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AGAKUBO\Desktop\"/>
    </mc:Choice>
  </mc:AlternateContent>
  <xr:revisionPtr revIDLastSave="0" documentId="8_{301341B2-F3C4-4F27-A5F8-FB2FA2402A22}" xr6:coauthVersionLast="45" xr6:coauthVersionMax="45" xr10:uidLastSave="{00000000-0000-0000-0000-000000000000}"/>
  <bookViews>
    <workbookView xWindow="-120" yWindow="-120" windowWidth="29040" windowHeight="15840" tabRatio="907" firstSheet="1" activeTab="2" xr2:uid="{00000000-000D-0000-FFFF-FFFF00000000}"/>
  </bookViews>
  <sheets>
    <sheet name="XXXXXX" sheetId="41" state="veryHidden" r:id="rId1"/>
    <sheet name="Reverse" sheetId="64" r:id="rId2"/>
    <sheet name="GameSheet" sheetId="51" r:id="rId3"/>
    <sheet name="(2)" sheetId="55" r:id="rId4"/>
    <sheet name="GameSummary" sheetId="63" r:id="rId5"/>
    <sheet name="GK_Shot" sheetId="65" r:id="rId6"/>
    <sheet name="Player_Shot" sheetId="62" r:id="rId7"/>
    <sheet name="Participation+-" sheetId="61" r:id="rId8"/>
    <sheet name="GameMember" sheetId="46" r:id="rId9"/>
    <sheet name="PlayerList" sheetId="47" r:id="rId10"/>
    <sheet name="List" sheetId="30" r:id="rId11"/>
  </sheets>
  <definedNames>
    <definedName name="Penalty">List!$O$7:$O$61</definedName>
    <definedName name="_xlnm.Print_Area" localSheetId="3">'(2)'!$A$1:$AT$71</definedName>
    <definedName name="_xlnm.Print_Area" localSheetId="2">GameSheet!$A$1:$AT$72</definedName>
    <definedName name="_xlnm.Print_Area" localSheetId="5">GK_Shot!$A$1:$I$44</definedName>
    <definedName name="_xlnm.Print_Area" localSheetId="7">'Participation+-'!$C$1:$AA$29</definedName>
    <definedName name="_xlnm.Print_Area" localSheetId="6">Player_Shot!$A$1:$AP$52</definedName>
    <definedName name="_xlnm.Print_Area" localSheetId="1">Reverse!$A$1:$AJ$92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D60" i="51" l="1"/>
  <c r="N35" i="51"/>
  <c r="N36" i="51"/>
  <c r="N37" i="51"/>
  <c r="N38" i="51"/>
  <c r="N39" i="51"/>
  <c r="N40" i="51"/>
  <c r="N41" i="51"/>
  <c r="N42" i="51"/>
  <c r="N43" i="51"/>
  <c r="N44" i="51"/>
  <c r="N45" i="51"/>
  <c r="N46" i="51"/>
  <c r="N47" i="51"/>
  <c r="N48" i="51"/>
  <c r="N49" i="51"/>
  <c r="N50" i="51"/>
  <c r="N51" i="51"/>
  <c r="N52" i="51"/>
  <c r="N53" i="51"/>
  <c r="N54" i="51"/>
  <c r="N55" i="51"/>
  <c r="N56" i="51"/>
  <c r="N57" i="51"/>
  <c r="N34" i="51"/>
  <c r="N9" i="51"/>
  <c r="N10" i="51"/>
  <c r="N11" i="51"/>
  <c r="N12" i="51"/>
  <c r="N13" i="51"/>
  <c r="N14" i="51"/>
  <c r="N15" i="51"/>
  <c r="N16" i="51"/>
  <c r="N17" i="51"/>
  <c r="N18" i="51"/>
  <c r="N19" i="51"/>
  <c r="N20" i="51"/>
  <c r="N21" i="51"/>
  <c r="N22" i="51"/>
  <c r="N23" i="51"/>
  <c r="N24" i="51"/>
  <c r="N25" i="51"/>
  <c r="N26" i="51"/>
  <c r="N27" i="51"/>
  <c r="N28" i="51"/>
  <c r="N29" i="51"/>
  <c r="N30" i="51"/>
  <c r="N7" i="51"/>
  <c r="N8" i="51"/>
  <c r="C323" i="47" l="1"/>
  <c r="C291" i="47"/>
  <c r="G16" i="30"/>
  <c r="G17" i="30"/>
  <c r="C259" i="47"/>
  <c r="G15" i="30"/>
  <c r="G14" i="30"/>
  <c r="C67" i="47"/>
  <c r="C163" i="47"/>
  <c r="G7" i="30"/>
  <c r="G9" i="30"/>
  <c r="G13" i="30"/>
  <c r="G12" i="30"/>
  <c r="AJ64" i="51" l="1"/>
  <c r="AD64" i="51"/>
  <c r="G8" i="30"/>
  <c r="C36" i="47" s="1"/>
  <c r="Q2" i="51"/>
  <c r="AA2" i="51"/>
  <c r="F31" i="51"/>
  <c r="CE33" i="51" s="1"/>
  <c r="Q2" i="46"/>
  <c r="D3" i="47"/>
  <c r="A7" i="47" s="1"/>
  <c r="A9" i="47"/>
  <c r="A11" i="47"/>
  <c r="A13" i="47"/>
  <c r="A15" i="47"/>
  <c r="A17" i="47"/>
  <c r="A21" i="47"/>
  <c r="A23" i="47"/>
  <c r="A25" i="47"/>
  <c r="A27" i="47"/>
  <c r="A28" i="47"/>
  <c r="A30" i="47"/>
  <c r="D35" i="47"/>
  <c r="A46" i="47" s="1"/>
  <c r="D67" i="47"/>
  <c r="A72" i="47" s="1"/>
  <c r="A94" i="47"/>
  <c r="A86" i="47"/>
  <c r="A74" i="47"/>
  <c r="A73" i="47"/>
  <c r="A75" i="47"/>
  <c r="A76" i="47"/>
  <c r="A78" i="47"/>
  <c r="A79" i="47"/>
  <c r="A82" i="47"/>
  <c r="A83" i="47"/>
  <c r="A84" i="47"/>
  <c r="A85" i="47"/>
  <c r="A87" i="47"/>
  <c r="A88" i="47"/>
  <c r="A89" i="47"/>
  <c r="A91" i="47"/>
  <c r="A92" i="47"/>
  <c r="A93" i="47"/>
  <c r="A95" i="47"/>
  <c r="A96" i="47"/>
  <c r="A31" i="47"/>
  <c r="A32" i="47"/>
  <c r="C35" i="47"/>
  <c r="A63" i="47"/>
  <c r="C68" i="47"/>
  <c r="A70" i="47"/>
  <c r="A71" i="47"/>
  <c r="C99" i="47"/>
  <c r="D99" i="47"/>
  <c r="A102" i="47" s="1"/>
  <c r="G10" i="30"/>
  <c r="C100" i="47" s="1"/>
  <c r="A107" i="47"/>
  <c r="A113" i="47"/>
  <c r="A118" i="47"/>
  <c r="A119" i="47"/>
  <c r="A120" i="47"/>
  <c r="A121" i="47"/>
  <c r="A122" i="47"/>
  <c r="A123" i="47"/>
  <c r="A124" i="47"/>
  <c r="A125" i="47"/>
  <c r="A126" i="47"/>
  <c r="A127" i="47"/>
  <c r="C131" i="47"/>
  <c r="D131" i="47"/>
  <c r="A139" i="47" s="1"/>
  <c r="G11" i="30"/>
  <c r="C132" i="47" s="1"/>
  <c r="A155" i="47"/>
  <c r="A157" i="47"/>
  <c r="A158" i="47"/>
  <c r="A159" i="47"/>
  <c r="D163" i="47"/>
  <c r="A171" i="47" s="1"/>
  <c r="C164" i="47"/>
  <c r="A172" i="47"/>
  <c r="A176" i="47"/>
  <c r="A179" i="47"/>
  <c r="A182" i="47"/>
  <c r="A183" i="47"/>
  <c r="A184" i="47"/>
  <c r="A185" i="47"/>
  <c r="A186" i="47"/>
  <c r="A187" i="47"/>
  <c r="A188" i="47"/>
  <c r="A189" i="47"/>
  <c r="A190" i="47"/>
  <c r="A191" i="47"/>
  <c r="A192" i="47"/>
  <c r="C195" i="47"/>
  <c r="D195" i="47"/>
  <c r="A224" i="47" s="1"/>
  <c r="C196" i="47"/>
  <c r="A199" i="47"/>
  <c r="A201" i="47"/>
  <c r="A202" i="47"/>
  <c r="A203" i="47"/>
  <c r="A206" i="47"/>
  <c r="A207" i="47"/>
  <c r="A209" i="47"/>
  <c r="A210" i="47"/>
  <c r="A213" i="47"/>
  <c r="A214" i="47"/>
  <c r="A215" i="47"/>
  <c r="A217" i="47"/>
  <c r="A218" i="47"/>
  <c r="A219" i="47"/>
  <c r="A220" i="47"/>
  <c r="A221" i="47"/>
  <c r="A222" i="47"/>
  <c r="A223" i="47"/>
  <c r="C227" i="47"/>
  <c r="D227" i="47"/>
  <c r="A235" i="47" s="1"/>
  <c r="C228" i="47"/>
  <c r="A230" i="47"/>
  <c r="A232" i="47"/>
  <c r="A233" i="47"/>
  <c r="A236" i="47"/>
  <c r="A237" i="47"/>
  <c r="A238" i="47"/>
  <c r="A240" i="47"/>
  <c r="A241" i="47"/>
  <c r="A244" i="47"/>
  <c r="A245" i="47"/>
  <c r="A246" i="47"/>
  <c r="A247" i="47"/>
  <c r="A248" i="47"/>
  <c r="A249" i="47"/>
  <c r="A250" i="47"/>
  <c r="A251" i="47"/>
  <c r="A252" i="47"/>
  <c r="A253" i="47"/>
  <c r="A254" i="47"/>
  <c r="A255" i="47"/>
  <c r="A256" i="47"/>
  <c r="D259" i="47"/>
  <c r="A288" i="47" s="1"/>
  <c r="C260" i="47"/>
  <c r="A262" i="47"/>
  <c r="A263" i="47"/>
  <c r="A264" i="47"/>
  <c r="A265" i="47"/>
  <c r="A266" i="47"/>
  <c r="A267" i="47"/>
  <c r="A268" i="47"/>
  <c r="A269" i="47"/>
  <c r="A270" i="47"/>
  <c r="A271" i="47"/>
  <c r="A272" i="47"/>
  <c r="A273" i="47"/>
  <c r="A274" i="47"/>
  <c r="A275" i="47"/>
  <c r="A276" i="47"/>
  <c r="A277" i="47"/>
  <c r="A278" i="47"/>
  <c r="A279" i="47"/>
  <c r="A280" i="47"/>
  <c r="A281" i="47"/>
  <c r="A282" i="47"/>
  <c r="A283" i="47"/>
  <c r="A284" i="47"/>
  <c r="A285" i="47"/>
  <c r="A286" i="47"/>
  <c r="A287" i="47"/>
  <c r="D291" i="47"/>
  <c r="C292" i="47"/>
  <c r="A294" i="47"/>
  <c r="A295" i="47"/>
  <c r="A296" i="47"/>
  <c r="A297" i="47"/>
  <c r="A298" i="47"/>
  <c r="A299" i="47"/>
  <c r="A300" i="47"/>
  <c r="A301" i="47"/>
  <c r="A302" i="47"/>
  <c r="A303" i="47"/>
  <c r="A304" i="47"/>
  <c r="A305" i="47"/>
  <c r="A306" i="47"/>
  <c r="A307" i="47"/>
  <c r="A308" i="47"/>
  <c r="A309" i="47"/>
  <c r="A310" i="47"/>
  <c r="A311" i="47"/>
  <c r="A312" i="47"/>
  <c r="A313" i="47"/>
  <c r="A314" i="47"/>
  <c r="A315" i="47"/>
  <c r="A316" i="47"/>
  <c r="A317" i="47"/>
  <c r="A318" i="47"/>
  <c r="A319" i="47"/>
  <c r="A320" i="47"/>
  <c r="D323" i="47"/>
  <c r="A352" i="47" s="1"/>
  <c r="C324" i="47"/>
  <c r="A326" i="47"/>
  <c r="A327" i="47"/>
  <c r="A328" i="47"/>
  <c r="A329" i="47"/>
  <c r="A330" i="47"/>
  <c r="A331" i="47"/>
  <c r="A332" i="47"/>
  <c r="A333" i="47"/>
  <c r="A334" i="47"/>
  <c r="A335" i="47"/>
  <c r="A336" i="47"/>
  <c r="A337" i="47"/>
  <c r="A338" i="47"/>
  <c r="A339" i="47"/>
  <c r="A340" i="47"/>
  <c r="A341" i="47"/>
  <c r="A342" i="47"/>
  <c r="A343" i="47"/>
  <c r="A344" i="47"/>
  <c r="A345" i="47"/>
  <c r="A346" i="47"/>
  <c r="A347" i="47"/>
  <c r="A348" i="47"/>
  <c r="A349" i="47"/>
  <c r="A350" i="47"/>
  <c r="A351" i="47"/>
  <c r="C355" i="47"/>
  <c r="D355" i="47"/>
  <c r="A384" i="47" s="1"/>
  <c r="G18" i="30"/>
  <c r="C356" i="47" s="1"/>
  <c r="A358" i="47"/>
  <c r="A359" i="47"/>
  <c r="A360" i="47"/>
  <c r="A361" i="47"/>
  <c r="A362" i="47"/>
  <c r="A363" i="47"/>
  <c r="A364" i="47"/>
  <c r="A365" i="47"/>
  <c r="A366" i="47"/>
  <c r="A367" i="47"/>
  <c r="A368" i="47"/>
  <c r="A369" i="47"/>
  <c r="A370" i="47"/>
  <c r="A371" i="47"/>
  <c r="A372" i="47"/>
  <c r="A373" i="47"/>
  <c r="A374" i="47"/>
  <c r="A375" i="47"/>
  <c r="A376" i="47"/>
  <c r="A377" i="47"/>
  <c r="A378" i="47"/>
  <c r="A379" i="47"/>
  <c r="A380" i="47"/>
  <c r="A381" i="47"/>
  <c r="A382" i="47"/>
  <c r="A383" i="47"/>
  <c r="C387" i="47"/>
  <c r="D387" i="47"/>
  <c r="A416" i="47" s="1"/>
  <c r="G19" i="30"/>
  <c r="C388" i="47" s="1"/>
  <c r="A390" i="47"/>
  <c r="A391" i="47"/>
  <c r="A392" i="47"/>
  <c r="A393" i="47"/>
  <c r="A394" i="47"/>
  <c r="A395" i="47"/>
  <c r="A396" i="47"/>
  <c r="A397" i="47"/>
  <c r="A398" i="47"/>
  <c r="A399" i="47"/>
  <c r="A400" i="47"/>
  <c r="A401" i="47"/>
  <c r="A402" i="47"/>
  <c r="A403" i="47"/>
  <c r="A404" i="47"/>
  <c r="A405" i="47"/>
  <c r="A406" i="47"/>
  <c r="A407" i="47"/>
  <c r="A408" i="47"/>
  <c r="A409" i="47"/>
  <c r="A410" i="47"/>
  <c r="A411" i="47"/>
  <c r="A412" i="47"/>
  <c r="A413" i="47"/>
  <c r="A414" i="47"/>
  <c r="A415" i="47"/>
  <c r="C419" i="47"/>
  <c r="D419" i="47"/>
  <c r="G20" i="30"/>
  <c r="C420" i="47" s="1"/>
  <c r="A422" i="47"/>
  <c r="A423" i="47"/>
  <c r="A424" i="47"/>
  <c r="A425" i="47"/>
  <c r="A426" i="47"/>
  <c r="A427" i="47"/>
  <c r="A428" i="47"/>
  <c r="A429" i="47"/>
  <c r="A430" i="47"/>
  <c r="A431" i="47"/>
  <c r="A432" i="47"/>
  <c r="A433" i="47"/>
  <c r="A434" i="47"/>
  <c r="A435" i="47"/>
  <c r="A436" i="47"/>
  <c r="A437" i="47"/>
  <c r="A438" i="47"/>
  <c r="A439" i="47"/>
  <c r="A440" i="47"/>
  <c r="A441" i="47"/>
  <c r="A442" i="47"/>
  <c r="A443" i="47"/>
  <c r="A444" i="47"/>
  <c r="A445" i="47"/>
  <c r="A446" i="47"/>
  <c r="A447" i="47"/>
  <c r="A448" i="47"/>
  <c r="C451" i="47"/>
  <c r="D451" i="47"/>
  <c r="A480" i="47" s="1"/>
  <c r="G21" i="30"/>
  <c r="C452" i="47" s="1"/>
  <c r="A454" i="47"/>
  <c r="A455" i="47"/>
  <c r="A456" i="47"/>
  <c r="A457" i="47"/>
  <c r="A458" i="47"/>
  <c r="A459" i="47"/>
  <c r="A460" i="47"/>
  <c r="A461" i="47"/>
  <c r="A462" i="47"/>
  <c r="A463" i="47"/>
  <c r="A464" i="47"/>
  <c r="A465" i="47"/>
  <c r="A466" i="47"/>
  <c r="A467" i="47"/>
  <c r="A468" i="47"/>
  <c r="A469" i="47"/>
  <c r="A470" i="47"/>
  <c r="A471" i="47"/>
  <c r="A472" i="47"/>
  <c r="A473" i="47"/>
  <c r="A474" i="47"/>
  <c r="A475" i="47"/>
  <c r="A476" i="47"/>
  <c r="A477" i="47"/>
  <c r="A478" i="47"/>
  <c r="A479" i="47"/>
  <c r="C483" i="47"/>
  <c r="D483" i="47"/>
  <c r="A512" i="47" s="1"/>
  <c r="G22" i="30"/>
  <c r="C484" i="47" s="1"/>
  <c r="A486" i="47"/>
  <c r="A487" i="47"/>
  <c r="A488" i="47"/>
  <c r="A489" i="47"/>
  <c r="A490" i="47"/>
  <c r="A491" i="47"/>
  <c r="A492" i="47"/>
  <c r="A493" i="47"/>
  <c r="A494" i="47"/>
  <c r="A495" i="47"/>
  <c r="A496" i="47"/>
  <c r="A497" i="47"/>
  <c r="A498" i="47"/>
  <c r="A499" i="47"/>
  <c r="A500" i="47"/>
  <c r="A501" i="47"/>
  <c r="A502" i="47"/>
  <c r="A503" i="47"/>
  <c r="A504" i="47"/>
  <c r="A505" i="47"/>
  <c r="A506" i="47"/>
  <c r="A507" i="47"/>
  <c r="A508" i="47"/>
  <c r="A509" i="47"/>
  <c r="A510" i="47"/>
  <c r="A511" i="47"/>
  <c r="C515" i="47"/>
  <c r="D515" i="47"/>
  <c r="A544" i="47" s="1"/>
  <c r="G23" i="30"/>
  <c r="C516" i="47" s="1"/>
  <c r="A518" i="47"/>
  <c r="A519" i="47"/>
  <c r="A520" i="47"/>
  <c r="A521" i="47"/>
  <c r="A522" i="47"/>
  <c r="A523" i="47"/>
  <c r="A524" i="47"/>
  <c r="A525" i="47"/>
  <c r="A526" i="47"/>
  <c r="A527" i="47"/>
  <c r="A528" i="47"/>
  <c r="A529" i="47"/>
  <c r="A530" i="47"/>
  <c r="A531" i="47"/>
  <c r="A532" i="47"/>
  <c r="A533" i="47"/>
  <c r="A534" i="47"/>
  <c r="A535" i="47"/>
  <c r="A536" i="47"/>
  <c r="A537" i="47"/>
  <c r="A538" i="47"/>
  <c r="A539" i="47"/>
  <c r="A540" i="47"/>
  <c r="A541" i="47"/>
  <c r="A542" i="47"/>
  <c r="A543" i="47"/>
  <c r="C547" i="47"/>
  <c r="D547" i="47"/>
  <c r="G24" i="30"/>
  <c r="C548" i="47" s="1"/>
  <c r="A550" i="47"/>
  <c r="A551" i="47"/>
  <c r="A552" i="47"/>
  <c r="A553" i="47"/>
  <c r="A554" i="47"/>
  <c r="A555" i="47"/>
  <c r="A556" i="47"/>
  <c r="A557" i="47"/>
  <c r="A558" i="47"/>
  <c r="A559" i="47"/>
  <c r="A560" i="47"/>
  <c r="A561" i="47"/>
  <c r="A562" i="47"/>
  <c r="A563" i="47"/>
  <c r="A564" i="47"/>
  <c r="A565" i="47"/>
  <c r="A566" i="47"/>
  <c r="A567" i="47"/>
  <c r="A568" i="47"/>
  <c r="A569" i="47"/>
  <c r="A570" i="47"/>
  <c r="A571" i="47"/>
  <c r="A572" i="47"/>
  <c r="A573" i="47"/>
  <c r="A574" i="47"/>
  <c r="A575" i="47"/>
  <c r="A576" i="47"/>
  <c r="C579" i="47"/>
  <c r="D579" i="47"/>
  <c r="A608" i="47" s="1"/>
  <c r="G25" i="30"/>
  <c r="C580" i="47" s="1"/>
  <c r="A582" i="47"/>
  <c r="A583" i="47"/>
  <c r="A584" i="47"/>
  <c r="A585" i="47"/>
  <c r="A586" i="47"/>
  <c r="A587" i="47"/>
  <c r="A588" i="47"/>
  <c r="A589" i="47"/>
  <c r="A590" i="47"/>
  <c r="A591" i="47"/>
  <c r="A592" i="47"/>
  <c r="A593" i="47"/>
  <c r="A594" i="47"/>
  <c r="A595" i="47"/>
  <c r="A596" i="47"/>
  <c r="A597" i="47"/>
  <c r="A598" i="47"/>
  <c r="A599" i="47"/>
  <c r="A600" i="47"/>
  <c r="A601" i="47"/>
  <c r="A602" i="47"/>
  <c r="A603" i="47"/>
  <c r="A604" i="47"/>
  <c r="A605" i="47"/>
  <c r="A606" i="47"/>
  <c r="A607" i="47"/>
  <c r="C611" i="47"/>
  <c r="D611" i="47"/>
  <c r="A640" i="47" s="1"/>
  <c r="G26" i="30"/>
  <c r="C612" i="47" s="1"/>
  <c r="A614" i="47"/>
  <c r="A615" i="47"/>
  <c r="A616" i="47"/>
  <c r="A617" i="47"/>
  <c r="A618" i="47"/>
  <c r="A619" i="47"/>
  <c r="A620" i="47"/>
  <c r="A621" i="47"/>
  <c r="A622" i="47"/>
  <c r="A623" i="47"/>
  <c r="A624" i="47"/>
  <c r="A625" i="47"/>
  <c r="A626" i="47"/>
  <c r="A627" i="47"/>
  <c r="A628" i="47"/>
  <c r="A629" i="47"/>
  <c r="A630" i="47"/>
  <c r="A631" i="47"/>
  <c r="A632" i="47"/>
  <c r="A633" i="47"/>
  <c r="A634" i="47"/>
  <c r="A635" i="47"/>
  <c r="A636" i="47"/>
  <c r="A637" i="47"/>
  <c r="A638" i="47"/>
  <c r="A639" i="47"/>
  <c r="C643" i="47"/>
  <c r="D643" i="47"/>
  <c r="A672" i="47" s="1"/>
  <c r="G27" i="30"/>
  <c r="C644" i="47" s="1"/>
  <c r="A646" i="47"/>
  <c r="A647" i="47"/>
  <c r="A648" i="47"/>
  <c r="A649" i="47"/>
  <c r="A650" i="47"/>
  <c r="A651" i="47"/>
  <c r="A652" i="47"/>
  <c r="A653" i="47"/>
  <c r="A654" i="47"/>
  <c r="A655" i="47"/>
  <c r="A656" i="47"/>
  <c r="A657" i="47"/>
  <c r="A658" i="47"/>
  <c r="A659" i="47"/>
  <c r="A660" i="47"/>
  <c r="A661" i="47"/>
  <c r="A662" i="47"/>
  <c r="A663" i="47"/>
  <c r="A664" i="47"/>
  <c r="A665" i="47"/>
  <c r="A666" i="47"/>
  <c r="A667" i="47"/>
  <c r="A668" i="47"/>
  <c r="A669" i="47"/>
  <c r="A670" i="47"/>
  <c r="A671" i="47"/>
  <c r="C675" i="47"/>
  <c r="D675" i="47"/>
  <c r="A704" i="47" s="1"/>
  <c r="G28" i="30"/>
  <c r="C676" i="47" s="1"/>
  <c r="A678" i="47"/>
  <c r="A679" i="47"/>
  <c r="A680" i="47"/>
  <c r="A681" i="47"/>
  <c r="A682" i="47"/>
  <c r="A683" i="47"/>
  <c r="A684" i="47"/>
  <c r="A685" i="47"/>
  <c r="A686" i="47"/>
  <c r="A687" i="47"/>
  <c r="A688" i="47"/>
  <c r="A689" i="47"/>
  <c r="A690" i="47"/>
  <c r="A691" i="47"/>
  <c r="A692" i="47"/>
  <c r="A693" i="47"/>
  <c r="A694" i="47"/>
  <c r="A695" i="47"/>
  <c r="A696" i="47"/>
  <c r="A697" i="47"/>
  <c r="A698" i="47"/>
  <c r="A699" i="47"/>
  <c r="A700" i="47"/>
  <c r="A701" i="47"/>
  <c r="A702" i="47"/>
  <c r="A703" i="47"/>
  <c r="C707" i="47"/>
  <c r="D707" i="47"/>
  <c r="A736" i="47" s="1"/>
  <c r="G29" i="30"/>
  <c r="C708" i="47" s="1"/>
  <c r="A710" i="47"/>
  <c r="A711" i="47"/>
  <c r="A712" i="47"/>
  <c r="A713" i="47"/>
  <c r="A714" i="47"/>
  <c r="A715" i="47"/>
  <c r="A716" i="47"/>
  <c r="A717" i="47"/>
  <c r="A718" i="47"/>
  <c r="A719" i="47"/>
  <c r="A720" i="47"/>
  <c r="A721" i="47"/>
  <c r="A722" i="47"/>
  <c r="A723" i="47"/>
  <c r="A724" i="47"/>
  <c r="A725" i="47"/>
  <c r="A726" i="47"/>
  <c r="A727" i="47"/>
  <c r="A728" i="47"/>
  <c r="A729" i="47"/>
  <c r="A730" i="47"/>
  <c r="A731" i="47"/>
  <c r="A732" i="47"/>
  <c r="A733" i="47"/>
  <c r="A734" i="47"/>
  <c r="A735" i="47"/>
  <c r="C739" i="47"/>
  <c r="D739" i="47"/>
  <c r="G30" i="30"/>
  <c r="C740" i="47" s="1"/>
  <c r="A742" i="47"/>
  <c r="A743" i="47"/>
  <c r="A744" i="47"/>
  <c r="A745" i="47"/>
  <c r="A746" i="47"/>
  <c r="A747" i="47"/>
  <c r="A748" i="47"/>
  <c r="A749" i="47"/>
  <c r="A750" i="47"/>
  <c r="A751" i="47"/>
  <c r="A752" i="47"/>
  <c r="A753" i="47"/>
  <c r="A754" i="47"/>
  <c r="A755" i="47"/>
  <c r="A756" i="47"/>
  <c r="A757" i="47"/>
  <c r="A758" i="47"/>
  <c r="A759" i="47"/>
  <c r="A760" i="47"/>
  <c r="A761" i="47"/>
  <c r="A762" i="47"/>
  <c r="A763" i="47"/>
  <c r="A764" i="47"/>
  <c r="A765" i="47"/>
  <c r="A766" i="47"/>
  <c r="A767" i="47"/>
  <c r="A768" i="47"/>
  <c r="C771" i="47"/>
  <c r="D771" i="47"/>
  <c r="A800" i="47" s="1"/>
  <c r="G31" i="30"/>
  <c r="C772" i="47" s="1"/>
  <c r="A774" i="47"/>
  <c r="A775" i="47"/>
  <c r="A776" i="47"/>
  <c r="A777" i="47"/>
  <c r="A778" i="47"/>
  <c r="A779" i="47"/>
  <c r="A780" i="47"/>
  <c r="A781" i="47"/>
  <c r="A782" i="47"/>
  <c r="A783" i="47"/>
  <c r="A784" i="47"/>
  <c r="A785" i="47"/>
  <c r="A786" i="47"/>
  <c r="A787" i="47"/>
  <c r="A788" i="47"/>
  <c r="A789" i="47"/>
  <c r="A790" i="47"/>
  <c r="A791" i="47"/>
  <c r="A792" i="47"/>
  <c r="A793" i="47"/>
  <c r="A794" i="47"/>
  <c r="A795" i="47"/>
  <c r="A796" i="47"/>
  <c r="A797" i="47"/>
  <c r="A798" i="47"/>
  <c r="A799" i="47"/>
  <c r="C803" i="47"/>
  <c r="D803" i="47"/>
  <c r="A832" i="47" s="1"/>
  <c r="G32" i="30"/>
  <c r="C804" i="47" s="1"/>
  <c r="A806" i="47"/>
  <c r="A807" i="47"/>
  <c r="A808" i="47"/>
  <c r="A809" i="47"/>
  <c r="A810" i="47"/>
  <c r="A811" i="47"/>
  <c r="A812" i="47"/>
  <c r="A813" i="47"/>
  <c r="A814" i="47"/>
  <c r="A815" i="47"/>
  <c r="A816" i="47"/>
  <c r="A817" i="47"/>
  <c r="A818" i="47"/>
  <c r="A819" i="47"/>
  <c r="A820" i="47"/>
  <c r="A821" i="47"/>
  <c r="A822" i="47"/>
  <c r="A823" i="47"/>
  <c r="A824" i="47"/>
  <c r="A825" i="47"/>
  <c r="A826" i="47"/>
  <c r="A827" i="47"/>
  <c r="A828" i="47"/>
  <c r="A829" i="47"/>
  <c r="A830" i="47"/>
  <c r="A831" i="47"/>
  <c r="C835" i="47"/>
  <c r="D835" i="47"/>
  <c r="A864" i="47" s="1"/>
  <c r="G33" i="30"/>
  <c r="C836" i="47" s="1"/>
  <c r="A838" i="47"/>
  <c r="A839" i="47"/>
  <c r="A840" i="47"/>
  <c r="A841" i="47"/>
  <c r="A842" i="47"/>
  <c r="A843" i="47"/>
  <c r="A844" i="47"/>
  <c r="A845" i="47"/>
  <c r="A846" i="47"/>
  <c r="A847" i="47"/>
  <c r="A848" i="47"/>
  <c r="A849" i="47"/>
  <c r="A850" i="47"/>
  <c r="A851" i="47"/>
  <c r="A852" i="47"/>
  <c r="A853" i="47"/>
  <c r="A854" i="47"/>
  <c r="A855" i="47"/>
  <c r="A856" i="47"/>
  <c r="A857" i="47"/>
  <c r="A858" i="47"/>
  <c r="A859" i="47"/>
  <c r="A860" i="47"/>
  <c r="A861" i="47"/>
  <c r="A862" i="47"/>
  <c r="A863" i="47"/>
  <c r="C867" i="47"/>
  <c r="D867" i="47"/>
  <c r="A896" i="47" s="1"/>
  <c r="G34" i="30"/>
  <c r="C868" i="47" s="1"/>
  <c r="A870" i="47"/>
  <c r="A871" i="47"/>
  <c r="A872" i="47"/>
  <c r="A873" i="47"/>
  <c r="A874" i="47"/>
  <c r="A875" i="47"/>
  <c r="A876" i="47"/>
  <c r="A877" i="47"/>
  <c r="A878" i="47"/>
  <c r="A879" i="47"/>
  <c r="A880" i="47"/>
  <c r="A881" i="47"/>
  <c r="A882" i="47"/>
  <c r="A883" i="47"/>
  <c r="A884" i="47"/>
  <c r="A885" i="47"/>
  <c r="A886" i="47"/>
  <c r="A887" i="47"/>
  <c r="A888" i="47"/>
  <c r="A889" i="47"/>
  <c r="A890" i="47"/>
  <c r="A891" i="47"/>
  <c r="A892" i="47"/>
  <c r="A893" i="47"/>
  <c r="A894" i="47"/>
  <c r="A895" i="47"/>
  <c r="C899" i="47"/>
  <c r="D899" i="47"/>
  <c r="A928" i="47" s="1"/>
  <c r="G35" i="30"/>
  <c r="C900" i="47" s="1"/>
  <c r="A902" i="47"/>
  <c r="A903" i="47"/>
  <c r="A904" i="47"/>
  <c r="A905" i="47"/>
  <c r="A906" i="47"/>
  <c r="A907" i="47"/>
  <c r="A908" i="47"/>
  <c r="A909" i="47"/>
  <c r="A910" i="47"/>
  <c r="A911" i="47"/>
  <c r="A912" i="47"/>
  <c r="A913" i="47"/>
  <c r="A914" i="47"/>
  <c r="A915" i="47"/>
  <c r="A916" i="47"/>
  <c r="A917" i="47"/>
  <c r="A918" i="47"/>
  <c r="A919" i="47"/>
  <c r="A920" i="47"/>
  <c r="A921" i="47"/>
  <c r="A922" i="47"/>
  <c r="A923" i="47"/>
  <c r="A924" i="47"/>
  <c r="A925" i="47"/>
  <c r="A926" i="47"/>
  <c r="A927" i="47"/>
  <c r="C931" i="47"/>
  <c r="D931" i="47"/>
  <c r="A960" i="47" s="1"/>
  <c r="G36" i="30"/>
  <c r="C932" i="47" s="1"/>
  <c r="A934" i="47"/>
  <c r="A935" i="47"/>
  <c r="A936" i="47"/>
  <c r="A937" i="47"/>
  <c r="A938" i="47"/>
  <c r="A939" i="47"/>
  <c r="A940" i="47"/>
  <c r="A941" i="47"/>
  <c r="A942" i="47"/>
  <c r="A943" i="47"/>
  <c r="A944" i="47"/>
  <c r="A945" i="47"/>
  <c r="A946" i="47"/>
  <c r="A947" i="47"/>
  <c r="A948" i="47"/>
  <c r="A949" i="47"/>
  <c r="A950" i="47"/>
  <c r="A951" i="47"/>
  <c r="A952" i="47"/>
  <c r="A953" i="47"/>
  <c r="A954" i="47"/>
  <c r="A955" i="47"/>
  <c r="A956" i="47"/>
  <c r="A957" i="47"/>
  <c r="A958" i="47"/>
  <c r="A959" i="47"/>
  <c r="C963" i="47"/>
  <c r="D963" i="47"/>
  <c r="A992" i="47" s="1"/>
  <c r="G37" i="30"/>
  <c r="C964" i="47" s="1"/>
  <c r="A966" i="47"/>
  <c r="A967" i="47"/>
  <c r="A968" i="47"/>
  <c r="A969" i="47"/>
  <c r="A970" i="47"/>
  <c r="A971" i="47"/>
  <c r="A972" i="47"/>
  <c r="A973" i="47"/>
  <c r="A974" i="47"/>
  <c r="A975" i="47"/>
  <c r="A976" i="47"/>
  <c r="A977" i="47"/>
  <c r="A978" i="47"/>
  <c r="A979" i="47"/>
  <c r="A980" i="47"/>
  <c r="A981" i="47"/>
  <c r="A982" i="47"/>
  <c r="A983" i="47"/>
  <c r="A984" i="47"/>
  <c r="A985" i="47"/>
  <c r="A986" i="47"/>
  <c r="A987" i="47"/>
  <c r="A988" i="47"/>
  <c r="A989" i="47"/>
  <c r="A990" i="47"/>
  <c r="A991" i="47"/>
  <c r="C995" i="47"/>
  <c r="D995" i="47"/>
  <c r="A1024" i="47" s="1"/>
  <c r="G38" i="30"/>
  <c r="C996" i="47" s="1"/>
  <c r="A998" i="47"/>
  <c r="A999" i="47"/>
  <c r="A1000" i="47"/>
  <c r="A1001" i="47"/>
  <c r="A1002" i="47"/>
  <c r="A1003" i="47"/>
  <c r="A1004" i="47"/>
  <c r="A1005" i="47"/>
  <c r="A1006" i="47"/>
  <c r="A1007" i="47"/>
  <c r="A1008" i="47"/>
  <c r="A1009" i="47"/>
  <c r="A1010" i="47"/>
  <c r="A1011" i="47"/>
  <c r="A1012" i="47"/>
  <c r="A1013" i="47"/>
  <c r="A1014" i="47"/>
  <c r="A1015" i="47"/>
  <c r="A1016" i="47"/>
  <c r="A1017" i="47"/>
  <c r="A1018" i="47"/>
  <c r="A1019" i="47"/>
  <c r="A1020" i="47"/>
  <c r="A1021" i="47"/>
  <c r="A1022" i="47"/>
  <c r="A1023" i="47"/>
  <c r="C1027" i="47"/>
  <c r="D1027" i="47"/>
  <c r="A1056" i="47" s="1"/>
  <c r="G39" i="30"/>
  <c r="C1028" i="47" s="1"/>
  <c r="A1030" i="47"/>
  <c r="A1031" i="47"/>
  <c r="A1032" i="47"/>
  <c r="A1033" i="47"/>
  <c r="A1034" i="47"/>
  <c r="A1035" i="47"/>
  <c r="A1036" i="47"/>
  <c r="A1037" i="47"/>
  <c r="A1038" i="47"/>
  <c r="A1039" i="47"/>
  <c r="A1040" i="47"/>
  <c r="A1041" i="47"/>
  <c r="A1042" i="47"/>
  <c r="A1043" i="47"/>
  <c r="A1044" i="47"/>
  <c r="A1045" i="47"/>
  <c r="A1046" i="47"/>
  <c r="A1047" i="47"/>
  <c r="A1048" i="47"/>
  <c r="A1049" i="47"/>
  <c r="A1050" i="47"/>
  <c r="A1051" i="47"/>
  <c r="A1052" i="47"/>
  <c r="A1053" i="47"/>
  <c r="A1054" i="47"/>
  <c r="A1055" i="47"/>
  <c r="C1059" i="47"/>
  <c r="D1059" i="47"/>
  <c r="G40" i="30"/>
  <c r="C1060" i="47" s="1"/>
  <c r="A1062" i="47"/>
  <c r="A1063" i="47"/>
  <c r="A1064" i="47"/>
  <c r="A1065" i="47"/>
  <c r="A1066" i="47"/>
  <c r="A1067" i="47"/>
  <c r="A1068" i="47"/>
  <c r="A1069" i="47"/>
  <c r="A1070" i="47"/>
  <c r="A1071" i="47"/>
  <c r="A1072" i="47"/>
  <c r="A1073" i="47"/>
  <c r="A1074" i="47"/>
  <c r="A1075" i="47"/>
  <c r="A1076" i="47"/>
  <c r="A1077" i="47"/>
  <c r="A1078" i="47"/>
  <c r="A1079" i="47"/>
  <c r="A1080" i="47"/>
  <c r="A1081" i="47"/>
  <c r="A1082" i="47"/>
  <c r="A1083" i="47"/>
  <c r="A1084" i="47"/>
  <c r="A1085" i="47"/>
  <c r="A1086" i="47"/>
  <c r="A1087" i="47"/>
  <c r="A1088" i="47"/>
  <c r="C1091" i="47"/>
  <c r="D1091" i="47"/>
  <c r="A1120" i="47" s="1"/>
  <c r="G41" i="30"/>
  <c r="C1092" i="47" s="1"/>
  <c r="A1094" i="47"/>
  <c r="A1095" i="47"/>
  <c r="A1096" i="47"/>
  <c r="A1097" i="47"/>
  <c r="A1098" i="47"/>
  <c r="A1099" i="47"/>
  <c r="A1100" i="47"/>
  <c r="A1101" i="47"/>
  <c r="A1102" i="47"/>
  <c r="A1103" i="47"/>
  <c r="A1104" i="47"/>
  <c r="A1105" i="47"/>
  <c r="A1106" i="47"/>
  <c r="A1107" i="47"/>
  <c r="A1108" i="47"/>
  <c r="A1109" i="47"/>
  <c r="A1110" i="47"/>
  <c r="A1111" i="47"/>
  <c r="A1112" i="47"/>
  <c r="A1113" i="47"/>
  <c r="A1114" i="47"/>
  <c r="A1115" i="47"/>
  <c r="A1116" i="47"/>
  <c r="A1117" i="47"/>
  <c r="A1118" i="47"/>
  <c r="A1119" i="47"/>
  <c r="C1123" i="47"/>
  <c r="D1123" i="47"/>
  <c r="A1152" i="47" s="1"/>
  <c r="G42" i="30"/>
  <c r="C1124" i="47" s="1"/>
  <c r="A1126" i="47"/>
  <c r="A1127" i="47"/>
  <c r="A1128" i="47"/>
  <c r="A1129" i="47"/>
  <c r="A1130" i="47"/>
  <c r="A1131" i="47"/>
  <c r="A1132" i="47"/>
  <c r="A1133" i="47"/>
  <c r="A1134" i="47"/>
  <c r="A1135" i="47"/>
  <c r="A1136" i="47"/>
  <c r="A1137" i="47"/>
  <c r="A1138" i="47"/>
  <c r="A1139" i="47"/>
  <c r="A1140" i="47"/>
  <c r="A1141" i="47"/>
  <c r="A1142" i="47"/>
  <c r="A1143" i="47"/>
  <c r="A1144" i="47"/>
  <c r="A1145" i="47"/>
  <c r="A1146" i="47"/>
  <c r="A1147" i="47"/>
  <c r="A1148" i="47"/>
  <c r="A1149" i="47"/>
  <c r="A1150" i="47"/>
  <c r="A1151" i="47"/>
  <c r="C1155" i="47"/>
  <c r="D1155" i="47"/>
  <c r="A1184" i="47" s="1"/>
  <c r="G43" i="30"/>
  <c r="C1156" i="47" s="1"/>
  <c r="A1158" i="47"/>
  <c r="A1159" i="47"/>
  <c r="A1160" i="47"/>
  <c r="A1161" i="47"/>
  <c r="A1162" i="47"/>
  <c r="A1163" i="47"/>
  <c r="A1164" i="47"/>
  <c r="A1165" i="47"/>
  <c r="A1166" i="47"/>
  <c r="A1167" i="47"/>
  <c r="A1168" i="47"/>
  <c r="A1169" i="47"/>
  <c r="A1170" i="47"/>
  <c r="A1171" i="47"/>
  <c r="A1172" i="47"/>
  <c r="A1173" i="47"/>
  <c r="A1174" i="47"/>
  <c r="A1175" i="47"/>
  <c r="A1176" i="47"/>
  <c r="A1177" i="47"/>
  <c r="A1178" i="47"/>
  <c r="A1179" i="47"/>
  <c r="A1180" i="47"/>
  <c r="A1181" i="47"/>
  <c r="A1182" i="47"/>
  <c r="A1183" i="47"/>
  <c r="C1187" i="47"/>
  <c r="D1187" i="47"/>
  <c r="A1216" i="47" s="1"/>
  <c r="G44" i="30"/>
  <c r="C1188" i="47" s="1"/>
  <c r="A1190" i="47"/>
  <c r="A1191" i="47"/>
  <c r="A1192" i="47"/>
  <c r="A1193" i="47"/>
  <c r="A1194" i="47"/>
  <c r="A1195" i="47"/>
  <c r="A1196" i="47"/>
  <c r="A1197" i="47"/>
  <c r="A1198" i="47"/>
  <c r="A1199" i="47"/>
  <c r="A1200" i="47"/>
  <c r="A1201" i="47"/>
  <c r="A1202" i="47"/>
  <c r="A1203" i="47"/>
  <c r="A1204" i="47"/>
  <c r="A1205" i="47"/>
  <c r="A1206" i="47"/>
  <c r="A1207" i="47"/>
  <c r="A1208" i="47"/>
  <c r="A1209" i="47"/>
  <c r="A1210" i="47"/>
  <c r="A1211" i="47"/>
  <c r="A1212" i="47"/>
  <c r="A1213" i="47"/>
  <c r="A1214" i="47"/>
  <c r="A1215" i="47"/>
  <c r="C1219" i="47"/>
  <c r="D1219" i="47"/>
  <c r="A1248" i="47" s="1"/>
  <c r="G45" i="30"/>
  <c r="C1220" i="47" s="1"/>
  <c r="A1222" i="47"/>
  <c r="A1223" i="47"/>
  <c r="A1224" i="47"/>
  <c r="A1225" i="47"/>
  <c r="A1226" i="47"/>
  <c r="A1227" i="47"/>
  <c r="A1228" i="47"/>
  <c r="A1229" i="47"/>
  <c r="A1230" i="47"/>
  <c r="A1231" i="47"/>
  <c r="A1232" i="47"/>
  <c r="A1233" i="47"/>
  <c r="A1234" i="47"/>
  <c r="A1235" i="47"/>
  <c r="A1236" i="47"/>
  <c r="A1237" i="47"/>
  <c r="A1238" i="47"/>
  <c r="A1239" i="47"/>
  <c r="A1240" i="47"/>
  <c r="A1241" i="47"/>
  <c r="A1242" i="47"/>
  <c r="A1243" i="47"/>
  <c r="A1244" i="47"/>
  <c r="A1245" i="47"/>
  <c r="A1246" i="47"/>
  <c r="A1247" i="47"/>
  <c r="C1251" i="47"/>
  <c r="D1251" i="47"/>
  <c r="G46" i="30"/>
  <c r="C1252" i="47" s="1"/>
  <c r="A1254" i="47"/>
  <c r="A1255" i="47"/>
  <c r="A1256" i="47"/>
  <c r="A1257" i="47"/>
  <c r="A1258" i="47"/>
  <c r="A1259" i="47"/>
  <c r="A1260" i="47"/>
  <c r="A1261" i="47"/>
  <c r="A1262" i="47"/>
  <c r="A1263" i="47"/>
  <c r="A1264" i="47"/>
  <c r="A1265" i="47"/>
  <c r="A1266" i="47"/>
  <c r="A1267" i="47"/>
  <c r="A1268" i="47"/>
  <c r="A1269" i="47"/>
  <c r="A1270" i="47"/>
  <c r="A1271" i="47"/>
  <c r="A1272" i="47"/>
  <c r="A1273" i="47"/>
  <c r="A1274" i="47"/>
  <c r="A1275" i="47"/>
  <c r="A1276" i="47"/>
  <c r="A1277" i="47"/>
  <c r="A1278" i="47"/>
  <c r="A1279" i="47"/>
  <c r="A1280" i="47"/>
  <c r="C1283" i="47"/>
  <c r="D1283" i="47"/>
  <c r="A1312" i="47" s="1"/>
  <c r="G47" i="30"/>
  <c r="C1284" i="47" s="1"/>
  <c r="A1286" i="47"/>
  <c r="A1287" i="47"/>
  <c r="A1288" i="47"/>
  <c r="A1289" i="47"/>
  <c r="A1290" i="47"/>
  <c r="A1291" i="47"/>
  <c r="A1292" i="47"/>
  <c r="A1293" i="47"/>
  <c r="A1294" i="47"/>
  <c r="A1295" i="47"/>
  <c r="A1296" i="47"/>
  <c r="A1297" i="47"/>
  <c r="A1298" i="47"/>
  <c r="A1299" i="47"/>
  <c r="A1300" i="47"/>
  <c r="A1301" i="47"/>
  <c r="A1302" i="47"/>
  <c r="A1303" i="47"/>
  <c r="A1304" i="47"/>
  <c r="A1305" i="47"/>
  <c r="A1306" i="47"/>
  <c r="A1307" i="47"/>
  <c r="A1308" i="47"/>
  <c r="A1309" i="47"/>
  <c r="A1310" i="47"/>
  <c r="A1311" i="47"/>
  <c r="C1315" i="47"/>
  <c r="D1315" i="47"/>
  <c r="A1344" i="47" s="1"/>
  <c r="G48" i="30"/>
  <c r="C1316" i="47" s="1"/>
  <c r="A1318" i="47"/>
  <c r="A1319" i="47"/>
  <c r="A1320" i="47"/>
  <c r="A1321" i="47"/>
  <c r="A1322" i="47"/>
  <c r="A1323" i="47"/>
  <c r="A1324" i="47"/>
  <c r="A1325" i="47"/>
  <c r="A1326" i="47"/>
  <c r="A1327" i="47"/>
  <c r="A1328" i="47"/>
  <c r="A1329" i="47"/>
  <c r="A1330" i="47"/>
  <c r="A1331" i="47"/>
  <c r="A1332" i="47"/>
  <c r="A1333" i="47"/>
  <c r="A1334" i="47"/>
  <c r="A1335" i="47"/>
  <c r="A1336" i="47"/>
  <c r="A1337" i="47"/>
  <c r="A1338" i="47"/>
  <c r="A1339" i="47"/>
  <c r="A1340" i="47"/>
  <c r="A1341" i="47"/>
  <c r="A1342" i="47"/>
  <c r="A1343" i="47"/>
  <c r="C1347" i="47"/>
  <c r="D1347" i="47"/>
  <c r="A1376" i="47" s="1"/>
  <c r="G49" i="30"/>
  <c r="C1348" i="47" s="1"/>
  <c r="A1350" i="47"/>
  <c r="A1351" i="47"/>
  <c r="A1352" i="47"/>
  <c r="A1353" i="47"/>
  <c r="A1354" i="47"/>
  <c r="A1355" i="47"/>
  <c r="A1356" i="47"/>
  <c r="A1357" i="47"/>
  <c r="A1358" i="47"/>
  <c r="A1359" i="47"/>
  <c r="A1360" i="47"/>
  <c r="A1361" i="47"/>
  <c r="A1362" i="47"/>
  <c r="A1363" i="47"/>
  <c r="A1364" i="47"/>
  <c r="A1365" i="47"/>
  <c r="A1366" i="47"/>
  <c r="A1367" i="47"/>
  <c r="A1368" i="47"/>
  <c r="A1369" i="47"/>
  <c r="A1370" i="47"/>
  <c r="A1371" i="47"/>
  <c r="A1372" i="47"/>
  <c r="A1373" i="47"/>
  <c r="A1374" i="47"/>
  <c r="A1375" i="47"/>
  <c r="C1379" i="47"/>
  <c r="D1379" i="47"/>
  <c r="A1408" i="47" s="1"/>
  <c r="G50" i="30"/>
  <c r="C1380" i="47" s="1"/>
  <c r="A1382" i="47"/>
  <c r="A1383" i="47"/>
  <c r="A1384" i="47"/>
  <c r="A1385" i="47"/>
  <c r="A1386" i="47"/>
  <c r="A1387" i="47"/>
  <c r="A1388" i="47"/>
  <c r="A1389" i="47"/>
  <c r="A1390" i="47"/>
  <c r="A1391" i="47"/>
  <c r="A1392" i="47"/>
  <c r="A1393" i="47"/>
  <c r="A1394" i="47"/>
  <c r="A1395" i="47"/>
  <c r="A1396" i="47"/>
  <c r="A1397" i="47"/>
  <c r="A1398" i="47"/>
  <c r="A1399" i="47"/>
  <c r="A1400" i="47"/>
  <c r="A1401" i="47"/>
  <c r="A1402" i="47"/>
  <c r="A1403" i="47"/>
  <c r="A1404" i="47"/>
  <c r="A1405" i="47"/>
  <c r="A1406" i="47"/>
  <c r="A1407" i="47"/>
  <c r="C1411" i="47"/>
  <c r="D1411" i="47"/>
  <c r="A1440" i="47" s="1"/>
  <c r="G51" i="30"/>
  <c r="C1412" i="47" s="1"/>
  <c r="A1414" i="47"/>
  <c r="A1415" i="47"/>
  <c r="A1416" i="47"/>
  <c r="A1417" i="47"/>
  <c r="A1418" i="47"/>
  <c r="A1419" i="47"/>
  <c r="A1420" i="47"/>
  <c r="A1421" i="47"/>
  <c r="A1422" i="47"/>
  <c r="A1423" i="47"/>
  <c r="A1424" i="47"/>
  <c r="A1425" i="47"/>
  <c r="A1426" i="47"/>
  <c r="A1427" i="47"/>
  <c r="A1428" i="47"/>
  <c r="A1429" i="47"/>
  <c r="A1430" i="47"/>
  <c r="A1431" i="47"/>
  <c r="A1432" i="47"/>
  <c r="A1433" i="47"/>
  <c r="A1434" i="47"/>
  <c r="A1435" i="47"/>
  <c r="A1436" i="47"/>
  <c r="A1437" i="47"/>
  <c r="A1438" i="47"/>
  <c r="A1439" i="47"/>
  <c r="C1443" i="47"/>
  <c r="D1443" i="47"/>
  <c r="A1472" i="47" s="1"/>
  <c r="G52" i="30"/>
  <c r="C1444" i="47" s="1"/>
  <c r="A1446" i="47"/>
  <c r="A1447" i="47"/>
  <c r="A1448" i="47"/>
  <c r="A1449" i="47"/>
  <c r="A1450" i="47"/>
  <c r="A1451" i="47"/>
  <c r="A1452" i="47"/>
  <c r="A1453" i="47"/>
  <c r="A1454" i="47"/>
  <c r="A1455" i="47"/>
  <c r="A1456" i="47"/>
  <c r="A1457" i="47"/>
  <c r="A1458" i="47"/>
  <c r="A1459" i="47"/>
  <c r="A1460" i="47"/>
  <c r="A1461" i="47"/>
  <c r="A1462" i="47"/>
  <c r="A1463" i="47"/>
  <c r="A1464" i="47"/>
  <c r="A1465" i="47"/>
  <c r="A1466" i="47"/>
  <c r="A1467" i="47"/>
  <c r="A1468" i="47"/>
  <c r="A1469" i="47"/>
  <c r="A1470" i="47"/>
  <c r="A1471" i="47"/>
  <c r="C1475" i="47"/>
  <c r="D1475" i="47"/>
  <c r="A1504" i="47" s="1"/>
  <c r="G53" i="30"/>
  <c r="C1476" i="47" s="1"/>
  <c r="A1478" i="47"/>
  <c r="A1479" i="47"/>
  <c r="A1480" i="47"/>
  <c r="A1481" i="47"/>
  <c r="A1482" i="47"/>
  <c r="A1483" i="47"/>
  <c r="A1484" i="47"/>
  <c r="A1485" i="47"/>
  <c r="A1486" i="47"/>
  <c r="A1487" i="47"/>
  <c r="A1488" i="47"/>
  <c r="A1489" i="47"/>
  <c r="A1490" i="47"/>
  <c r="A1491" i="47"/>
  <c r="A1492" i="47"/>
  <c r="A1493" i="47"/>
  <c r="A1494" i="47"/>
  <c r="A1495" i="47"/>
  <c r="A1496" i="47"/>
  <c r="A1497" i="47"/>
  <c r="A1498" i="47"/>
  <c r="A1499" i="47"/>
  <c r="A1500" i="47"/>
  <c r="A1501" i="47"/>
  <c r="A1502" i="47"/>
  <c r="A1503" i="47"/>
  <c r="C1507" i="47"/>
  <c r="D1507" i="47"/>
  <c r="A1536" i="47" s="1"/>
  <c r="G54" i="30"/>
  <c r="C1508" i="47" s="1"/>
  <c r="A1510" i="47"/>
  <c r="A1511" i="47"/>
  <c r="A1512" i="47"/>
  <c r="A1513" i="47"/>
  <c r="A1514" i="47"/>
  <c r="A1515" i="47"/>
  <c r="A1516" i="47"/>
  <c r="A1517" i="47"/>
  <c r="A1518" i="47"/>
  <c r="A1519" i="47"/>
  <c r="A1520" i="47"/>
  <c r="A1521" i="47"/>
  <c r="A1522" i="47"/>
  <c r="A1523" i="47"/>
  <c r="A1524" i="47"/>
  <c r="A1525" i="47"/>
  <c r="A1526" i="47"/>
  <c r="A1527" i="47"/>
  <c r="A1528" i="47"/>
  <c r="A1529" i="47"/>
  <c r="A1530" i="47"/>
  <c r="A1531" i="47"/>
  <c r="A1532" i="47"/>
  <c r="A1533" i="47"/>
  <c r="A1534" i="47"/>
  <c r="A1535" i="47"/>
  <c r="C1539" i="47"/>
  <c r="D1539" i="47"/>
  <c r="A1568" i="47" s="1"/>
  <c r="G55" i="30"/>
  <c r="C1540" i="47" s="1"/>
  <c r="A1542" i="47"/>
  <c r="A1543" i="47"/>
  <c r="A1544" i="47"/>
  <c r="A1545" i="47"/>
  <c r="A1546" i="47"/>
  <c r="A1547" i="47"/>
  <c r="A1548" i="47"/>
  <c r="A1549" i="47"/>
  <c r="A1550" i="47"/>
  <c r="A1551" i="47"/>
  <c r="A1552" i="47"/>
  <c r="A1553" i="47"/>
  <c r="A1554" i="47"/>
  <c r="A1555" i="47"/>
  <c r="A1556" i="47"/>
  <c r="A1557" i="47"/>
  <c r="A1558" i="47"/>
  <c r="A1559" i="47"/>
  <c r="A1560" i="47"/>
  <c r="A1561" i="47"/>
  <c r="A1562" i="47"/>
  <c r="A1563" i="47"/>
  <c r="A1564" i="47"/>
  <c r="A1565" i="47"/>
  <c r="A1566" i="47"/>
  <c r="A1567" i="47"/>
  <c r="C1571" i="47"/>
  <c r="D1571" i="47"/>
  <c r="A1600" i="47" s="1"/>
  <c r="G56" i="30"/>
  <c r="C1572" i="47" s="1"/>
  <c r="A1574" i="47"/>
  <c r="A1575" i="47"/>
  <c r="A1576" i="47"/>
  <c r="A1577" i="47"/>
  <c r="A1578" i="47"/>
  <c r="A1579" i="47"/>
  <c r="A1580" i="47"/>
  <c r="A1581" i="47"/>
  <c r="A1582" i="47"/>
  <c r="A1583" i="47"/>
  <c r="A1584" i="47"/>
  <c r="A1585" i="47"/>
  <c r="A1586" i="47"/>
  <c r="A1587" i="47"/>
  <c r="A1588" i="47"/>
  <c r="A1589" i="47"/>
  <c r="A1590" i="47"/>
  <c r="A1591" i="47"/>
  <c r="A1592" i="47"/>
  <c r="A1593" i="47"/>
  <c r="A1594" i="47"/>
  <c r="A1595" i="47"/>
  <c r="A1596" i="47"/>
  <c r="A1597" i="47"/>
  <c r="A1598" i="47"/>
  <c r="A1599" i="47"/>
  <c r="R7" i="46"/>
  <c r="L7" i="46" s="1"/>
  <c r="R8" i="46"/>
  <c r="K8" i="46" s="1"/>
  <c r="R9" i="46"/>
  <c r="L9" i="46" s="1"/>
  <c r="R10" i="46"/>
  <c r="M10" i="46" s="1"/>
  <c r="R11" i="46"/>
  <c r="M11" i="46" s="1"/>
  <c r="R12" i="46"/>
  <c r="K12" i="46" s="1"/>
  <c r="AK42" i="63" s="1"/>
  <c r="R13" i="46"/>
  <c r="K13" i="46" s="1"/>
  <c r="A42" i="55" s="1"/>
  <c r="CE16" i="55" s="1"/>
  <c r="R14" i="46"/>
  <c r="K14" i="46" s="1"/>
  <c r="AK44" i="63" s="1"/>
  <c r="R15" i="46"/>
  <c r="L15" i="46" s="1"/>
  <c r="R16" i="46"/>
  <c r="M16" i="46" s="1"/>
  <c r="R17" i="46"/>
  <c r="K17" i="46" s="1"/>
  <c r="R18" i="46"/>
  <c r="K18" i="46" s="1"/>
  <c r="R19" i="46"/>
  <c r="O19" i="46" s="1"/>
  <c r="R20" i="46"/>
  <c r="O20" i="46" s="1"/>
  <c r="R21" i="46"/>
  <c r="K21" i="46" s="1"/>
  <c r="R22" i="46"/>
  <c r="K22" i="46" s="1"/>
  <c r="A52" i="63" s="1"/>
  <c r="R23" i="46"/>
  <c r="O23" i="46" s="1"/>
  <c r="R24" i="46"/>
  <c r="R25" i="46"/>
  <c r="K25" i="46" s="1"/>
  <c r="R26" i="46"/>
  <c r="K26" i="46" s="1"/>
  <c r="A56" i="63" s="1"/>
  <c r="C56" i="63" s="1" a="1"/>
  <c r="C56" i="63" s="1"/>
  <c r="AH38" i="51"/>
  <c r="J129" i="63" s="1"/>
  <c r="M13" i="62"/>
  <c r="G5" i="65" s="1"/>
  <c r="M23" i="62"/>
  <c r="AP23" i="62" s="1"/>
  <c r="H5" i="65"/>
  <c r="M21" i="62"/>
  <c r="X13" i="62"/>
  <c r="G31" i="65" s="1"/>
  <c r="X23" i="62"/>
  <c r="H31" i="65" s="1"/>
  <c r="X21" i="62"/>
  <c r="G32" i="65" s="1"/>
  <c r="AI13" i="62"/>
  <c r="G9" i="65" s="1"/>
  <c r="AI23" i="62"/>
  <c r="AI24" i="62" s="1"/>
  <c r="AI21" i="62"/>
  <c r="G10" i="65" s="1"/>
  <c r="M39" i="62"/>
  <c r="G29" i="65" s="1"/>
  <c r="M49" i="62"/>
  <c r="H29" i="65" s="1"/>
  <c r="M47" i="62"/>
  <c r="G30" i="65" s="1"/>
  <c r="X39" i="62"/>
  <c r="G7" i="65" s="1"/>
  <c r="X49" i="62"/>
  <c r="X47" i="62"/>
  <c r="AI39" i="62"/>
  <c r="AI49" i="62"/>
  <c r="H33" i="65" s="1"/>
  <c r="AI47" i="62"/>
  <c r="G34" i="65" s="1"/>
  <c r="AH12" i="51"/>
  <c r="AV12" i="51" s="1"/>
  <c r="M9" i="62"/>
  <c r="X9" i="62"/>
  <c r="B72" i="51"/>
  <c r="B72" i="55" s="1"/>
  <c r="G150" i="63"/>
  <c r="G151" i="63"/>
  <c r="G152" i="63"/>
  <c r="G153" i="63"/>
  <c r="G154" i="63"/>
  <c r="G155" i="63"/>
  <c r="G156" i="63"/>
  <c r="G157" i="63"/>
  <c r="G158" i="63"/>
  <c r="G159" i="63"/>
  <c r="G160" i="63"/>
  <c r="G161" i="63"/>
  <c r="G162" i="63"/>
  <c r="G163" i="63"/>
  <c r="G164" i="63"/>
  <c r="G165" i="63"/>
  <c r="G166" i="63"/>
  <c r="G167" i="63"/>
  <c r="G168" i="63"/>
  <c r="G169" i="63"/>
  <c r="G170" i="63"/>
  <c r="G171" i="63"/>
  <c r="G172" i="63"/>
  <c r="G149" i="63"/>
  <c r="G126" i="63"/>
  <c r="G127" i="63"/>
  <c r="G128" i="63"/>
  <c r="G129" i="63"/>
  <c r="G130" i="63"/>
  <c r="G131" i="63"/>
  <c r="G132" i="63"/>
  <c r="G133" i="63"/>
  <c r="G134" i="63"/>
  <c r="G135" i="63"/>
  <c r="G136" i="63"/>
  <c r="G137" i="63"/>
  <c r="G138" i="63"/>
  <c r="G139" i="63"/>
  <c r="G140" i="63"/>
  <c r="G141" i="63"/>
  <c r="G142" i="63"/>
  <c r="G143" i="63"/>
  <c r="G144" i="63"/>
  <c r="G145" i="63"/>
  <c r="G146" i="63"/>
  <c r="G147" i="63"/>
  <c r="G148" i="63"/>
  <c r="G125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115" i="63"/>
  <c r="G116" i="63"/>
  <c r="G117" i="63"/>
  <c r="G118" i="63"/>
  <c r="G119" i="63"/>
  <c r="G120" i="63"/>
  <c r="G97" i="63"/>
  <c r="G96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73" i="63"/>
  <c r="AS2" i="55"/>
  <c r="A72" i="55"/>
  <c r="E71" i="55"/>
  <c r="Y69" i="55"/>
  <c r="Y70" i="55" s="1"/>
  <c r="Y68" i="55"/>
  <c r="R63" i="51"/>
  <c r="Y70" i="51"/>
  <c r="AH29" i="55"/>
  <c r="AV29" i="55" s="1"/>
  <c r="AH57" i="55"/>
  <c r="AQ57" i="55" s="1"/>
  <c r="Q172" i="63" s="1"/>
  <c r="AH56" i="55"/>
  <c r="N56" i="55"/>
  <c r="AH30" i="51"/>
  <c r="AV30" i="51" s="1"/>
  <c r="AH29" i="51"/>
  <c r="BU29" i="51"/>
  <c r="B147" i="63"/>
  <c r="AH57" i="51"/>
  <c r="AH56" i="51"/>
  <c r="AW57" i="51"/>
  <c r="AW56" i="51"/>
  <c r="AQ56" i="63"/>
  <c r="AQ57" i="63"/>
  <c r="AI56" i="63"/>
  <c r="AI57" i="63"/>
  <c r="Q56" i="63"/>
  <c r="Q57" i="63"/>
  <c r="AQ27" i="63"/>
  <c r="AQ28" i="63"/>
  <c r="AI27" i="63"/>
  <c r="AI28" i="63"/>
  <c r="Q27" i="63"/>
  <c r="Q28" i="63"/>
  <c r="N119" i="63"/>
  <c r="M119" i="63"/>
  <c r="L119" i="63"/>
  <c r="I119" i="63"/>
  <c r="AC119" i="63" s="1"/>
  <c r="F119" i="63"/>
  <c r="E119" i="63"/>
  <c r="D119" i="63"/>
  <c r="A119" i="63"/>
  <c r="AH30" i="55"/>
  <c r="AH28" i="55"/>
  <c r="AQ28" i="55" s="1"/>
  <c r="Q118" i="63" s="1"/>
  <c r="AH27" i="55"/>
  <c r="AV27" i="55" s="1"/>
  <c r="AH26" i="55"/>
  <c r="AH25" i="55"/>
  <c r="AQ25" i="55" s="1"/>
  <c r="Q115" i="63" s="1"/>
  <c r="AH24" i="55"/>
  <c r="AQ24" i="55" s="1"/>
  <c r="Q114" i="63" s="1"/>
  <c r="AH23" i="55"/>
  <c r="J113" i="63" s="1"/>
  <c r="AH22" i="55"/>
  <c r="AQ22" i="55" s="1"/>
  <c r="Q112" i="63" s="1"/>
  <c r="AH21" i="55"/>
  <c r="J111" i="63" s="1"/>
  <c r="AH20" i="55"/>
  <c r="AQ20" i="55" s="1"/>
  <c r="Q110" i="63" s="1"/>
  <c r="AH19" i="55"/>
  <c r="J109" i="63" s="1"/>
  <c r="AH18" i="55"/>
  <c r="AH17" i="55"/>
  <c r="J107" i="63" s="1"/>
  <c r="AH16" i="55"/>
  <c r="J106" i="63" s="1"/>
  <c r="AH15" i="55"/>
  <c r="AV15" i="55" s="1"/>
  <c r="AH14" i="55"/>
  <c r="AH13" i="55"/>
  <c r="AV13" i="55" s="1"/>
  <c r="AH12" i="55"/>
  <c r="AQ12" i="55" s="1"/>
  <c r="Q102" i="63" s="1"/>
  <c r="AH11" i="55"/>
  <c r="AQ11" i="55" s="1"/>
  <c r="Q101" i="63" s="1"/>
  <c r="AH10" i="55"/>
  <c r="AH9" i="55"/>
  <c r="AV9" i="55" s="1"/>
  <c r="AH8" i="55"/>
  <c r="AV8" i="55" s="1"/>
  <c r="AH7" i="55"/>
  <c r="J97" i="63" s="1"/>
  <c r="AH55" i="55"/>
  <c r="AV55" i="55" s="1"/>
  <c r="AH54" i="55"/>
  <c r="AH53" i="55"/>
  <c r="AV53" i="55" s="1"/>
  <c r="AH52" i="55"/>
  <c r="AQ52" i="55" s="1"/>
  <c r="Q167" i="63" s="1"/>
  <c r="AH51" i="55"/>
  <c r="AH50" i="55"/>
  <c r="AH49" i="55"/>
  <c r="AQ49" i="55" s="1"/>
  <c r="Q164" i="63" s="1"/>
  <c r="AH48" i="55"/>
  <c r="AQ48" i="55" s="1"/>
  <c r="Q163" i="63" s="1"/>
  <c r="AH47" i="55"/>
  <c r="J162" i="63" s="1"/>
  <c r="AH46" i="55"/>
  <c r="J161" i="63" s="1"/>
  <c r="AH45" i="55"/>
  <c r="AV45" i="55" s="1"/>
  <c r="AH44" i="55"/>
  <c r="AH43" i="55"/>
  <c r="AV43" i="55" s="1"/>
  <c r="AH42" i="55"/>
  <c r="AV42" i="55" s="1"/>
  <c r="AH41" i="55"/>
  <c r="AQ41" i="55" s="1"/>
  <c r="Q156" i="63" s="1"/>
  <c r="AH40" i="55"/>
  <c r="AQ40" i="55" s="1"/>
  <c r="Q155" i="63" s="1"/>
  <c r="AH39" i="55"/>
  <c r="AV39" i="55" s="1"/>
  <c r="AH38" i="55"/>
  <c r="AV38" i="55" s="1"/>
  <c r="AH37" i="55"/>
  <c r="AV37" i="55" s="1"/>
  <c r="AH36" i="55"/>
  <c r="AQ36" i="55" s="1"/>
  <c r="Q151" i="63" s="1"/>
  <c r="AH35" i="55"/>
  <c r="J150" i="63" s="1"/>
  <c r="AH34" i="55"/>
  <c r="N171" i="63"/>
  <c r="M171" i="63"/>
  <c r="L171" i="63"/>
  <c r="I171" i="63"/>
  <c r="AD171" i="63" s="1"/>
  <c r="F171" i="63"/>
  <c r="E171" i="63"/>
  <c r="D171" i="63"/>
  <c r="A171" i="63"/>
  <c r="BW56" i="55"/>
  <c r="BX56" i="55"/>
  <c r="BY56" i="55"/>
  <c r="BZ56" i="55"/>
  <c r="CA56" i="55"/>
  <c r="BW29" i="55"/>
  <c r="BX29" i="55"/>
  <c r="BY29" i="55"/>
  <c r="BZ29" i="55"/>
  <c r="CA29" i="55"/>
  <c r="AW29" i="55"/>
  <c r="AW56" i="55"/>
  <c r="N29" i="55"/>
  <c r="B27" i="61"/>
  <c r="A27" i="61"/>
  <c r="AJ28" i="61"/>
  <c r="AJ25" i="61"/>
  <c r="AJ24" i="61"/>
  <c r="AI28" i="61"/>
  <c r="AK28" i="61" s="1"/>
  <c r="AI25" i="61"/>
  <c r="AK25" i="61" s="1"/>
  <c r="Z27" i="61"/>
  <c r="Q27" i="61" s="1"/>
  <c r="S27" i="61"/>
  <c r="BD27" i="61" s="1"/>
  <c r="R27" i="61"/>
  <c r="AB171" i="63"/>
  <c r="N147" i="63"/>
  <c r="M147" i="63"/>
  <c r="L147" i="63"/>
  <c r="I147" i="63"/>
  <c r="F147" i="63"/>
  <c r="E147" i="63"/>
  <c r="D147" i="63"/>
  <c r="A147" i="63"/>
  <c r="N95" i="63"/>
  <c r="M95" i="63"/>
  <c r="L95" i="63"/>
  <c r="I95" i="63"/>
  <c r="D95" i="63"/>
  <c r="E95" i="63"/>
  <c r="F95" i="63"/>
  <c r="A95" i="63"/>
  <c r="BX57" i="51"/>
  <c r="BX56" i="51"/>
  <c r="BX55" i="51"/>
  <c r="BZ57" i="51"/>
  <c r="BZ56" i="51"/>
  <c r="BW56" i="51"/>
  <c r="BY56" i="51"/>
  <c r="BW29" i="51"/>
  <c r="BX29" i="51"/>
  <c r="BY29" i="51"/>
  <c r="BZ29" i="51"/>
  <c r="BW28" i="51"/>
  <c r="BY28" i="51"/>
  <c r="BZ28" i="51"/>
  <c r="CA29" i="51"/>
  <c r="CA56" i="51"/>
  <c r="BW7" i="51"/>
  <c r="AW29" i="51"/>
  <c r="S27" i="46"/>
  <c r="I26" i="46"/>
  <c r="I27" i="46"/>
  <c r="AE147" i="63"/>
  <c r="AB147" i="63"/>
  <c r="AF95" i="63"/>
  <c r="BS56" i="51"/>
  <c r="BS29" i="51"/>
  <c r="BT29" i="51"/>
  <c r="M35" i="62"/>
  <c r="F29" i="65" s="1"/>
  <c r="M63" i="63" s="1"/>
  <c r="N60" i="51" s="1"/>
  <c r="X65" i="51"/>
  <c r="R65" i="51"/>
  <c r="X63" i="51"/>
  <c r="X62" i="51"/>
  <c r="X61" i="51"/>
  <c r="X60" i="51"/>
  <c r="R62" i="51"/>
  <c r="R61" i="51"/>
  <c r="R60" i="51"/>
  <c r="L64" i="51"/>
  <c r="J64" i="51"/>
  <c r="Z84" i="64"/>
  <c r="Z85" i="64"/>
  <c r="CE52" i="51" s="1"/>
  <c r="Z86" i="64"/>
  <c r="AL78" i="63" s="1"/>
  <c r="Z87" i="64"/>
  <c r="AL79" i="63" s="1"/>
  <c r="Z88" i="64"/>
  <c r="AL80" i="63" s="1"/>
  <c r="Z89" i="64"/>
  <c r="Z90" i="64"/>
  <c r="AL82" i="63" s="1"/>
  <c r="Z91" i="64"/>
  <c r="Z92" i="64"/>
  <c r="Z83" i="64"/>
  <c r="AL75" i="63" s="1"/>
  <c r="AN61" i="51"/>
  <c r="CE39" i="51" s="1"/>
  <c r="AN62" i="51"/>
  <c r="CE40" i="51" s="1"/>
  <c r="AN63" i="51"/>
  <c r="AN64" i="51"/>
  <c r="CE42" i="51" s="1"/>
  <c r="AN65" i="51"/>
  <c r="AN66" i="51"/>
  <c r="CE44" i="51" s="1"/>
  <c r="AN67" i="51"/>
  <c r="AN68" i="51"/>
  <c r="AN69" i="51"/>
  <c r="AL72" i="63" s="1"/>
  <c r="AN70" i="51"/>
  <c r="CE48" i="51" s="1"/>
  <c r="AN71" i="51"/>
  <c r="AP98" i="64"/>
  <c r="AP97" i="64"/>
  <c r="AB1" i="63"/>
  <c r="Z6" i="61"/>
  <c r="P6" i="61" s="1"/>
  <c r="Z7" i="61"/>
  <c r="Z8" i="61"/>
  <c r="Z9" i="61"/>
  <c r="Z10" i="61"/>
  <c r="Z11" i="61"/>
  <c r="Z12" i="61"/>
  <c r="Q12" i="61" s="1"/>
  <c r="Z13" i="61"/>
  <c r="Q13" i="61" s="1"/>
  <c r="Z14" i="61"/>
  <c r="Z15" i="61"/>
  <c r="Z16" i="61"/>
  <c r="Z17" i="61"/>
  <c r="Z18" i="61"/>
  <c r="Q18" i="61" s="1"/>
  <c r="Z19" i="61"/>
  <c r="Z20" i="61"/>
  <c r="Z21" i="61"/>
  <c r="Z22" i="61"/>
  <c r="P22" i="61" s="1"/>
  <c r="Z23" i="61"/>
  <c r="P23" i="61" s="1"/>
  <c r="Z24" i="61"/>
  <c r="P24" i="61" s="1"/>
  <c r="Z25" i="61"/>
  <c r="Q25" i="61" s="1"/>
  <c r="Z26" i="61"/>
  <c r="Z28" i="61"/>
  <c r="Q28" i="61" s="1"/>
  <c r="Z5" i="61"/>
  <c r="AM2" i="55"/>
  <c r="A11" i="61"/>
  <c r="S28" i="61"/>
  <c r="BD28" i="61" s="1"/>
  <c r="R28" i="61"/>
  <c r="BC28" i="61" s="1"/>
  <c r="BE28" i="61" s="1"/>
  <c r="S7" i="61"/>
  <c r="BD7" i="61" s="1"/>
  <c r="S8" i="61"/>
  <c r="BD8" i="61" s="1"/>
  <c r="S9" i="61"/>
  <c r="S10" i="61"/>
  <c r="BD10" i="61" s="1"/>
  <c r="S11" i="61"/>
  <c r="BD11" i="61" s="1"/>
  <c r="S12" i="61"/>
  <c r="BD12" i="61" s="1"/>
  <c r="S13" i="61"/>
  <c r="BD13" i="61" s="1"/>
  <c r="S14" i="61"/>
  <c r="BD14" i="61" s="1"/>
  <c r="S15" i="61"/>
  <c r="BD15" i="61" s="1"/>
  <c r="S16" i="61"/>
  <c r="BD16" i="61" s="1"/>
  <c r="S17" i="61"/>
  <c r="BD17" i="61" s="1"/>
  <c r="S18" i="61"/>
  <c r="BD18" i="61"/>
  <c r="S19" i="61"/>
  <c r="BD19" i="61" s="1"/>
  <c r="S20" i="61"/>
  <c r="S21" i="61"/>
  <c r="BD21" i="61" s="1"/>
  <c r="S22" i="61"/>
  <c r="BD22" i="61" s="1"/>
  <c r="S23" i="61"/>
  <c r="BD23" i="61"/>
  <c r="S24" i="61"/>
  <c r="BD24" i="61" s="1"/>
  <c r="S25" i="61"/>
  <c r="BD25" i="61" s="1"/>
  <c r="S26" i="61"/>
  <c r="S6" i="61"/>
  <c r="S5" i="61"/>
  <c r="R7" i="61"/>
  <c r="BC7" i="61" s="1"/>
  <c r="BE7" i="61" s="1"/>
  <c r="R8" i="61"/>
  <c r="BC8" i="61" s="1"/>
  <c r="BE8" i="61" s="1"/>
  <c r="R9" i="61"/>
  <c r="R10" i="61"/>
  <c r="BC10" i="61" s="1"/>
  <c r="BE10" i="61" s="1"/>
  <c r="R11" i="61"/>
  <c r="BC11" i="61" s="1"/>
  <c r="BE11" i="61" s="1"/>
  <c r="R12" i="61"/>
  <c r="BC12" i="61" s="1"/>
  <c r="BE12" i="61" s="1"/>
  <c r="R13" i="61"/>
  <c r="BC13" i="61" s="1"/>
  <c r="BE13" i="61" s="1"/>
  <c r="R14" i="61"/>
  <c r="BC14" i="61" s="1"/>
  <c r="BE14" i="61" s="1"/>
  <c r="R15" i="61"/>
  <c r="BC15" i="61" s="1"/>
  <c r="BE15" i="61" s="1"/>
  <c r="R16" i="61"/>
  <c r="BC16" i="61" s="1"/>
  <c r="BE16" i="61" s="1"/>
  <c r="R17" i="61"/>
  <c r="BC17" i="61" s="1"/>
  <c r="BE17" i="61" s="1"/>
  <c r="R18" i="61"/>
  <c r="R19" i="61"/>
  <c r="BC19" i="61" s="1"/>
  <c r="BE19" i="61" s="1"/>
  <c r="R20" i="61"/>
  <c r="BC20" i="61" s="1"/>
  <c r="BE20" i="61" s="1"/>
  <c r="R21" i="61"/>
  <c r="BC21" i="61" s="1"/>
  <c r="BE21" i="61" s="1"/>
  <c r="R22" i="61"/>
  <c r="R23" i="61"/>
  <c r="BC23" i="61" s="1"/>
  <c r="BE23" i="61" s="1"/>
  <c r="R24" i="61"/>
  <c r="BC24" i="61" s="1"/>
  <c r="BE24" i="61" s="1"/>
  <c r="R25" i="61"/>
  <c r="BC25" i="61" s="1"/>
  <c r="BE25" i="61" s="1"/>
  <c r="R26" i="61"/>
  <c r="R6" i="61"/>
  <c r="R5" i="61"/>
  <c r="AL146" i="63"/>
  <c r="AM146" i="63"/>
  <c r="AN146" i="63"/>
  <c r="AO146" i="63"/>
  <c r="AL147" i="63"/>
  <c r="AM147" i="63"/>
  <c r="AN147" i="63"/>
  <c r="AO147" i="63"/>
  <c r="AL148" i="63"/>
  <c r="AM148" i="63"/>
  <c r="AN148" i="63"/>
  <c r="AO148" i="63"/>
  <c r="AL149" i="63"/>
  <c r="AM149" i="63"/>
  <c r="AN149" i="63"/>
  <c r="AO149" i="63"/>
  <c r="AP149" i="63"/>
  <c r="AP148" i="63"/>
  <c r="AP147" i="63"/>
  <c r="AP146" i="63"/>
  <c r="AP145" i="63"/>
  <c r="AO145" i="63"/>
  <c r="AN145" i="63"/>
  <c r="AM145" i="63"/>
  <c r="AL145" i="63"/>
  <c r="AP144" i="63"/>
  <c r="AP143" i="63"/>
  <c r="AP142" i="63"/>
  <c r="AP141" i="63"/>
  <c r="AP140" i="63"/>
  <c r="AL141" i="63"/>
  <c r="AM141" i="63"/>
  <c r="AN141" i="63"/>
  <c r="AO141" i="63"/>
  <c r="AL142" i="63"/>
  <c r="AM142" i="63"/>
  <c r="AN142" i="63"/>
  <c r="AO142" i="63"/>
  <c r="AL143" i="63"/>
  <c r="AM143" i="63"/>
  <c r="AN143" i="63"/>
  <c r="AO143" i="63"/>
  <c r="AL144" i="63"/>
  <c r="AM144" i="63"/>
  <c r="AN144" i="63"/>
  <c r="AO144" i="63"/>
  <c r="AM140" i="63"/>
  <c r="AN140" i="63"/>
  <c r="AO140" i="63"/>
  <c r="AL140" i="63"/>
  <c r="AL136" i="63"/>
  <c r="AM136" i="63"/>
  <c r="AN136" i="63"/>
  <c r="AO136" i="63"/>
  <c r="AL137" i="63"/>
  <c r="AM137" i="63"/>
  <c r="AN137" i="63"/>
  <c r="AO137" i="63"/>
  <c r="AL138" i="63"/>
  <c r="AM138" i="63"/>
  <c r="AN138" i="63"/>
  <c r="AO138" i="63"/>
  <c r="AL139" i="63"/>
  <c r="AM139" i="63"/>
  <c r="AN139" i="63"/>
  <c r="AO139" i="63"/>
  <c r="AP139" i="63"/>
  <c r="AP138" i="63"/>
  <c r="AP137" i="63"/>
  <c r="AP136" i="63"/>
  <c r="AL131" i="63"/>
  <c r="AM131" i="63"/>
  <c r="AN131" i="63"/>
  <c r="AO131" i="63"/>
  <c r="AL132" i="63"/>
  <c r="AM132" i="63"/>
  <c r="AN132" i="63"/>
  <c r="AO132" i="63"/>
  <c r="AL133" i="63"/>
  <c r="AM133" i="63"/>
  <c r="AN133" i="63"/>
  <c r="AO133" i="63"/>
  <c r="AL134" i="63"/>
  <c r="AM134" i="63"/>
  <c r="AN134" i="63"/>
  <c r="AO134" i="63"/>
  <c r="AP134" i="63"/>
  <c r="AP133" i="63"/>
  <c r="AP132" i="63"/>
  <c r="AP131" i="63"/>
  <c r="AP135" i="63"/>
  <c r="AM135" i="63"/>
  <c r="AN135" i="63"/>
  <c r="AO135" i="63"/>
  <c r="AL135" i="63"/>
  <c r="AM130" i="63"/>
  <c r="AN130" i="63"/>
  <c r="AO130" i="63"/>
  <c r="AL130" i="63"/>
  <c r="AP130" i="63"/>
  <c r="AL126" i="63"/>
  <c r="AM126" i="63"/>
  <c r="AN126" i="63"/>
  <c r="AO126" i="63"/>
  <c r="AL127" i="63"/>
  <c r="AM127" i="63"/>
  <c r="AN127" i="63"/>
  <c r="AO127" i="63"/>
  <c r="AL128" i="63"/>
  <c r="AM128" i="63"/>
  <c r="AN128" i="63"/>
  <c r="AO128" i="63"/>
  <c r="AL129" i="63"/>
  <c r="AM129" i="63"/>
  <c r="AN129" i="63"/>
  <c r="AO129" i="63"/>
  <c r="AM125" i="63"/>
  <c r="AN125" i="63"/>
  <c r="AO125" i="63"/>
  <c r="AL125" i="63"/>
  <c r="AP126" i="63"/>
  <c r="AP127" i="63"/>
  <c r="AP128" i="63"/>
  <c r="AP129" i="63"/>
  <c r="AP125" i="63"/>
  <c r="X35" i="62"/>
  <c r="X43" i="62"/>
  <c r="F8" i="65" s="1"/>
  <c r="O64" i="63"/>
  <c r="P61" i="51" s="1"/>
  <c r="AI35" i="62"/>
  <c r="F33" i="65" s="1"/>
  <c r="M65" i="63" s="1"/>
  <c r="N62" i="51" s="1"/>
  <c r="AI43" i="62"/>
  <c r="F34" i="65" s="1"/>
  <c r="AO35" i="62"/>
  <c r="F35" i="65" s="1"/>
  <c r="AO39" i="62"/>
  <c r="AO43" i="62"/>
  <c r="AO47" i="62"/>
  <c r="G36" i="65" s="1"/>
  <c r="AO49" i="62"/>
  <c r="H35" i="65" s="1"/>
  <c r="I35" i="65" s="1"/>
  <c r="BU69" i="51" s="1"/>
  <c r="CA57" i="55"/>
  <c r="BZ57" i="55"/>
  <c r="BY57" i="55"/>
  <c r="BX57" i="55"/>
  <c r="BW57" i="55"/>
  <c r="CA55" i="55"/>
  <c r="BZ55" i="55"/>
  <c r="BY55" i="55"/>
  <c r="BX55" i="55"/>
  <c r="BW55" i="55"/>
  <c r="CA54" i="55"/>
  <c r="BZ54" i="55"/>
  <c r="BY54" i="55"/>
  <c r="BX54" i="55"/>
  <c r="BW54" i="55"/>
  <c r="CA53" i="55"/>
  <c r="BZ53" i="55"/>
  <c r="BY53" i="55"/>
  <c r="BX53" i="55"/>
  <c r="BW53" i="55"/>
  <c r="CA52" i="55"/>
  <c r="BZ52" i="55"/>
  <c r="BY52" i="55"/>
  <c r="BX52" i="55"/>
  <c r="BW52" i="55"/>
  <c r="CA51" i="55"/>
  <c r="BZ51" i="55"/>
  <c r="BY51" i="55"/>
  <c r="BX51" i="55"/>
  <c r="BW51" i="55"/>
  <c r="CA50" i="55"/>
  <c r="BZ50" i="55"/>
  <c r="BY50" i="55"/>
  <c r="BX50" i="55"/>
  <c r="BW50" i="55"/>
  <c r="CA49" i="55"/>
  <c r="BZ49" i="55"/>
  <c r="BY49" i="55"/>
  <c r="BX49" i="55"/>
  <c r="BW49" i="55"/>
  <c r="CA48" i="55"/>
  <c r="BZ48" i="55"/>
  <c r="BY48" i="55"/>
  <c r="BX48" i="55"/>
  <c r="BW48" i="55"/>
  <c r="CA47" i="55"/>
  <c r="BZ47" i="55"/>
  <c r="BY47" i="55"/>
  <c r="BX47" i="55"/>
  <c r="BW47" i="55"/>
  <c r="CA46" i="55"/>
  <c r="BZ46" i="55"/>
  <c r="BY46" i="55"/>
  <c r="BX46" i="55"/>
  <c r="BW46" i="55"/>
  <c r="CA45" i="55"/>
  <c r="BZ45" i="55"/>
  <c r="BY45" i="55"/>
  <c r="BX45" i="55"/>
  <c r="BW45" i="55"/>
  <c r="CA44" i="55"/>
  <c r="BZ44" i="55"/>
  <c r="BY44" i="55"/>
  <c r="BX44" i="55"/>
  <c r="BW44" i="55"/>
  <c r="CA43" i="55"/>
  <c r="BZ43" i="55"/>
  <c r="BY43" i="55"/>
  <c r="BX43" i="55"/>
  <c r="BW43" i="55"/>
  <c r="CA42" i="55"/>
  <c r="BZ42" i="55"/>
  <c r="BY42" i="55"/>
  <c r="BX42" i="55"/>
  <c r="BW42" i="55"/>
  <c r="CA41" i="55"/>
  <c r="BZ41" i="55"/>
  <c r="BY41" i="55"/>
  <c r="BX41" i="55"/>
  <c r="BW41" i="55"/>
  <c r="CA40" i="55"/>
  <c r="BZ40" i="55"/>
  <c r="BY40" i="55"/>
  <c r="BX40" i="55"/>
  <c r="BX58" i="55" s="1"/>
  <c r="BW40" i="55"/>
  <c r="CA39" i="55"/>
  <c r="BZ39" i="55"/>
  <c r="BY39" i="55"/>
  <c r="BX39" i="55"/>
  <c r="BW39" i="55"/>
  <c r="CA38" i="55"/>
  <c r="BZ38" i="55"/>
  <c r="BY38" i="55"/>
  <c r="BX38" i="55"/>
  <c r="BW38" i="55"/>
  <c r="CA37" i="55"/>
  <c r="BZ37" i="55"/>
  <c r="BY37" i="55"/>
  <c r="BX37" i="55"/>
  <c r="BW37" i="55"/>
  <c r="CA36" i="55"/>
  <c r="BZ36" i="55"/>
  <c r="BY36" i="55"/>
  <c r="BX36" i="55"/>
  <c r="BX34" i="55"/>
  <c r="BX35" i="55"/>
  <c r="BW36" i="55"/>
  <c r="BW58" i="55" s="1"/>
  <c r="CA35" i="55"/>
  <c r="CA58" i="55" s="1"/>
  <c r="BZ35" i="55"/>
  <c r="BY35" i="55"/>
  <c r="BW35" i="55"/>
  <c r="CA34" i="55"/>
  <c r="BZ34" i="55"/>
  <c r="BY34" i="55"/>
  <c r="BW34" i="55"/>
  <c r="CA30" i="55"/>
  <c r="BZ30" i="55"/>
  <c r="BY30" i="55"/>
  <c r="BX30" i="55"/>
  <c r="BW30" i="55"/>
  <c r="CA28" i="55"/>
  <c r="BZ28" i="55"/>
  <c r="BY28" i="55"/>
  <c r="BX28" i="55"/>
  <c r="BW28" i="55"/>
  <c r="CA27" i="55"/>
  <c r="BZ27" i="55"/>
  <c r="BY27" i="55"/>
  <c r="BX27" i="55"/>
  <c r="BW27" i="55"/>
  <c r="CA26" i="55"/>
  <c r="BZ26" i="55"/>
  <c r="BY26" i="55"/>
  <c r="BX26" i="55"/>
  <c r="BW26" i="55"/>
  <c r="CA25" i="55"/>
  <c r="BZ25" i="55"/>
  <c r="BY25" i="55"/>
  <c r="BX25" i="55"/>
  <c r="BW25" i="55"/>
  <c r="CA24" i="55"/>
  <c r="BZ24" i="55"/>
  <c r="BY24" i="55"/>
  <c r="BX24" i="55"/>
  <c r="BW24" i="55"/>
  <c r="CA23" i="55"/>
  <c r="BZ23" i="55"/>
  <c r="BY23" i="55"/>
  <c r="BX23" i="55"/>
  <c r="BW23" i="55"/>
  <c r="CA22" i="55"/>
  <c r="BZ22" i="55"/>
  <c r="BY22" i="55"/>
  <c r="BX22" i="55"/>
  <c r="BW22" i="55"/>
  <c r="CA21" i="55"/>
  <c r="BZ21" i="55"/>
  <c r="BY21" i="55"/>
  <c r="BX21" i="55"/>
  <c r="BW21" i="55"/>
  <c r="CA20" i="55"/>
  <c r="BZ20" i="55"/>
  <c r="BY20" i="55"/>
  <c r="BX20" i="55"/>
  <c r="BW20" i="55"/>
  <c r="CA19" i="55"/>
  <c r="BZ19" i="55"/>
  <c r="BY19" i="55"/>
  <c r="BX19" i="55"/>
  <c r="BW19" i="55"/>
  <c r="CA18" i="55"/>
  <c r="BZ18" i="55"/>
  <c r="BY18" i="55"/>
  <c r="BX18" i="55"/>
  <c r="BW18" i="55"/>
  <c r="CA17" i="55"/>
  <c r="BZ17" i="55"/>
  <c r="BY17" i="55"/>
  <c r="BX17" i="55"/>
  <c r="BW17" i="55"/>
  <c r="CA16" i="55"/>
  <c r="BZ16" i="55"/>
  <c r="BY16" i="55"/>
  <c r="BX16" i="55"/>
  <c r="BW16" i="55"/>
  <c r="CA15" i="55"/>
  <c r="BZ15" i="55"/>
  <c r="BY15" i="55"/>
  <c r="BX15" i="55"/>
  <c r="BW15" i="55"/>
  <c r="CA14" i="55"/>
  <c r="BZ14" i="55"/>
  <c r="BY14" i="55"/>
  <c r="BX14" i="55"/>
  <c r="BW14" i="55"/>
  <c r="CA13" i="55"/>
  <c r="BZ13" i="55"/>
  <c r="BY13" i="55"/>
  <c r="BX13" i="55"/>
  <c r="BW13" i="55"/>
  <c r="CA12" i="55"/>
  <c r="BZ12" i="55"/>
  <c r="BY12" i="55"/>
  <c r="BX12" i="55"/>
  <c r="BW12" i="55"/>
  <c r="CA11" i="55"/>
  <c r="BZ11" i="55"/>
  <c r="BY11" i="55"/>
  <c r="BX11" i="55"/>
  <c r="BW11" i="55"/>
  <c r="CA10" i="55"/>
  <c r="BZ10" i="55"/>
  <c r="BY10" i="55"/>
  <c r="BX10" i="55"/>
  <c r="BW10" i="55"/>
  <c r="BW31" i="55" s="1"/>
  <c r="CA9" i="55"/>
  <c r="BZ9" i="55"/>
  <c r="BY9" i="55"/>
  <c r="BX9" i="55"/>
  <c r="BW9" i="55"/>
  <c r="CA8" i="55"/>
  <c r="BZ8" i="55"/>
  <c r="BY8" i="55"/>
  <c r="BX8" i="55"/>
  <c r="BW8" i="55"/>
  <c r="CA7" i="55"/>
  <c r="BZ7" i="55"/>
  <c r="BY7" i="55"/>
  <c r="BY31" i="55" s="1"/>
  <c r="BX7" i="55"/>
  <c r="BW7" i="55"/>
  <c r="B29" i="62"/>
  <c r="B3" i="62"/>
  <c r="G2" i="46"/>
  <c r="G25" i="46" s="1"/>
  <c r="H25" i="46"/>
  <c r="E25" i="46" s="1"/>
  <c r="M2" i="46"/>
  <c r="C2" i="46"/>
  <c r="AO23" i="62"/>
  <c r="H11" i="65" s="1"/>
  <c r="I150" i="63"/>
  <c r="I151" i="63"/>
  <c r="AD151" i="63" s="1"/>
  <c r="AF151" i="63"/>
  <c r="I152" i="63"/>
  <c r="I153" i="63"/>
  <c r="I154" i="63"/>
  <c r="AE154" i="63" s="1"/>
  <c r="I155" i="63"/>
  <c r="I156" i="63"/>
  <c r="AF156" i="63" s="1"/>
  <c r="I157" i="63"/>
  <c r="AD157" i="63" s="1"/>
  <c r="I158" i="63"/>
  <c r="AD158" i="63" s="1"/>
  <c r="I159" i="63"/>
  <c r="AE159" i="63" s="1"/>
  <c r="I160" i="63"/>
  <c r="AB160" i="63" s="1"/>
  <c r="I161" i="63"/>
  <c r="AB161" i="63" s="1"/>
  <c r="I162" i="63"/>
  <c r="AE162" i="63" s="1"/>
  <c r="I163" i="63"/>
  <c r="I164" i="63"/>
  <c r="AF164" i="63" s="1"/>
  <c r="I165" i="63"/>
  <c r="AC165" i="63" s="1"/>
  <c r="AE165" i="63"/>
  <c r="I166" i="63"/>
  <c r="I167" i="63"/>
  <c r="AE167" i="63" s="1"/>
  <c r="I168" i="63"/>
  <c r="I169" i="63"/>
  <c r="AC169" i="63" s="1"/>
  <c r="I170" i="63"/>
  <c r="AC170" i="63" s="1"/>
  <c r="I172" i="63"/>
  <c r="AF172" i="63" s="1"/>
  <c r="I149" i="63"/>
  <c r="I98" i="63"/>
  <c r="I99" i="63"/>
  <c r="AC99" i="63" s="1"/>
  <c r="I100" i="63"/>
  <c r="AE100" i="63" s="1"/>
  <c r="I101" i="63"/>
  <c r="AB101" i="63" s="1"/>
  <c r="I102" i="63"/>
  <c r="AD102" i="63" s="1"/>
  <c r="I103" i="63"/>
  <c r="I104" i="63"/>
  <c r="I105" i="63"/>
  <c r="I106" i="63"/>
  <c r="AF106" i="63"/>
  <c r="I107" i="63"/>
  <c r="AF107" i="63" s="1"/>
  <c r="I108" i="63"/>
  <c r="I109" i="63"/>
  <c r="I110" i="63"/>
  <c r="I111" i="63"/>
  <c r="I112" i="63"/>
  <c r="AF112" i="63" s="1"/>
  <c r="I113" i="63"/>
  <c r="AB113" i="63" s="1"/>
  <c r="I114" i="63"/>
  <c r="I115" i="63"/>
  <c r="AC115" i="63" s="1"/>
  <c r="I116" i="63"/>
  <c r="I117" i="63"/>
  <c r="I118" i="63"/>
  <c r="AE118" i="63" s="1"/>
  <c r="I120" i="63"/>
  <c r="AC120" i="63" s="1"/>
  <c r="I97" i="63"/>
  <c r="I126" i="63"/>
  <c r="I127" i="63"/>
  <c r="AB127" i="63"/>
  <c r="I128" i="63"/>
  <c r="AE128" i="63" s="1"/>
  <c r="AB128" i="63"/>
  <c r="I129" i="63"/>
  <c r="I130" i="63"/>
  <c r="AC130" i="63" s="1"/>
  <c r="I131" i="63"/>
  <c r="AD131" i="63" s="1"/>
  <c r="I132" i="63"/>
  <c r="I133" i="63"/>
  <c r="AD133" i="63" s="1"/>
  <c r="AB133" i="63"/>
  <c r="I134" i="63"/>
  <c r="AC134" i="63" s="1"/>
  <c r="I135" i="63"/>
  <c r="I136" i="63"/>
  <c r="AB136" i="63" s="1"/>
  <c r="I137" i="63"/>
  <c r="AE137" i="63" s="1"/>
  <c r="I138" i="63"/>
  <c r="AE138" i="63" s="1"/>
  <c r="I139" i="63"/>
  <c r="AF139" i="63" s="1"/>
  <c r="I140" i="63"/>
  <c r="I141" i="63"/>
  <c r="I142" i="63"/>
  <c r="AE142" i="63" s="1"/>
  <c r="I143" i="63"/>
  <c r="AE143" i="63" s="1"/>
  <c r="AF143" i="63"/>
  <c r="I144" i="63"/>
  <c r="I145" i="63"/>
  <c r="I146" i="63"/>
  <c r="AD146" i="63" s="1"/>
  <c r="I148" i="63"/>
  <c r="I125" i="63"/>
  <c r="AF125" i="63" s="1"/>
  <c r="AC125" i="63"/>
  <c r="I74" i="63"/>
  <c r="I75" i="63"/>
  <c r="AD75" i="63" s="1"/>
  <c r="I76" i="63"/>
  <c r="AD76" i="63" s="1"/>
  <c r="I77" i="63"/>
  <c r="I78" i="63"/>
  <c r="AD78" i="63" s="1"/>
  <c r="AE78" i="63"/>
  <c r="I79" i="63"/>
  <c r="AF79" i="63" s="1"/>
  <c r="I80" i="63"/>
  <c r="AB80" i="63" s="1"/>
  <c r="I81" i="63"/>
  <c r="I82" i="63"/>
  <c r="AD82" i="63"/>
  <c r="I83" i="63"/>
  <c r="AB83" i="63" s="1"/>
  <c r="I84" i="63"/>
  <c r="I85" i="63"/>
  <c r="AB85" i="63" s="1"/>
  <c r="I86" i="63"/>
  <c r="AD86" i="63" s="1"/>
  <c r="I87" i="63"/>
  <c r="AB87" i="63" s="1"/>
  <c r="I88" i="63"/>
  <c r="AB88" i="63" s="1"/>
  <c r="I89" i="63"/>
  <c r="AE89" i="63" s="1"/>
  <c r="I90" i="63"/>
  <c r="I91" i="63"/>
  <c r="I92" i="63"/>
  <c r="AE92" i="63"/>
  <c r="I93" i="63"/>
  <c r="AF93" i="63" s="1"/>
  <c r="I94" i="63"/>
  <c r="I96" i="63"/>
  <c r="I73" i="63"/>
  <c r="AO76" i="63"/>
  <c r="AO77" i="63"/>
  <c r="AO78" i="63"/>
  <c r="AO79" i="63"/>
  <c r="AO80" i="63"/>
  <c r="AO81" i="63"/>
  <c r="AO82" i="63"/>
  <c r="AO83" i="63"/>
  <c r="AO84" i="63"/>
  <c r="AN76" i="63"/>
  <c r="AN77" i="63"/>
  <c r="AN78" i="63"/>
  <c r="AN79" i="63"/>
  <c r="AN80" i="63"/>
  <c r="AN81" i="63"/>
  <c r="AN82" i="63"/>
  <c r="AN83" i="63"/>
  <c r="AN84" i="63"/>
  <c r="AO75" i="63"/>
  <c r="AN75" i="63"/>
  <c r="N170" i="63"/>
  <c r="N172" i="63"/>
  <c r="M170" i="63"/>
  <c r="M172" i="63"/>
  <c r="L170" i="63"/>
  <c r="L172" i="63"/>
  <c r="F170" i="63"/>
  <c r="F172" i="63"/>
  <c r="E170" i="63"/>
  <c r="E172" i="63"/>
  <c r="D170" i="63"/>
  <c r="D172" i="63"/>
  <c r="A170" i="63"/>
  <c r="A172" i="63"/>
  <c r="N146" i="63"/>
  <c r="N148" i="63"/>
  <c r="M146" i="63"/>
  <c r="M148" i="63"/>
  <c r="L146" i="63"/>
  <c r="L148" i="63"/>
  <c r="F146" i="63"/>
  <c r="F148" i="63"/>
  <c r="E146" i="63"/>
  <c r="E148" i="63"/>
  <c r="D146" i="63"/>
  <c r="D148" i="63"/>
  <c r="A146" i="63"/>
  <c r="A148" i="63"/>
  <c r="N118" i="63"/>
  <c r="N120" i="63"/>
  <c r="M118" i="63"/>
  <c r="M120" i="63"/>
  <c r="L118" i="63"/>
  <c r="L120" i="63"/>
  <c r="F118" i="63"/>
  <c r="F120" i="63"/>
  <c r="E118" i="63"/>
  <c r="E120" i="63"/>
  <c r="D118" i="63"/>
  <c r="D120" i="63"/>
  <c r="A118" i="63"/>
  <c r="A120" i="63"/>
  <c r="N94" i="63"/>
  <c r="N96" i="63"/>
  <c r="M94" i="63"/>
  <c r="M96" i="63"/>
  <c r="L94" i="63"/>
  <c r="L96" i="63"/>
  <c r="D94" i="63"/>
  <c r="E94" i="63"/>
  <c r="F94" i="63"/>
  <c r="D96" i="63"/>
  <c r="E96" i="63"/>
  <c r="F96" i="63"/>
  <c r="A94" i="63"/>
  <c r="A96" i="63"/>
  <c r="CA57" i="51"/>
  <c r="BY57" i="51"/>
  <c r="BW57" i="51"/>
  <c r="CA55" i="51"/>
  <c r="BZ55" i="51"/>
  <c r="BY55" i="51"/>
  <c r="BW55" i="51"/>
  <c r="CA54" i="51"/>
  <c r="BZ54" i="51"/>
  <c r="BY54" i="51"/>
  <c r="BX54" i="51"/>
  <c r="BW54" i="51"/>
  <c r="CA53" i="51"/>
  <c r="BZ53" i="51"/>
  <c r="BY53" i="51"/>
  <c r="BX53" i="51"/>
  <c r="BW53" i="51"/>
  <c r="CA52" i="51"/>
  <c r="BZ52" i="51"/>
  <c r="BY52" i="51"/>
  <c r="BX52" i="51"/>
  <c r="BW52" i="51"/>
  <c r="CA51" i="51"/>
  <c r="BZ51" i="51"/>
  <c r="BY51" i="51"/>
  <c r="BX51" i="51"/>
  <c r="BW51" i="51"/>
  <c r="CA50" i="51"/>
  <c r="BZ50" i="51"/>
  <c r="BY50" i="51"/>
  <c r="BX50" i="51"/>
  <c r="BW50" i="51"/>
  <c r="CA49" i="51"/>
  <c r="BZ49" i="51"/>
  <c r="BY49" i="51"/>
  <c r="BX49" i="51"/>
  <c r="BW49" i="51"/>
  <c r="CA48" i="51"/>
  <c r="BZ48" i="51"/>
  <c r="BY48" i="51"/>
  <c r="BX48" i="51"/>
  <c r="BW48" i="51"/>
  <c r="CA47" i="51"/>
  <c r="BZ47" i="51"/>
  <c r="BY47" i="51"/>
  <c r="BX47" i="51"/>
  <c r="BW47" i="51"/>
  <c r="CA46" i="51"/>
  <c r="BZ46" i="51"/>
  <c r="BY46" i="51"/>
  <c r="BX46" i="51"/>
  <c r="BW46" i="51"/>
  <c r="CA45" i="51"/>
  <c r="BZ45" i="51"/>
  <c r="BY45" i="51"/>
  <c r="BX45" i="51"/>
  <c r="BW45" i="51"/>
  <c r="CA44" i="51"/>
  <c r="BZ44" i="51"/>
  <c r="BY44" i="51"/>
  <c r="BX44" i="51"/>
  <c r="BW44" i="51"/>
  <c r="CA43" i="51"/>
  <c r="BZ43" i="51"/>
  <c r="BY43" i="51"/>
  <c r="BX43" i="51"/>
  <c r="BW43" i="51"/>
  <c r="CA42" i="51"/>
  <c r="BZ42" i="51"/>
  <c r="BY42" i="51"/>
  <c r="BX42" i="51"/>
  <c r="BW42" i="51"/>
  <c r="CA41" i="51"/>
  <c r="BZ41" i="51"/>
  <c r="BY41" i="51"/>
  <c r="BX41" i="51"/>
  <c r="BW41" i="51"/>
  <c r="CA40" i="51"/>
  <c r="BZ40" i="51"/>
  <c r="BY40" i="51"/>
  <c r="BX40" i="51"/>
  <c r="BW40" i="51"/>
  <c r="CA39" i="51"/>
  <c r="BZ39" i="51"/>
  <c r="BY39" i="51"/>
  <c r="BX39" i="51"/>
  <c r="BW39" i="51"/>
  <c r="CA38" i="51"/>
  <c r="BZ38" i="51"/>
  <c r="BY38" i="51"/>
  <c r="BX38" i="51"/>
  <c r="BW38" i="51"/>
  <c r="CA37" i="51"/>
  <c r="BZ37" i="51"/>
  <c r="BZ58" i="51" s="1"/>
  <c r="BY37" i="51"/>
  <c r="BX37" i="51"/>
  <c r="BW37" i="51"/>
  <c r="CA36" i="51"/>
  <c r="BZ36" i="51"/>
  <c r="BY36" i="51"/>
  <c r="BY58" i="51" s="1"/>
  <c r="BX36" i="51"/>
  <c r="BW36" i="51"/>
  <c r="CA35" i="51"/>
  <c r="BZ35" i="51"/>
  <c r="BY35" i="51"/>
  <c r="BX35" i="51"/>
  <c r="BW35" i="51"/>
  <c r="CA34" i="51"/>
  <c r="BZ34" i="51"/>
  <c r="BY34" i="51"/>
  <c r="BX34" i="51"/>
  <c r="BW34" i="51"/>
  <c r="BW58" i="51" s="1"/>
  <c r="BW8" i="51"/>
  <c r="BX8" i="51"/>
  <c r="BY8" i="51"/>
  <c r="BZ8" i="51"/>
  <c r="CA8" i="51"/>
  <c r="BW9" i="51"/>
  <c r="BX9" i="51"/>
  <c r="BY9" i="51"/>
  <c r="BZ9" i="51"/>
  <c r="CA9" i="51"/>
  <c r="BW10" i="51"/>
  <c r="BX10" i="51"/>
  <c r="BY10" i="51"/>
  <c r="BZ10" i="51"/>
  <c r="CA10" i="51"/>
  <c r="BW11" i="51"/>
  <c r="BX11" i="51"/>
  <c r="BY11" i="51"/>
  <c r="BZ11" i="51"/>
  <c r="BZ31" i="51" s="1"/>
  <c r="CA11" i="51"/>
  <c r="BW12" i="51"/>
  <c r="BX12" i="51"/>
  <c r="BY12" i="51"/>
  <c r="BZ12" i="51"/>
  <c r="CA12" i="51"/>
  <c r="CA31" i="51" s="1"/>
  <c r="BW13" i="51"/>
  <c r="BX13" i="51"/>
  <c r="BY13" i="51"/>
  <c r="BZ13" i="51"/>
  <c r="CA13" i="51"/>
  <c r="BW14" i="51"/>
  <c r="BX14" i="51"/>
  <c r="BY14" i="51"/>
  <c r="BZ14" i="51"/>
  <c r="CA14" i="51"/>
  <c r="BW15" i="51"/>
  <c r="BX15" i="51"/>
  <c r="BY15" i="51"/>
  <c r="BZ15" i="51"/>
  <c r="CA15" i="51"/>
  <c r="BW16" i="51"/>
  <c r="BX16" i="51"/>
  <c r="BY16" i="51"/>
  <c r="BZ16" i="51"/>
  <c r="CA16" i="51"/>
  <c r="BW17" i="51"/>
  <c r="BX17" i="51"/>
  <c r="BY17" i="51"/>
  <c r="BZ17" i="51"/>
  <c r="CA17" i="51"/>
  <c r="BW18" i="51"/>
  <c r="BX18" i="51"/>
  <c r="BY18" i="51"/>
  <c r="BZ18" i="51"/>
  <c r="CA18" i="51"/>
  <c r="BW19" i="51"/>
  <c r="BX19" i="51"/>
  <c r="BY19" i="51"/>
  <c r="BZ19" i="51"/>
  <c r="CA19" i="51"/>
  <c r="BW20" i="51"/>
  <c r="BX20" i="51"/>
  <c r="BY20" i="51"/>
  <c r="BZ20" i="51"/>
  <c r="CA20" i="51"/>
  <c r="BW21" i="51"/>
  <c r="BX21" i="51"/>
  <c r="BY21" i="51"/>
  <c r="BZ21" i="51"/>
  <c r="CA21" i="51"/>
  <c r="BW22" i="51"/>
  <c r="BX22" i="51"/>
  <c r="BY22" i="51"/>
  <c r="BZ22" i="51"/>
  <c r="CA22" i="51"/>
  <c r="BW23" i="51"/>
  <c r="BX23" i="51"/>
  <c r="BY23" i="51"/>
  <c r="BZ23" i="51"/>
  <c r="CA23" i="51"/>
  <c r="BW24" i="51"/>
  <c r="BX24" i="51"/>
  <c r="BY24" i="51"/>
  <c r="BZ24" i="51"/>
  <c r="CA24" i="51"/>
  <c r="BW25" i="51"/>
  <c r="BX25" i="51"/>
  <c r="BY25" i="51"/>
  <c r="BZ25" i="51"/>
  <c r="CA25" i="51"/>
  <c r="BW26" i="51"/>
  <c r="BX26" i="51"/>
  <c r="BY26" i="51"/>
  <c r="BZ26" i="51"/>
  <c r="CA26" i="51"/>
  <c r="BW27" i="51"/>
  <c r="BX27" i="51"/>
  <c r="BY27" i="51"/>
  <c r="BZ27" i="51"/>
  <c r="CA27" i="51"/>
  <c r="BX28" i="51"/>
  <c r="CA28" i="51"/>
  <c r="BW30" i="51"/>
  <c r="BX30" i="51"/>
  <c r="BY30" i="51"/>
  <c r="BZ30" i="51"/>
  <c r="CA30" i="51"/>
  <c r="BY7" i="51"/>
  <c r="BY31" i="51" s="1"/>
  <c r="BY32" i="51" s="1"/>
  <c r="BV68" i="51" s="1"/>
  <c r="BX7" i="51"/>
  <c r="BZ7" i="51"/>
  <c r="CA7" i="51"/>
  <c r="AH55" i="51"/>
  <c r="AH54" i="51"/>
  <c r="AV54" i="51" s="1"/>
  <c r="AH53" i="51"/>
  <c r="J144" i="63" s="1"/>
  <c r="AH52" i="51"/>
  <c r="AQ52" i="51" s="1"/>
  <c r="Q143" i="63" s="1"/>
  <c r="AH51" i="51"/>
  <c r="AH50" i="51"/>
  <c r="AH49" i="51"/>
  <c r="J140" i="63" s="1"/>
  <c r="AH48" i="51"/>
  <c r="AV48" i="51" s="1"/>
  <c r="AH47" i="51"/>
  <c r="J138" i="63" s="1"/>
  <c r="AH46" i="51"/>
  <c r="AQ46" i="51" s="1"/>
  <c r="Q137" i="63" s="1"/>
  <c r="AH45" i="51"/>
  <c r="AH44" i="51"/>
  <c r="AH43" i="51"/>
  <c r="AH42" i="51"/>
  <c r="AV42" i="51" s="1"/>
  <c r="AH41" i="51"/>
  <c r="AQ41" i="51" s="1"/>
  <c r="Q132" i="63" s="1"/>
  <c r="AH40" i="51"/>
  <c r="AH39" i="51"/>
  <c r="AQ39" i="51" s="1"/>
  <c r="Q130" i="63" s="1"/>
  <c r="AH37" i="51"/>
  <c r="AV37" i="51" s="1"/>
  <c r="AH36" i="51"/>
  <c r="AH35" i="51"/>
  <c r="AH34" i="51"/>
  <c r="AH7" i="51"/>
  <c r="AV7" i="51" s="1"/>
  <c r="AH8" i="51"/>
  <c r="AH9" i="51"/>
  <c r="AH10" i="51"/>
  <c r="AH11" i="51"/>
  <c r="AH13" i="51"/>
  <c r="AV13" i="51" s="1"/>
  <c r="AH14" i="51"/>
  <c r="AQ14" i="51" s="1"/>
  <c r="Q80" i="63" s="1"/>
  <c r="AH15" i="51"/>
  <c r="J81" i="63" s="1"/>
  <c r="AH16" i="51"/>
  <c r="AQ16" i="51" s="1"/>
  <c r="Q82" i="63" s="1"/>
  <c r="AH17" i="51"/>
  <c r="AQ17" i="51" s="1"/>
  <c r="Q83" i="63" s="1"/>
  <c r="AH18" i="51"/>
  <c r="AH19" i="51"/>
  <c r="AV19" i="51" s="1"/>
  <c r="AH20" i="51"/>
  <c r="AQ20" i="51" s="1"/>
  <c r="Q86" i="63" s="1"/>
  <c r="AH21" i="51"/>
  <c r="AH22" i="51"/>
  <c r="AV22" i="51" s="1"/>
  <c r="AH23" i="51"/>
  <c r="AQ23" i="51" s="1"/>
  <c r="Q89" i="63" s="1"/>
  <c r="AH24" i="51"/>
  <c r="AQ24" i="51" s="1"/>
  <c r="Q90" i="63" s="1"/>
  <c r="AH25" i="51"/>
  <c r="AV25" i="51" s="1"/>
  <c r="AH26" i="51"/>
  <c r="AH27" i="51"/>
  <c r="J93" i="63" s="1"/>
  <c r="AH28" i="51"/>
  <c r="AV28" i="51" s="1"/>
  <c r="I20" i="46"/>
  <c r="I19" i="46"/>
  <c r="D1" i="61"/>
  <c r="Z2" i="61"/>
  <c r="BC18" i="61"/>
  <c r="BE18" i="61" s="1"/>
  <c r="BC22" i="61"/>
  <c r="BE22" i="61" s="1"/>
  <c r="B28" i="61"/>
  <c r="BD20" i="61"/>
  <c r="Q21" i="61"/>
  <c r="Q24" i="61"/>
  <c r="AB24" i="61" s="1"/>
  <c r="P13" i="61"/>
  <c r="P21" i="61"/>
  <c r="A5" i="61"/>
  <c r="AH9" i="61" s="1"/>
  <c r="R3" i="61"/>
  <c r="C3" i="61"/>
  <c r="AJ13" i="61"/>
  <c r="AI14" i="61"/>
  <c r="AK14" i="61"/>
  <c r="AJ14" i="61"/>
  <c r="AI15" i="61"/>
  <c r="AK15" i="61" s="1"/>
  <c r="AJ15" i="61"/>
  <c r="AI16" i="61"/>
  <c r="AK16" i="61" s="1"/>
  <c r="AJ16" i="61"/>
  <c r="AI17" i="61"/>
  <c r="AK17" i="61" s="1"/>
  <c r="AJ17" i="61"/>
  <c r="AI18" i="61"/>
  <c r="AK18" i="61" s="1"/>
  <c r="AJ18" i="61"/>
  <c r="AI19" i="61"/>
  <c r="AK19" i="61" s="1"/>
  <c r="AJ19" i="61"/>
  <c r="AI20" i="61"/>
  <c r="AK20" i="61" s="1"/>
  <c r="AJ20" i="61"/>
  <c r="AI21" i="61"/>
  <c r="AK21" i="61" s="1"/>
  <c r="AJ21" i="61"/>
  <c r="AI22" i="61"/>
  <c r="AK22" i="61" s="1"/>
  <c r="AJ22" i="61"/>
  <c r="AI23" i="61"/>
  <c r="AK23" i="61" s="1"/>
  <c r="AJ23" i="61"/>
  <c r="AI24" i="61"/>
  <c r="AK24" i="61" s="1"/>
  <c r="AK2" i="61"/>
  <c r="AK1" i="61"/>
  <c r="B6" i="61"/>
  <c r="M6" i="61" s="1"/>
  <c r="B7" i="61"/>
  <c r="B8" i="61"/>
  <c r="B9" i="61"/>
  <c r="B10" i="61"/>
  <c r="B11" i="61"/>
  <c r="M11" i="61" s="1"/>
  <c r="B12" i="61"/>
  <c r="B13" i="61"/>
  <c r="B14" i="61"/>
  <c r="B15" i="61"/>
  <c r="B16" i="61"/>
  <c r="B17" i="61"/>
  <c r="M17" i="61" s="1"/>
  <c r="B18" i="61"/>
  <c r="B19" i="61"/>
  <c r="M19" i="61" s="1"/>
  <c r="B20" i="61"/>
  <c r="B21" i="61"/>
  <c r="B22" i="61"/>
  <c r="B23" i="61"/>
  <c r="M23" i="61" s="1"/>
  <c r="B24" i="61"/>
  <c r="M24" i="61" s="1"/>
  <c r="B25" i="61"/>
  <c r="B26" i="61"/>
  <c r="B5" i="61"/>
  <c r="A6" i="61"/>
  <c r="A7" i="61"/>
  <c r="A8" i="61"/>
  <c r="M8" i="61" s="1"/>
  <c r="A9" i="61"/>
  <c r="M9" i="61" s="1"/>
  <c r="A10" i="61"/>
  <c r="A12" i="61"/>
  <c r="A13" i="61"/>
  <c r="A14" i="61"/>
  <c r="M14" i="61" s="1"/>
  <c r="A15" i="61"/>
  <c r="A16" i="61"/>
  <c r="M16" i="61" s="1"/>
  <c r="A17" i="61"/>
  <c r="A18" i="61"/>
  <c r="A19" i="61"/>
  <c r="A20" i="61"/>
  <c r="A21" i="61"/>
  <c r="M21" i="61" s="1"/>
  <c r="A22" i="61"/>
  <c r="A23" i="61"/>
  <c r="A24" i="61"/>
  <c r="A25" i="61"/>
  <c r="A26" i="61"/>
  <c r="A28" i="61"/>
  <c r="M28" i="61" s="1"/>
  <c r="AI10" i="61"/>
  <c r="AK10" i="61" s="1"/>
  <c r="AI11" i="61"/>
  <c r="AK11" i="61" s="1"/>
  <c r="AI13" i="61"/>
  <c r="AK13" i="61" s="1"/>
  <c r="AI12" i="61"/>
  <c r="AK12" i="61" s="1"/>
  <c r="AJ12" i="61"/>
  <c r="AJ11" i="61"/>
  <c r="AJ10" i="61"/>
  <c r="E68" i="55"/>
  <c r="E69" i="55"/>
  <c r="N57" i="55"/>
  <c r="B172" i="63" s="1"/>
  <c r="N55" i="55"/>
  <c r="BU55" i="55" s="1"/>
  <c r="N54" i="55"/>
  <c r="B169" i="63" s="1"/>
  <c r="Z169" i="63" s="1"/>
  <c r="N53" i="55"/>
  <c r="N52" i="55"/>
  <c r="N51" i="55"/>
  <c r="N50" i="55"/>
  <c r="BU50" i="55" s="1"/>
  <c r="N49" i="55"/>
  <c r="B164" i="63" s="1"/>
  <c r="N48" i="55"/>
  <c r="N47" i="55"/>
  <c r="B162" i="63" s="1"/>
  <c r="N46" i="55"/>
  <c r="B161" i="63" s="1"/>
  <c r="N45" i="55"/>
  <c r="B160" i="63" s="1"/>
  <c r="BU45" i="55"/>
  <c r="N44" i="55"/>
  <c r="N43" i="55"/>
  <c r="B158" i="63" s="1"/>
  <c r="Z158" i="63" s="1"/>
  <c r="N42" i="55"/>
  <c r="N41" i="55"/>
  <c r="N40" i="55"/>
  <c r="B155" i="63" s="1"/>
  <c r="N39" i="55"/>
  <c r="B154" i="63" s="1"/>
  <c r="N38" i="55"/>
  <c r="N37" i="55"/>
  <c r="BU37" i="55" s="1"/>
  <c r="N36" i="55"/>
  <c r="N35" i="55"/>
  <c r="B150" i="63" s="1"/>
  <c r="N34" i="55"/>
  <c r="BU34" i="55" s="1"/>
  <c r="N8" i="55"/>
  <c r="N9" i="55"/>
  <c r="B99" i="63" s="1"/>
  <c r="N10" i="55"/>
  <c r="BU10" i="55" s="1"/>
  <c r="N11" i="55"/>
  <c r="B101" i="63" s="1"/>
  <c r="N12" i="55"/>
  <c r="BU12" i="55" s="1"/>
  <c r="N13" i="55"/>
  <c r="BU13" i="55" s="1"/>
  <c r="N14" i="55"/>
  <c r="BU14" i="55" s="1"/>
  <c r="N15" i="55"/>
  <c r="N16" i="55"/>
  <c r="BU16" i="55" s="1"/>
  <c r="N17" i="55"/>
  <c r="N18" i="55"/>
  <c r="BU18" i="55" s="1"/>
  <c r="N19" i="55"/>
  <c r="N20" i="55"/>
  <c r="N21" i="55"/>
  <c r="N22" i="55"/>
  <c r="N23" i="55"/>
  <c r="B113" i="63" s="1"/>
  <c r="N24" i="55"/>
  <c r="N25" i="55"/>
  <c r="B115" i="63" s="1"/>
  <c r="N26" i="55"/>
  <c r="B116" i="63" s="1"/>
  <c r="N27" i="55"/>
  <c r="BU27" i="55" s="1"/>
  <c r="N28" i="55"/>
  <c r="B118" i="63" s="1"/>
  <c r="N30" i="55"/>
  <c r="AG69" i="64"/>
  <c r="BR55" i="51"/>
  <c r="BU57" i="51"/>
  <c r="BU54" i="51"/>
  <c r="BT53" i="51"/>
  <c r="BS52" i="51"/>
  <c r="BQ52" i="51"/>
  <c r="BT51" i="51"/>
  <c r="BS50" i="51"/>
  <c r="BR49" i="51"/>
  <c r="BS48" i="51"/>
  <c r="BS47" i="51"/>
  <c r="B137" i="63"/>
  <c r="BR45" i="51"/>
  <c r="BR44" i="51"/>
  <c r="BQ43" i="51"/>
  <c r="BS41" i="51"/>
  <c r="BQ40" i="51"/>
  <c r="BU39" i="51"/>
  <c r="BR38" i="51"/>
  <c r="BR37" i="51"/>
  <c r="BR36" i="51"/>
  <c r="BS35" i="51"/>
  <c r="BS34" i="51"/>
  <c r="BQ8" i="51"/>
  <c r="BS9" i="51"/>
  <c r="BU10" i="51"/>
  <c r="BS11" i="51"/>
  <c r="BQ12" i="51"/>
  <c r="BU13" i="51"/>
  <c r="BQ14" i="51"/>
  <c r="BR15" i="51"/>
  <c r="BQ16" i="51"/>
  <c r="BT17" i="51"/>
  <c r="BQ19" i="51"/>
  <c r="BR20" i="51"/>
  <c r="BQ21" i="51"/>
  <c r="BS22" i="51"/>
  <c r="BS24" i="51"/>
  <c r="BS25" i="51"/>
  <c r="BR26" i="51"/>
  <c r="BQ27" i="51"/>
  <c r="BS28" i="51"/>
  <c r="B73" i="63"/>
  <c r="AF66" i="55"/>
  <c r="CH62" i="51"/>
  <c r="CH63" i="51"/>
  <c r="CH64" i="51"/>
  <c r="CH65" i="51"/>
  <c r="CH66" i="51"/>
  <c r="CH67" i="51"/>
  <c r="CH68" i="51"/>
  <c r="CH69" i="51"/>
  <c r="CH70" i="51"/>
  <c r="CH71" i="51"/>
  <c r="CG62" i="51"/>
  <c r="CG63" i="51"/>
  <c r="CG64" i="51"/>
  <c r="CG65" i="51"/>
  <c r="CG66" i="51"/>
  <c r="CG67" i="51"/>
  <c r="CG68" i="51"/>
  <c r="CG69" i="51"/>
  <c r="CG70" i="51"/>
  <c r="CG71" i="51"/>
  <c r="CH51" i="51"/>
  <c r="CH52" i="51"/>
  <c r="CH53" i="51"/>
  <c r="CH54" i="51"/>
  <c r="CH55" i="51"/>
  <c r="CH56" i="51"/>
  <c r="CH57" i="51"/>
  <c r="CH58" i="51"/>
  <c r="CH59" i="51"/>
  <c r="CH50" i="51"/>
  <c r="CG51" i="51"/>
  <c r="CG52" i="51"/>
  <c r="CG53" i="51"/>
  <c r="CG54" i="51"/>
  <c r="CG55" i="51"/>
  <c r="CG56" i="51"/>
  <c r="CG57" i="51"/>
  <c r="CG58" i="51"/>
  <c r="CG59" i="51"/>
  <c r="CG50" i="51"/>
  <c r="CH40" i="51"/>
  <c r="CH41" i="51"/>
  <c r="CH42" i="51"/>
  <c r="CH43" i="51"/>
  <c r="CH44" i="51"/>
  <c r="CH45" i="51"/>
  <c r="CH46" i="51"/>
  <c r="CH47" i="51"/>
  <c r="CH48" i="51"/>
  <c r="CH49" i="51"/>
  <c r="CG40" i="51"/>
  <c r="CG41" i="51"/>
  <c r="CG42" i="51"/>
  <c r="CG43" i="51"/>
  <c r="CG44" i="51"/>
  <c r="CG45" i="51"/>
  <c r="CG46" i="51"/>
  <c r="CG47" i="51"/>
  <c r="CG48" i="51"/>
  <c r="CG49" i="51"/>
  <c r="B148" i="63"/>
  <c r="BR57" i="51"/>
  <c r="BQ57" i="51"/>
  <c r="BU23" i="51"/>
  <c r="AW57" i="55"/>
  <c r="AW30" i="55"/>
  <c r="AW30" i="51"/>
  <c r="AL29" i="62"/>
  <c r="AL3" i="62"/>
  <c r="AW55" i="55"/>
  <c r="AW54" i="55"/>
  <c r="AW53" i="55"/>
  <c r="AW52" i="55"/>
  <c r="AW51" i="55"/>
  <c r="AW50" i="55"/>
  <c r="AW49" i="55"/>
  <c r="AW48" i="55"/>
  <c r="AW47" i="55"/>
  <c r="AW46" i="55"/>
  <c r="AW45" i="55"/>
  <c r="AW44" i="55"/>
  <c r="AW43" i="55"/>
  <c r="AW42" i="55"/>
  <c r="AW41" i="55"/>
  <c r="AW40" i="55"/>
  <c r="AW39" i="55"/>
  <c r="AW38" i="55"/>
  <c r="AW37" i="55"/>
  <c r="AW36" i="55"/>
  <c r="AW35" i="55"/>
  <c r="AW34" i="55"/>
  <c r="AW8" i="55"/>
  <c r="AW9" i="55"/>
  <c r="AW10" i="55"/>
  <c r="AW11" i="55"/>
  <c r="AW12" i="55"/>
  <c r="AW13" i="55"/>
  <c r="AW14" i="55"/>
  <c r="AW15" i="55"/>
  <c r="AW16" i="55"/>
  <c r="AW17" i="55"/>
  <c r="AW18" i="55"/>
  <c r="AW19" i="55"/>
  <c r="AW20" i="55"/>
  <c r="AW21" i="55"/>
  <c r="AW22" i="55"/>
  <c r="AW23" i="55"/>
  <c r="AW24" i="55"/>
  <c r="AW25" i="55"/>
  <c r="AW26" i="55"/>
  <c r="AW27" i="55"/>
  <c r="AW28" i="55"/>
  <c r="AW7" i="55"/>
  <c r="AW55" i="51"/>
  <c r="AW54" i="51"/>
  <c r="AW53" i="51"/>
  <c r="AW52" i="51"/>
  <c r="AW51" i="51"/>
  <c r="AW50" i="51"/>
  <c r="AW49" i="51"/>
  <c r="AW48" i="51"/>
  <c r="AW47" i="51"/>
  <c r="AW46" i="51"/>
  <c r="AW45" i="51"/>
  <c r="AW44" i="51"/>
  <c r="AW43" i="51"/>
  <c r="AW42" i="51"/>
  <c r="AW41" i="51"/>
  <c r="AW40" i="51"/>
  <c r="AW39" i="51"/>
  <c r="AW38" i="51"/>
  <c r="AW37" i="51"/>
  <c r="AW36" i="51"/>
  <c r="AW35" i="51"/>
  <c r="AW34" i="51"/>
  <c r="AW8" i="51"/>
  <c r="AW9" i="51"/>
  <c r="AW10" i="51"/>
  <c r="AW11" i="51"/>
  <c r="AW12" i="51"/>
  <c r="AW13" i="51"/>
  <c r="AW14" i="51"/>
  <c r="AW15" i="51"/>
  <c r="AW16" i="51"/>
  <c r="AW17" i="51"/>
  <c r="AW18" i="51"/>
  <c r="AW19" i="51"/>
  <c r="AW20" i="51"/>
  <c r="AW21" i="51"/>
  <c r="AW22" i="51"/>
  <c r="AW23" i="51"/>
  <c r="AW24" i="51"/>
  <c r="AW25" i="51"/>
  <c r="AW26" i="51"/>
  <c r="AW27" i="51"/>
  <c r="AW28" i="51"/>
  <c r="AW7" i="51"/>
  <c r="AH2" i="51"/>
  <c r="X1" i="63" s="1"/>
  <c r="AQ111" i="63"/>
  <c r="AN111" i="63"/>
  <c r="AQ109" i="63"/>
  <c r="AN109" i="63"/>
  <c r="AO17" i="62"/>
  <c r="F12" i="65" s="1"/>
  <c r="AO9" i="62"/>
  <c r="F11" i="65" s="1"/>
  <c r="AI17" i="62"/>
  <c r="F10" i="65" s="1"/>
  <c r="X17" i="62"/>
  <c r="F32" i="65" s="1"/>
  <c r="M17" i="62"/>
  <c r="AI9" i="62"/>
  <c r="F9" i="65"/>
  <c r="S65" i="63" s="1"/>
  <c r="T62" i="51" s="1"/>
  <c r="M43" i="62"/>
  <c r="U58" i="63" s="1"/>
  <c r="AP117" i="63"/>
  <c r="AP116" i="63"/>
  <c r="F150" i="63"/>
  <c r="F151" i="63"/>
  <c r="F152" i="63"/>
  <c r="F153" i="63"/>
  <c r="F154" i="63"/>
  <c r="F155" i="63"/>
  <c r="F156" i="63"/>
  <c r="F157" i="63"/>
  <c r="F158" i="63"/>
  <c r="F159" i="63"/>
  <c r="F160" i="63"/>
  <c r="F161" i="63"/>
  <c r="F162" i="63"/>
  <c r="F163" i="63"/>
  <c r="F164" i="63"/>
  <c r="F165" i="63"/>
  <c r="F166" i="63"/>
  <c r="F167" i="63"/>
  <c r="F168" i="63"/>
  <c r="F169" i="63"/>
  <c r="E150" i="63"/>
  <c r="E151" i="63"/>
  <c r="E152" i="63"/>
  <c r="E153" i="63"/>
  <c r="E154" i="63"/>
  <c r="E155" i="63"/>
  <c r="E156" i="63"/>
  <c r="E157" i="63"/>
  <c r="E158" i="63"/>
  <c r="E159" i="63"/>
  <c r="E160" i="63"/>
  <c r="E161" i="63"/>
  <c r="E162" i="63"/>
  <c r="E163" i="63"/>
  <c r="E164" i="63"/>
  <c r="E165" i="63"/>
  <c r="E166" i="63"/>
  <c r="E167" i="63"/>
  <c r="E168" i="63"/>
  <c r="E169" i="63"/>
  <c r="D150" i="63"/>
  <c r="D151" i="63"/>
  <c r="D152" i="63"/>
  <c r="D153" i="63"/>
  <c r="D154" i="63"/>
  <c r="D155" i="63"/>
  <c r="D156" i="63"/>
  <c r="D157" i="63"/>
  <c r="D158" i="63"/>
  <c r="D159" i="63"/>
  <c r="D160" i="63"/>
  <c r="D161" i="63"/>
  <c r="D162" i="63"/>
  <c r="D163" i="63"/>
  <c r="D164" i="63"/>
  <c r="D165" i="63"/>
  <c r="D166" i="63"/>
  <c r="D167" i="63"/>
  <c r="D168" i="63"/>
  <c r="D169" i="63"/>
  <c r="A150" i="63"/>
  <c r="A151" i="63"/>
  <c r="A152" i="63"/>
  <c r="A153" i="63"/>
  <c r="A154" i="63"/>
  <c r="A155" i="63"/>
  <c r="A156" i="63"/>
  <c r="A157" i="63"/>
  <c r="A158" i="63"/>
  <c r="A159" i="63"/>
  <c r="A160" i="63"/>
  <c r="A161" i="63"/>
  <c r="A162" i="63"/>
  <c r="A163" i="63"/>
  <c r="A164" i="63"/>
  <c r="A165" i="63"/>
  <c r="A166" i="63"/>
  <c r="A167" i="63"/>
  <c r="A168" i="63"/>
  <c r="A169" i="63"/>
  <c r="E149" i="63"/>
  <c r="F149" i="63"/>
  <c r="D149" i="63"/>
  <c r="A149" i="63"/>
  <c r="F126" i="63"/>
  <c r="F127" i="63"/>
  <c r="F128" i="63"/>
  <c r="F129" i="63"/>
  <c r="F130" i="63"/>
  <c r="F131" i="63"/>
  <c r="F132" i="63"/>
  <c r="F133" i="63"/>
  <c r="F134" i="63"/>
  <c r="F135" i="63"/>
  <c r="F136" i="63"/>
  <c r="F137" i="63"/>
  <c r="F138" i="63"/>
  <c r="F139" i="63"/>
  <c r="F140" i="63"/>
  <c r="F141" i="63"/>
  <c r="F142" i="63"/>
  <c r="F143" i="63"/>
  <c r="F144" i="63"/>
  <c r="F145" i="63"/>
  <c r="E126" i="63"/>
  <c r="E127" i="63"/>
  <c r="E128" i="63"/>
  <c r="E129" i="63"/>
  <c r="E130" i="63"/>
  <c r="E131" i="63"/>
  <c r="E132" i="63"/>
  <c r="E133" i="63"/>
  <c r="E134" i="63"/>
  <c r="E135" i="63"/>
  <c r="E136" i="63"/>
  <c r="E137" i="63"/>
  <c r="E138" i="63"/>
  <c r="E139" i="63"/>
  <c r="E140" i="63"/>
  <c r="E141" i="63"/>
  <c r="E142" i="63"/>
  <c r="E143" i="63"/>
  <c r="E144" i="63"/>
  <c r="E145" i="63"/>
  <c r="D126" i="63"/>
  <c r="D127" i="63"/>
  <c r="D128" i="63"/>
  <c r="D129" i="63"/>
  <c r="D130" i="63"/>
  <c r="D131" i="63"/>
  <c r="D132" i="63"/>
  <c r="D133" i="63"/>
  <c r="D134" i="63"/>
  <c r="D135" i="63"/>
  <c r="D136" i="63"/>
  <c r="D137" i="63"/>
  <c r="D138" i="63"/>
  <c r="D139" i="63"/>
  <c r="D140" i="63"/>
  <c r="D141" i="63"/>
  <c r="D142" i="63"/>
  <c r="D143" i="63"/>
  <c r="D144" i="63"/>
  <c r="D145" i="63"/>
  <c r="A126" i="63"/>
  <c r="A127" i="63"/>
  <c r="A128" i="63"/>
  <c r="A129" i="63"/>
  <c r="A130" i="63"/>
  <c r="A131" i="63"/>
  <c r="A132" i="63"/>
  <c r="A133" i="63"/>
  <c r="A134" i="63"/>
  <c r="A135" i="63"/>
  <c r="A136" i="63"/>
  <c r="A137" i="63"/>
  <c r="A138" i="63"/>
  <c r="A139" i="63"/>
  <c r="A140" i="63"/>
  <c r="A141" i="63"/>
  <c r="A142" i="63"/>
  <c r="A143" i="63"/>
  <c r="A144" i="63"/>
  <c r="A145" i="63"/>
  <c r="E125" i="63"/>
  <c r="F125" i="63"/>
  <c r="D125" i="63"/>
  <c r="A125" i="63"/>
  <c r="D98" i="63"/>
  <c r="D99" i="63"/>
  <c r="D100" i="63"/>
  <c r="D101" i="63"/>
  <c r="D102" i="63"/>
  <c r="D103" i="63"/>
  <c r="D104" i="63"/>
  <c r="D105" i="63"/>
  <c r="D106" i="63"/>
  <c r="D107" i="63"/>
  <c r="D108" i="63"/>
  <c r="D109" i="63"/>
  <c r="D110" i="63"/>
  <c r="D111" i="63"/>
  <c r="D112" i="63"/>
  <c r="D113" i="63"/>
  <c r="D114" i="63"/>
  <c r="D115" i="63"/>
  <c r="D116" i="63"/>
  <c r="D117" i="63"/>
  <c r="E98" i="63"/>
  <c r="E99" i="63"/>
  <c r="E100" i="63"/>
  <c r="E101" i="63"/>
  <c r="E102" i="63"/>
  <c r="E103" i="63"/>
  <c r="E104" i="63"/>
  <c r="E105" i="63"/>
  <c r="E106" i="63"/>
  <c r="E107" i="63"/>
  <c r="E108" i="63"/>
  <c r="E109" i="63"/>
  <c r="E110" i="63"/>
  <c r="E111" i="63"/>
  <c r="E112" i="63"/>
  <c r="E113" i="63"/>
  <c r="E114" i="63"/>
  <c r="E115" i="63"/>
  <c r="E116" i="63"/>
  <c r="E117" i="63"/>
  <c r="F98" i="63"/>
  <c r="F99" i="63"/>
  <c r="F100" i="63"/>
  <c r="F101" i="63"/>
  <c r="F102" i="63"/>
  <c r="F103" i="63"/>
  <c r="F104" i="63"/>
  <c r="F105" i="63"/>
  <c r="F106" i="63"/>
  <c r="F107" i="63"/>
  <c r="F108" i="63"/>
  <c r="F109" i="63"/>
  <c r="F110" i="63"/>
  <c r="F111" i="63"/>
  <c r="F112" i="63"/>
  <c r="F113" i="63"/>
  <c r="F114" i="63"/>
  <c r="F115" i="63"/>
  <c r="F116" i="63"/>
  <c r="F117" i="63"/>
  <c r="E97" i="63"/>
  <c r="F97" i="63"/>
  <c r="D97" i="63"/>
  <c r="A123" i="63"/>
  <c r="A71" i="63"/>
  <c r="F74" i="63"/>
  <c r="F75" i="63"/>
  <c r="F76" i="63"/>
  <c r="F77" i="63"/>
  <c r="F78" i="63"/>
  <c r="F79" i="63"/>
  <c r="F80" i="63"/>
  <c r="F81" i="63"/>
  <c r="F82" i="63"/>
  <c r="F83" i="63"/>
  <c r="F84" i="63"/>
  <c r="F85" i="63"/>
  <c r="F86" i="63"/>
  <c r="F87" i="63"/>
  <c r="F88" i="63"/>
  <c r="F89" i="63"/>
  <c r="F90" i="63"/>
  <c r="F91" i="63"/>
  <c r="F92" i="63"/>
  <c r="F9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E73" i="63"/>
  <c r="F73" i="63"/>
  <c r="D73" i="63"/>
  <c r="M150" i="63"/>
  <c r="M151" i="63"/>
  <c r="M152" i="63"/>
  <c r="M153" i="63"/>
  <c r="M154" i="63"/>
  <c r="M155" i="63"/>
  <c r="M156" i="63"/>
  <c r="M157" i="63"/>
  <c r="M158" i="63"/>
  <c r="M159" i="63"/>
  <c r="M160" i="63"/>
  <c r="M161" i="63"/>
  <c r="M162" i="63"/>
  <c r="M163" i="63"/>
  <c r="M164" i="63"/>
  <c r="M165" i="63"/>
  <c r="M166" i="63"/>
  <c r="M167" i="63"/>
  <c r="M168" i="63"/>
  <c r="M169" i="63"/>
  <c r="M149" i="63"/>
  <c r="A98" i="63"/>
  <c r="A99" i="63"/>
  <c r="A100" i="63"/>
  <c r="A101" i="63"/>
  <c r="A102" i="63"/>
  <c r="A103" i="63"/>
  <c r="A104" i="63"/>
  <c r="A105" i="63"/>
  <c r="A106" i="63"/>
  <c r="A107" i="63"/>
  <c r="A108" i="63"/>
  <c r="A109" i="63"/>
  <c r="A110" i="63"/>
  <c r="A111" i="63"/>
  <c r="A112" i="63"/>
  <c r="A113" i="63"/>
  <c r="A114" i="63"/>
  <c r="A115" i="63"/>
  <c r="A116" i="63"/>
  <c r="A117" i="63"/>
  <c r="A97" i="63"/>
  <c r="M98" i="63"/>
  <c r="M99" i="63"/>
  <c r="M100" i="63"/>
  <c r="M101" i="63"/>
  <c r="M102" i="63"/>
  <c r="M103" i="63"/>
  <c r="M104" i="63"/>
  <c r="M105" i="63"/>
  <c r="M106" i="63"/>
  <c r="M107" i="63"/>
  <c r="M108" i="63"/>
  <c r="M109" i="63"/>
  <c r="M110" i="63"/>
  <c r="M111" i="63"/>
  <c r="M112" i="63"/>
  <c r="M113" i="63"/>
  <c r="M114" i="63"/>
  <c r="M115" i="63"/>
  <c r="M116" i="63"/>
  <c r="M117" i="63"/>
  <c r="M97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74" i="63"/>
  <c r="A73" i="63"/>
  <c r="AO86" i="63"/>
  <c r="AO87" i="63"/>
  <c r="AO88" i="63"/>
  <c r="AO89" i="63"/>
  <c r="AO90" i="63"/>
  <c r="AO91" i="63"/>
  <c r="AO92" i="63"/>
  <c r="AO93" i="63"/>
  <c r="AO94" i="63"/>
  <c r="AO95" i="63"/>
  <c r="AO96" i="63"/>
  <c r="AN86" i="63"/>
  <c r="AN87" i="63"/>
  <c r="AN88" i="63"/>
  <c r="AN89" i="63"/>
  <c r="AN90" i="63"/>
  <c r="AN91" i="63"/>
  <c r="AN92" i="63"/>
  <c r="AN93" i="63"/>
  <c r="AN94" i="63"/>
  <c r="AN95" i="63"/>
  <c r="AN96" i="63"/>
  <c r="AO85" i="63"/>
  <c r="AN85" i="63"/>
  <c r="AO64" i="63"/>
  <c r="AO65" i="63"/>
  <c r="AO66" i="63"/>
  <c r="AO67" i="63"/>
  <c r="AO68" i="63"/>
  <c r="AO69" i="63"/>
  <c r="AO70" i="63"/>
  <c r="AO71" i="63"/>
  <c r="AO72" i="63"/>
  <c r="AO73" i="63"/>
  <c r="AO74" i="63"/>
  <c r="AN64" i="63"/>
  <c r="AN65" i="63"/>
  <c r="AN66" i="63"/>
  <c r="AN67" i="63"/>
  <c r="AN68" i="63"/>
  <c r="AN69" i="63"/>
  <c r="AN70" i="63"/>
  <c r="AN71" i="63"/>
  <c r="AN72" i="63"/>
  <c r="AN73" i="63"/>
  <c r="AN74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N149" i="63"/>
  <c r="L149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M126" i="63"/>
  <c r="M127" i="63"/>
  <c r="M128" i="63"/>
  <c r="M129" i="63"/>
  <c r="M130" i="63"/>
  <c r="M131" i="63"/>
  <c r="M132" i="63"/>
  <c r="M133" i="63"/>
  <c r="M134" i="63"/>
  <c r="M135" i="63"/>
  <c r="M136" i="63"/>
  <c r="M137" i="63"/>
  <c r="M138" i="63"/>
  <c r="M139" i="63"/>
  <c r="M140" i="63"/>
  <c r="M141" i="63"/>
  <c r="M142" i="63"/>
  <c r="M143" i="63"/>
  <c r="M144" i="63"/>
  <c r="M14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N125" i="63"/>
  <c r="M125" i="63"/>
  <c r="L125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N97" i="63"/>
  <c r="L97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73" i="63"/>
  <c r="M74" i="63"/>
  <c r="M75" i="63"/>
  <c r="M76" i="63"/>
  <c r="M77" i="63"/>
  <c r="M78" i="63"/>
  <c r="M79" i="63"/>
  <c r="M80" i="63"/>
  <c r="M81" i="63"/>
  <c r="M82" i="63"/>
  <c r="M83" i="63"/>
  <c r="M84" i="63"/>
  <c r="M85" i="63"/>
  <c r="M86" i="63"/>
  <c r="M87" i="63"/>
  <c r="M88" i="63"/>
  <c r="M89" i="63"/>
  <c r="M90" i="63"/>
  <c r="M91" i="63"/>
  <c r="M92" i="63"/>
  <c r="M93" i="63"/>
  <c r="M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73" i="63"/>
  <c r="AQ36" i="63"/>
  <c r="AQ37" i="63"/>
  <c r="AQ38" i="63"/>
  <c r="AQ39" i="63"/>
  <c r="AQ40" i="63"/>
  <c r="AQ41" i="63"/>
  <c r="AQ42" i="63"/>
  <c r="AQ43" i="63"/>
  <c r="AQ44" i="63"/>
  <c r="AQ45" i="63"/>
  <c r="AQ46" i="63"/>
  <c r="AQ47" i="63"/>
  <c r="AQ48" i="63"/>
  <c r="AQ49" i="63"/>
  <c r="AQ50" i="63"/>
  <c r="AQ51" i="63"/>
  <c r="AQ52" i="63"/>
  <c r="AQ53" i="63"/>
  <c r="AQ54" i="63"/>
  <c r="AQ55" i="63"/>
  <c r="AI36" i="63"/>
  <c r="AI37" i="63"/>
  <c r="AI38" i="63"/>
  <c r="AI39" i="63"/>
  <c r="AI40" i="63"/>
  <c r="AI41" i="63"/>
  <c r="AI42" i="63"/>
  <c r="AI43" i="63"/>
  <c r="AI44" i="63"/>
  <c r="AI45" i="63"/>
  <c r="AI46" i="63"/>
  <c r="AI47" i="63"/>
  <c r="AI48" i="63"/>
  <c r="AI49" i="63"/>
  <c r="AI50" i="63"/>
  <c r="AI51" i="63"/>
  <c r="AI52" i="63"/>
  <c r="AI53" i="63"/>
  <c r="AI54" i="63"/>
  <c r="AI5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AQ35" i="63"/>
  <c r="AI35" i="63"/>
  <c r="Q35" i="63"/>
  <c r="AQ8" i="63"/>
  <c r="AQ9" i="63"/>
  <c r="AQ10" i="63"/>
  <c r="AQ11" i="63"/>
  <c r="AQ12" i="63"/>
  <c r="AQ13" i="63"/>
  <c r="AQ14" i="63"/>
  <c r="AQ15" i="63"/>
  <c r="AQ16" i="63"/>
  <c r="AQ17" i="63"/>
  <c r="AQ18" i="63"/>
  <c r="AQ19" i="63"/>
  <c r="AQ20" i="63"/>
  <c r="AQ21" i="63"/>
  <c r="AQ22" i="63"/>
  <c r="AQ23" i="63"/>
  <c r="AQ24" i="63"/>
  <c r="AQ25" i="63"/>
  <c r="AQ26" i="63"/>
  <c r="AQ7" i="63"/>
  <c r="AQ6" i="63"/>
  <c r="AI7" i="63"/>
  <c r="AI8" i="63"/>
  <c r="AI9" i="63"/>
  <c r="AI10" i="63"/>
  <c r="AI11" i="63"/>
  <c r="AI12" i="63"/>
  <c r="AI13" i="63"/>
  <c r="AI14" i="63"/>
  <c r="AI15" i="63"/>
  <c r="AI16" i="63"/>
  <c r="AI17" i="63"/>
  <c r="AI18" i="63"/>
  <c r="AI19" i="63"/>
  <c r="AI20" i="63"/>
  <c r="AI21" i="63"/>
  <c r="AI22" i="63"/>
  <c r="AI23" i="63"/>
  <c r="AI24" i="63"/>
  <c r="AI25" i="63"/>
  <c r="AI26" i="63"/>
  <c r="AI6" i="63"/>
  <c r="Q7" i="63"/>
  <c r="Q8" i="63"/>
  <c r="Q9" i="63"/>
  <c r="Q10" i="63"/>
  <c r="Q11" i="63"/>
  <c r="Q12" i="63"/>
  <c r="Q13" i="63"/>
  <c r="Q14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6" i="63"/>
  <c r="A32" i="63"/>
  <c r="A3" i="63"/>
  <c r="AF1" i="63"/>
  <c r="B1" i="63"/>
  <c r="AO13" i="62"/>
  <c r="AO21" i="62"/>
  <c r="G12" i="65"/>
  <c r="C2" i="55"/>
  <c r="BH71" i="55"/>
  <c r="BH70" i="55"/>
  <c r="CH39" i="51"/>
  <c r="CH60" i="51"/>
  <c r="CH61" i="51"/>
  <c r="AN60" i="51"/>
  <c r="AL63" i="63" s="1"/>
  <c r="CG39" i="51"/>
  <c r="CG60" i="51"/>
  <c r="CG61" i="51"/>
  <c r="C4" i="47"/>
  <c r="B130" i="63"/>
  <c r="F4" i="51"/>
  <c r="C5" i="62" s="1"/>
  <c r="F31" i="55"/>
  <c r="CE33" i="55" s="1"/>
  <c r="F4" i="55"/>
  <c r="A18" i="55" s="1"/>
  <c r="C3" i="47"/>
  <c r="AF69" i="55"/>
  <c r="AF70" i="55" s="1"/>
  <c r="O68" i="55"/>
  <c r="AF68" i="55"/>
  <c r="O71" i="55"/>
  <c r="O70" i="55"/>
  <c r="O69" i="55"/>
  <c r="E70" i="55"/>
  <c r="AF70" i="51"/>
  <c r="AE60" i="55"/>
  <c r="AF65" i="55"/>
  <c r="I5" i="46"/>
  <c r="S5" i="46"/>
  <c r="I6" i="46"/>
  <c r="S6" i="46"/>
  <c r="I7" i="46"/>
  <c r="S7" i="46"/>
  <c r="I8" i="46"/>
  <c r="S8" i="46"/>
  <c r="I9" i="46"/>
  <c r="S9" i="46"/>
  <c r="I10" i="46"/>
  <c r="S10" i="46"/>
  <c r="I11" i="46"/>
  <c r="S11" i="46"/>
  <c r="I12" i="46"/>
  <c r="S12" i="46"/>
  <c r="I13" i="46"/>
  <c r="S13" i="46"/>
  <c r="I14" i="46"/>
  <c r="S14" i="46"/>
  <c r="I15" i="46"/>
  <c r="S15" i="46"/>
  <c r="I16" i="46"/>
  <c r="S16" i="46"/>
  <c r="I17" i="46"/>
  <c r="S17" i="46"/>
  <c r="I18" i="46"/>
  <c r="S18" i="46"/>
  <c r="S19" i="46"/>
  <c r="S20" i="46"/>
  <c r="I21" i="46"/>
  <c r="S21" i="46"/>
  <c r="I22" i="46"/>
  <c r="S22" i="46"/>
  <c r="I23" i="46"/>
  <c r="S23" i="46"/>
  <c r="I24" i="46"/>
  <c r="S24" i="46"/>
  <c r="I25" i="46"/>
  <c r="S25" i="46"/>
  <c r="S26" i="46"/>
  <c r="N7" i="55"/>
  <c r="B3" i="46"/>
  <c r="A30" i="55" s="1"/>
  <c r="G35" i="65"/>
  <c r="AE97" i="63"/>
  <c r="AI9" i="61"/>
  <c r="AK9" i="61" s="1"/>
  <c r="AJ9" i="61"/>
  <c r="AJ8" i="61"/>
  <c r="AI8" i="61"/>
  <c r="AK8" i="61" s="1"/>
  <c r="F36" i="65"/>
  <c r="AI6" i="61"/>
  <c r="F5" i="65"/>
  <c r="S63" i="63"/>
  <c r="T60" i="51" s="1"/>
  <c r="M20" i="61"/>
  <c r="M12" i="61"/>
  <c r="BR47" i="51"/>
  <c r="AP13" i="62"/>
  <c r="B31" i="65"/>
  <c r="H10" i="46"/>
  <c r="B10" i="46" s="1"/>
  <c r="H13" i="46"/>
  <c r="E13" i="46" s="1"/>
  <c r="H22" i="46"/>
  <c r="C22" i="46" s="1"/>
  <c r="H14" i="46"/>
  <c r="B14" i="46" s="1"/>
  <c r="H11" i="46"/>
  <c r="C11" i="46" s="1"/>
  <c r="BS57" i="51"/>
  <c r="BT57" i="51"/>
  <c r="M25" i="61"/>
  <c r="P25" i="61"/>
  <c r="P18" i="61"/>
  <c r="AB18" i="61" s="1"/>
  <c r="H17" i="46"/>
  <c r="B17" i="46" s="1"/>
  <c r="H12" i="46"/>
  <c r="C12" i="46" s="1"/>
  <c r="H8" i="46"/>
  <c r="A8" i="46" s="1"/>
  <c r="A9" i="63" s="1"/>
  <c r="H23" i="46"/>
  <c r="B23" i="46" s="1"/>
  <c r="H7" i="46"/>
  <c r="E7" i="46" s="1"/>
  <c r="AI26" i="61"/>
  <c r="AK26" i="61" s="1"/>
  <c r="AJ26" i="61"/>
  <c r="AI27" i="61"/>
  <c r="AK27" i="61" s="1"/>
  <c r="AJ27" i="61"/>
  <c r="AB139" i="63"/>
  <c r="AF162" i="63"/>
  <c r="J168" i="63"/>
  <c r="M22" i="61"/>
  <c r="AJ7" i="61"/>
  <c r="AI7" i="61"/>
  <c r="AK7" i="61" s="1"/>
  <c r="AJ6" i="61"/>
  <c r="AI5" i="61"/>
  <c r="AJ5" i="61"/>
  <c r="M15" i="61"/>
  <c r="AB162" i="63"/>
  <c r="AE158" i="63"/>
  <c r="AE161" i="63"/>
  <c r="AC162" i="63"/>
  <c r="AD162" i="63"/>
  <c r="BT27" i="51"/>
  <c r="AD115" i="63"/>
  <c r="AE115" i="63"/>
  <c r="AC168" i="63"/>
  <c r="AC75" i="63"/>
  <c r="AF100" i="63"/>
  <c r="AE75" i="63"/>
  <c r="AE99" i="63"/>
  <c r="AB82" i="63"/>
  <c r="AD100" i="63"/>
  <c r="AB75" i="63"/>
  <c r="AC82" i="63"/>
  <c r="AB100" i="63"/>
  <c r="AF75" i="63"/>
  <c r="AC100" i="63"/>
  <c r="AC150" i="63"/>
  <c r="AB151" i="63"/>
  <c r="AE86" i="63"/>
  <c r="AC136" i="63"/>
  <c r="AC104" i="63"/>
  <c r="AE106" i="63"/>
  <c r="AV46" i="51"/>
  <c r="BR16" i="51"/>
  <c r="BU16" i="51"/>
  <c r="BR40" i="51"/>
  <c r="AD139" i="63"/>
  <c r="AB86" i="63"/>
  <c r="BS40" i="51"/>
  <c r="AF86" i="63"/>
  <c r="AC132" i="63"/>
  <c r="AC86" i="63"/>
  <c r="B83" i="63"/>
  <c r="B131" i="63"/>
  <c r="BQ53" i="51"/>
  <c r="BT40" i="51"/>
  <c r="BR13" i="51"/>
  <c r="B79" i="63"/>
  <c r="BR53" i="51"/>
  <c r="BU40" i="51"/>
  <c r="BS54" i="51"/>
  <c r="AC80" i="63"/>
  <c r="AF130" i="63"/>
  <c r="BT13" i="51"/>
  <c r="AB130" i="63"/>
  <c r="BT48" i="51"/>
  <c r="AE81" i="63"/>
  <c r="AC81" i="63"/>
  <c r="AF142" i="63"/>
  <c r="BT55" i="51"/>
  <c r="AD142" i="63"/>
  <c r="AF84" i="63"/>
  <c r="AE80" i="63"/>
  <c r="AB78" i="63"/>
  <c r="AE126" i="63"/>
  <c r="AD79" i="63"/>
  <c r="AB79" i="63"/>
  <c r="J104" i="63"/>
  <c r="B9" i="65"/>
  <c r="M31" i="62"/>
  <c r="CD33" i="51"/>
  <c r="H24" i="46"/>
  <c r="E24" i="46" s="1"/>
  <c r="H9" i="46"/>
  <c r="E9" i="46" s="1"/>
  <c r="H26" i="46"/>
  <c r="A26" i="46" s="1"/>
  <c r="AK27" i="63" s="1"/>
  <c r="AM27" i="63" s="1" a="1"/>
  <c r="AM27" i="63" s="1"/>
  <c r="H15" i="46"/>
  <c r="B15" i="46" s="1"/>
  <c r="H18" i="46"/>
  <c r="C18" i="46" s="1"/>
  <c r="H16" i="46"/>
  <c r="A16" i="46" s="1"/>
  <c r="H20" i="46"/>
  <c r="A20" i="46" s="1"/>
  <c r="S21" i="63" s="1"/>
  <c r="X21" i="63" s="1" a="1"/>
  <c r="X21" i="63" s="1"/>
  <c r="H21" i="46"/>
  <c r="A21" i="46" s="1"/>
  <c r="S22" i="63" s="1"/>
  <c r="AC22" i="63" s="1" a="1"/>
  <c r="AC22" i="63" s="1"/>
  <c r="H19" i="46"/>
  <c r="C19" i="46" s="1"/>
  <c r="AB154" i="63"/>
  <c r="AC154" i="63"/>
  <c r="AD154" i="63"/>
  <c r="AF154" i="63"/>
  <c r="AC166" i="63"/>
  <c r="AF166" i="63"/>
  <c r="AD166" i="63"/>
  <c r="AB166" i="63"/>
  <c r="AE166" i="63"/>
  <c r="AC129" i="63"/>
  <c r="AF129" i="63"/>
  <c r="AD141" i="63"/>
  <c r="AE141" i="63"/>
  <c r="AC141" i="63"/>
  <c r="AF135" i="63"/>
  <c r="AE135" i="63"/>
  <c r="AD149" i="63"/>
  <c r="AB149" i="63"/>
  <c r="BU43" i="51"/>
  <c r="BT43" i="51"/>
  <c r="BS43" i="51"/>
  <c r="AE125" i="63"/>
  <c r="AB125" i="63"/>
  <c r="AE134" i="63"/>
  <c r="AB134" i="63"/>
  <c r="AF160" i="63"/>
  <c r="AD160" i="63"/>
  <c r="BQ50" i="51"/>
  <c r="BT50" i="51"/>
  <c r="AC148" i="63"/>
  <c r="AE148" i="63"/>
  <c r="AB112" i="63"/>
  <c r="AD112" i="63"/>
  <c r="BS36" i="51"/>
  <c r="AE139" i="63"/>
  <c r="AB172" i="63"/>
  <c r="AC139" i="63"/>
  <c r="AV20" i="55"/>
  <c r="AD143" i="63"/>
  <c r="AB164" i="63"/>
  <c r="AC164" i="63"/>
  <c r="AD164" i="63"/>
  <c r="AE164" i="63"/>
  <c r="AE102" i="63"/>
  <c r="BR23" i="51"/>
  <c r="BT23" i="51"/>
  <c r="AF82" i="63"/>
  <c r="AE82" i="63"/>
  <c r="AC153" i="63"/>
  <c r="AF153" i="63"/>
  <c r="AE153" i="63"/>
  <c r="AB153" i="63"/>
  <c r="AD153" i="63"/>
  <c r="AC159" i="63"/>
  <c r="AD159" i="63"/>
  <c r="AC152" i="63"/>
  <c r="AD89" i="63"/>
  <c r="AF89" i="63"/>
  <c r="AC89" i="63"/>
  <c r="AB89" i="63"/>
  <c r="AB143" i="63"/>
  <c r="AC143" i="63"/>
  <c r="BT16" i="51"/>
  <c r="BS16" i="51"/>
  <c r="BR9" i="51"/>
  <c r="AD87" i="63"/>
  <c r="AE130" i="63"/>
  <c r="AD130" i="63"/>
  <c r="B82" i="63"/>
  <c r="AD74" i="63"/>
  <c r="AF74" i="63"/>
  <c r="AF97" i="63"/>
  <c r="AC97" i="63"/>
  <c r="AD97" i="63"/>
  <c r="AB97" i="63"/>
  <c r="BR27" i="51"/>
  <c r="AB142" i="63"/>
  <c r="AC142" i="63"/>
  <c r="AE168" i="63"/>
  <c r="AD80" i="63"/>
  <c r="AF80" i="63"/>
  <c r="AF141" i="63"/>
  <c r="AB141" i="63"/>
  <c r="AD129" i="63"/>
  <c r="AB129" i="63"/>
  <c r="AE129" i="63"/>
  <c r="AD106" i="63"/>
  <c r="AC106" i="63"/>
  <c r="AB106" i="63"/>
  <c r="AF99" i="63"/>
  <c r="AB99" i="63"/>
  <c r="AD99" i="63"/>
  <c r="BZ31" i="55"/>
  <c r="L3" i="46"/>
  <c r="A57" i="51" s="1"/>
  <c r="O65" i="63"/>
  <c r="P62" i="51"/>
  <c r="X24" i="62"/>
  <c r="BS23" i="51"/>
  <c r="B89" i="63"/>
  <c r="AF117" i="63"/>
  <c r="AB117" i="63"/>
  <c r="AC117" i="63"/>
  <c r="AD117" i="63"/>
  <c r="AE117" i="63"/>
  <c r="AF110" i="63"/>
  <c r="AE110" i="63"/>
  <c r="AD110" i="63"/>
  <c r="AB110" i="63"/>
  <c r="AC110" i="63"/>
  <c r="AB103" i="63"/>
  <c r="AF103" i="63"/>
  <c r="AC103" i="63"/>
  <c r="AE103" i="63"/>
  <c r="AD103" i="63"/>
  <c r="AE155" i="63"/>
  <c r="AB155" i="63"/>
  <c r="AF155" i="63"/>
  <c r="AC155" i="63"/>
  <c r="AD155" i="63"/>
  <c r="P20" i="61"/>
  <c r="Q20" i="61"/>
  <c r="AB20" i="61" s="1"/>
  <c r="P12" i="61"/>
  <c r="BQ23" i="51"/>
  <c r="M7" i="61"/>
  <c r="AH6" i="61"/>
  <c r="AT6" i="61" s="1"/>
  <c r="AD8" i="51" s="1"/>
  <c r="AB92" i="63"/>
  <c r="AF92" i="63"/>
  <c r="AC92" i="63"/>
  <c r="AD92" i="63"/>
  <c r="AC116" i="63"/>
  <c r="AB116" i="63"/>
  <c r="AD116" i="63"/>
  <c r="AF116" i="63"/>
  <c r="AE116" i="63"/>
  <c r="AF91" i="63"/>
  <c r="AC91" i="63"/>
  <c r="AD91" i="63"/>
  <c r="AB91" i="63"/>
  <c r="AE91" i="63"/>
  <c r="AC101" i="63"/>
  <c r="AD170" i="63"/>
  <c r="AC127" i="63"/>
  <c r="AE127" i="63"/>
  <c r="AF127" i="63"/>
  <c r="AD127" i="63"/>
  <c r="AB111" i="63"/>
  <c r="AE111" i="63"/>
  <c r="AC111" i="63"/>
  <c r="AF111" i="63"/>
  <c r="AD111" i="63"/>
  <c r="AF104" i="63"/>
  <c r="AE149" i="63"/>
  <c r="AF149" i="63"/>
  <c r="AC149" i="63"/>
  <c r="AE88" i="63"/>
  <c r="AE77" i="63"/>
  <c r="AD77" i="63"/>
  <c r="AF77" i="63"/>
  <c r="AC77" i="63"/>
  <c r="AB77" i="63"/>
  <c r="AB146" i="63"/>
  <c r="AF146" i="63"/>
  <c r="AC146" i="63"/>
  <c r="AE146" i="63"/>
  <c r="AD135" i="63"/>
  <c r="AB135" i="63"/>
  <c r="AC135" i="63"/>
  <c r="AC107" i="63"/>
  <c r="AE163" i="63"/>
  <c r="AF163" i="63"/>
  <c r="AD163" i="63"/>
  <c r="AB163" i="63"/>
  <c r="AC163" i="63"/>
  <c r="AC96" i="63"/>
  <c r="AD96" i="63"/>
  <c r="AE96" i="63"/>
  <c r="AF96" i="63"/>
  <c r="P9" i="61"/>
  <c r="AB9" i="61" s="1"/>
  <c r="BD9" i="61"/>
  <c r="Q9" i="61"/>
  <c r="AB96" i="63"/>
  <c r="AI50" i="62"/>
  <c r="AF105" i="63"/>
  <c r="AE105" i="63"/>
  <c r="AD105" i="63"/>
  <c r="AE98" i="63"/>
  <c r="AE151" i="63"/>
  <c r="AC151" i="63"/>
  <c r="AF148" i="63"/>
  <c r="AD148" i="63"/>
  <c r="AB148" i="63"/>
  <c r="AF136" i="63"/>
  <c r="AE136" i="63"/>
  <c r="AC114" i="63"/>
  <c r="AB114" i="63"/>
  <c r="AD108" i="63"/>
  <c r="AC108" i="63"/>
  <c r="AB108" i="63"/>
  <c r="AF108" i="63"/>
  <c r="AE108" i="63"/>
  <c r="AD169" i="63"/>
  <c r="AF169" i="63"/>
  <c r="AE169" i="63"/>
  <c r="AB169" i="63"/>
  <c r="AD136" i="63"/>
  <c r="AC140" i="63"/>
  <c r="AF140" i="63"/>
  <c r="AE140" i="63"/>
  <c r="AF134" i="63"/>
  <c r="AD134" i="63"/>
  <c r="AD167" i="63"/>
  <c r="AB167" i="63"/>
  <c r="AF167" i="63"/>
  <c r="AC167" i="63"/>
  <c r="AC158" i="63"/>
  <c r="AF158" i="63"/>
  <c r="AB158" i="63"/>
  <c r="AE79" i="63"/>
  <c r="AC79" i="63"/>
  <c r="AB159" i="63"/>
  <c r="AF159" i="63"/>
  <c r="AC145" i="63"/>
  <c r="AF145" i="63"/>
  <c r="AB145" i="63"/>
  <c r="AF115" i="63"/>
  <c r="AB115" i="63"/>
  <c r="AB109" i="63"/>
  <c r="AD109" i="63"/>
  <c r="AD172" i="63"/>
  <c r="AF150" i="63"/>
  <c r="AB150" i="63"/>
  <c r="AB90" i="63"/>
  <c r="AE90" i="63"/>
  <c r="AF133" i="63"/>
  <c r="BC9" i="61"/>
  <c r="BE9" i="61" s="1"/>
  <c r="AK6" i="61"/>
  <c r="BD5" i="61"/>
  <c r="BC27" i="61"/>
  <c r="BE27" i="61" s="1"/>
  <c r="BC26" i="61"/>
  <c r="BE26" i="61"/>
  <c r="BD26" i="61"/>
  <c r="AK5" i="61"/>
  <c r="BC6" i="61"/>
  <c r="BE6" i="61" s="1"/>
  <c r="BC5" i="61"/>
  <c r="BE5" i="61" s="1"/>
  <c r="BD6" i="61"/>
  <c r="AU6" i="61"/>
  <c r="AE8" i="51" s="1"/>
  <c r="C64" i="63"/>
  <c r="A55" i="55"/>
  <c r="A10" i="51"/>
  <c r="J10" i="51" s="1"/>
  <c r="A18" i="51"/>
  <c r="BB15" i="64" s="1"/>
  <c r="A28" i="51"/>
  <c r="J28" i="51" s="1"/>
  <c r="AG61" i="51"/>
  <c r="AK61" i="51" s="1"/>
  <c r="AA61" i="51"/>
  <c r="AE61" i="51" s="1"/>
  <c r="X29" i="63"/>
  <c r="AA29" i="63"/>
  <c r="AD58" i="63"/>
  <c r="AA58" i="63"/>
  <c r="X58" i="63"/>
  <c r="L58" i="63"/>
  <c r="I29" i="63"/>
  <c r="F58" i="63"/>
  <c r="F29" i="63"/>
  <c r="C29" i="63"/>
  <c r="U29" i="63"/>
  <c r="BW59" i="51" l="1"/>
  <c r="BW66" i="51" s="1"/>
  <c r="AU9" i="61"/>
  <c r="AE11" i="51" s="1"/>
  <c r="AV9" i="61"/>
  <c r="AF11" i="51" s="1"/>
  <c r="AM9" i="61"/>
  <c r="W11" i="51" s="1"/>
  <c r="AR9" i="61"/>
  <c r="AB11" i="51" s="1"/>
  <c r="AQ9" i="61"/>
  <c r="AA11" i="51" s="1"/>
  <c r="AP9" i="61"/>
  <c r="Z11" i="51" s="1"/>
  <c r="AS9" i="61"/>
  <c r="AC11" i="51" s="1"/>
  <c r="AR6" i="61"/>
  <c r="AB8" i="51" s="1"/>
  <c r="AB120" i="63"/>
  <c r="AP43" i="62"/>
  <c r="D63" i="63"/>
  <c r="A43" i="47"/>
  <c r="D2" i="61"/>
  <c r="O29" i="62"/>
  <c r="O3" i="62"/>
  <c r="I58" i="63"/>
  <c r="A46" i="55"/>
  <c r="CH20" i="55" s="1"/>
  <c r="AW6" i="61"/>
  <c r="AG8" i="51" s="1"/>
  <c r="AE133" i="63"/>
  <c r="AC78" i="63"/>
  <c r="AE157" i="63"/>
  <c r="AC93" i="63"/>
  <c r="AE107" i="63"/>
  <c r="AE83" i="63"/>
  <c r="AD120" i="63"/>
  <c r="AF165" i="63"/>
  <c r="AC102" i="63"/>
  <c r="AC112" i="63"/>
  <c r="AF118" i="63"/>
  <c r="AD128" i="63"/>
  <c r="AC128" i="63"/>
  <c r="AB156" i="63"/>
  <c r="AC161" i="63"/>
  <c r="AQ53" i="55"/>
  <c r="Q168" i="63" s="1"/>
  <c r="Q22" i="61"/>
  <c r="AB22" i="61" s="1"/>
  <c r="Z154" i="63"/>
  <c r="M10" i="61"/>
  <c r="CA31" i="55"/>
  <c r="CA32" i="51" s="1"/>
  <c r="A212" i="47"/>
  <c r="A205" i="47"/>
  <c r="A198" i="47"/>
  <c r="A168" i="47"/>
  <c r="A117" i="47"/>
  <c r="A111" i="47"/>
  <c r="A105" i="47"/>
  <c r="A29" i="47"/>
  <c r="A19" i="47"/>
  <c r="H2" i="61"/>
  <c r="Z29" i="62"/>
  <c r="Z3" i="62"/>
  <c r="AD107" i="63"/>
  <c r="AD88" i="63"/>
  <c r="BX31" i="51"/>
  <c r="A106" i="47"/>
  <c r="C58" i="63"/>
  <c r="A54" i="55"/>
  <c r="CE28" i="55" s="1"/>
  <c r="AQ6" i="61"/>
  <c r="AA8" i="51" s="1"/>
  <c r="AC133" i="63"/>
  <c r="AD156" i="63"/>
  <c r="AF78" i="63"/>
  <c r="AD93" i="63"/>
  <c r="AC88" i="63"/>
  <c r="AH13" i="61"/>
  <c r="AH21" i="61"/>
  <c r="AD165" i="63"/>
  <c r="AF128" i="63"/>
  <c r="AE112" i="63"/>
  <c r="AE160" i="63"/>
  <c r="AF87" i="63"/>
  <c r="AE156" i="63"/>
  <c r="AD161" i="63"/>
  <c r="AB25" i="61"/>
  <c r="AO50" i="62"/>
  <c r="M5" i="61"/>
  <c r="BX58" i="51"/>
  <c r="AD119" i="63"/>
  <c r="Z147" i="63"/>
  <c r="A211" i="47"/>
  <c r="A204" i="47"/>
  <c r="A147" i="47"/>
  <c r="A128" i="47"/>
  <c r="A116" i="47"/>
  <c r="A110" i="47"/>
  <c r="A104" i="47"/>
  <c r="A39" i="47"/>
  <c r="A53" i="47"/>
  <c r="CA66" i="51" a="1"/>
  <c r="L29" i="63"/>
  <c r="AD29" i="63"/>
  <c r="A47" i="55"/>
  <c r="CE21" i="55" s="1"/>
  <c r="AO6" i="61"/>
  <c r="Y8" i="51" s="1"/>
  <c r="AC156" i="63"/>
  <c r="AD118" i="63"/>
  <c r="AB93" i="63"/>
  <c r="AF88" i="63"/>
  <c r="AH20" i="61"/>
  <c r="AF170" i="63"/>
  <c r="AC87" i="63"/>
  <c r="AB165" i="63"/>
  <c r="AC172" i="63"/>
  <c r="AC160" i="63"/>
  <c r="AD125" i="63"/>
  <c r="AC118" i="63"/>
  <c r="Q6" i="61"/>
  <c r="AB6" i="61" s="1"/>
  <c r="AP49" i="62"/>
  <c r="Q23" i="61"/>
  <c r="AB23" i="61" s="1"/>
  <c r="CA58" i="51"/>
  <c r="BZ58" i="55"/>
  <c r="BZ59" i="51" s="1"/>
  <c r="AB119" i="63"/>
  <c r="A50" i="55"/>
  <c r="B50" i="55" s="1"/>
  <c r="A145" i="47"/>
  <c r="A115" i="47"/>
  <c r="A109" i="47"/>
  <c r="A103" i="47"/>
  <c r="A48" i="47"/>
  <c r="AF120" i="63"/>
  <c r="AE120" i="63"/>
  <c r="AB102" i="63"/>
  <c r="CD33" i="55"/>
  <c r="CD19" i="55" s="1"/>
  <c r="A112" i="47"/>
  <c r="A37" i="55"/>
  <c r="CH11" i="55" s="1"/>
  <c r="AP6" i="61"/>
  <c r="Z8" i="51" s="1"/>
  <c r="AE172" i="63"/>
  <c r="AB118" i="63"/>
  <c r="AE93" i="63"/>
  <c r="AB107" i="63"/>
  <c r="AE170" i="63"/>
  <c r="AE87" i="63"/>
  <c r="AF102" i="63"/>
  <c r="AB170" i="63"/>
  <c r="AF161" i="63"/>
  <c r="P28" i="61"/>
  <c r="AB28" i="61" s="1"/>
  <c r="BS69" i="51"/>
  <c r="BW31" i="51"/>
  <c r="H9" i="65"/>
  <c r="A114" i="47"/>
  <c r="A108" i="47"/>
  <c r="A58" i="47"/>
  <c r="BS44" i="55"/>
  <c r="AV14" i="51"/>
  <c r="V116" i="63"/>
  <c r="V130" i="63"/>
  <c r="J110" i="63"/>
  <c r="AQ38" i="51"/>
  <c r="Q129" i="63" s="1"/>
  <c r="AV24" i="55"/>
  <c r="AS24" i="55" s="1"/>
  <c r="S114" i="63" s="1"/>
  <c r="J152" i="63"/>
  <c r="BS24" i="55"/>
  <c r="BR41" i="55"/>
  <c r="AQ22" i="51"/>
  <c r="Q88" i="63" s="1"/>
  <c r="AV16" i="55"/>
  <c r="AS16" i="55" s="1"/>
  <c r="S106" i="63" s="1"/>
  <c r="AQ16" i="55"/>
  <c r="Q106" i="63" s="1"/>
  <c r="BU47" i="55"/>
  <c r="BU54" i="55"/>
  <c r="J139" i="63"/>
  <c r="J98" i="63"/>
  <c r="BT40" i="55"/>
  <c r="CE57" i="51"/>
  <c r="J164" i="63"/>
  <c r="B108" i="63"/>
  <c r="X108" i="63" s="1"/>
  <c r="AQ7" i="55"/>
  <c r="Q97" i="63" s="1"/>
  <c r="W148" i="63"/>
  <c r="AQ48" i="51"/>
  <c r="Q139" i="63" s="1"/>
  <c r="J105" i="63"/>
  <c r="BQ30" i="55"/>
  <c r="J155" i="63"/>
  <c r="AV40" i="55"/>
  <c r="AS40" i="55" s="1"/>
  <c r="S155" i="63" s="1"/>
  <c r="BU23" i="55"/>
  <c r="BU49" i="55"/>
  <c r="J130" i="63"/>
  <c r="AQ15" i="55"/>
  <c r="Q105" i="63" s="1"/>
  <c r="J156" i="63"/>
  <c r="BR19" i="55"/>
  <c r="X101" i="63"/>
  <c r="BR38" i="55"/>
  <c r="AS9" i="55"/>
  <c r="S99" i="63" s="1"/>
  <c r="AV7" i="55"/>
  <c r="AS7" i="55" s="1"/>
  <c r="S97" i="63" s="1"/>
  <c r="B165" i="63"/>
  <c r="Z165" i="63" s="1"/>
  <c r="J114" i="63"/>
  <c r="BQ44" i="55"/>
  <c r="X82" i="63"/>
  <c r="AQ8" i="55"/>
  <c r="Q98" i="63" s="1"/>
  <c r="BR20" i="55"/>
  <c r="BS52" i="55"/>
  <c r="AQ23" i="55"/>
  <c r="Q113" i="63" s="1"/>
  <c r="AV23" i="55"/>
  <c r="AS23" i="55" s="1"/>
  <c r="S113" i="63" s="1"/>
  <c r="W131" i="63"/>
  <c r="W116" i="63"/>
  <c r="B106" i="63"/>
  <c r="Y106" i="63" s="1"/>
  <c r="AV48" i="55"/>
  <c r="AS48" i="55" s="1"/>
  <c r="S163" i="63" s="1"/>
  <c r="V79" i="63"/>
  <c r="BU43" i="55"/>
  <c r="BT24" i="55"/>
  <c r="BR51" i="55"/>
  <c r="J163" i="63"/>
  <c r="AV41" i="55"/>
  <c r="AS41" i="55" s="1"/>
  <c r="S156" i="63" s="1"/>
  <c r="BS17" i="55"/>
  <c r="BU38" i="55"/>
  <c r="AV41" i="51"/>
  <c r="B138" i="63"/>
  <c r="Z138" i="63" s="1"/>
  <c r="AS13" i="55"/>
  <c r="S103" i="63" s="1"/>
  <c r="CE54" i="51"/>
  <c r="J132" i="63"/>
  <c r="B117" i="63"/>
  <c r="X117" i="63" s="1"/>
  <c r="Z116" i="63"/>
  <c r="BS17" i="51"/>
  <c r="BT45" i="51"/>
  <c r="B144" i="63"/>
  <c r="Z144" i="63" s="1"/>
  <c r="BQ25" i="55"/>
  <c r="AV38" i="51"/>
  <c r="B92" i="63"/>
  <c r="Z92" i="63" s="1"/>
  <c r="AV28" i="55"/>
  <c r="AS28" i="55" s="1"/>
  <c r="S118" i="63" s="1"/>
  <c r="BT37" i="51"/>
  <c r="BU26" i="55"/>
  <c r="CE53" i="51"/>
  <c r="CD52" i="51" s="1"/>
  <c r="BT10" i="55"/>
  <c r="BT20" i="55"/>
  <c r="BR27" i="55"/>
  <c r="B153" i="63"/>
  <c r="W153" i="63" s="1"/>
  <c r="AV24" i="51"/>
  <c r="BU53" i="51"/>
  <c r="BQ39" i="51"/>
  <c r="AQ27" i="55"/>
  <c r="Q117" i="63" s="1"/>
  <c r="AV17" i="51"/>
  <c r="BQ46" i="51"/>
  <c r="BS38" i="51"/>
  <c r="BT46" i="51"/>
  <c r="BU17" i="51"/>
  <c r="BU39" i="55"/>
  <c r="B167" i="63"/>
  <c r="Z167" i="63" s="1"/>
  <c r="BT12" i="55"/>
  <c r="BR52" i="51"/>
  <c r="BS53" i="51"/>
  <c r="J83" i="63"/>
  <c r="J90" i="63"/>
  <c r="BT21" i="55"/>
  <c r="BT36" i="55"/>
  <c r="Z160" i="63"/>
  <c r="W160" i="63"/>
  <c r="V172" i="63"/>
  <c r="W172" i="63"/>
  <c r="X113" i="63"/>
  <c r="V113" i="63"/>
  <c r="BU35" i="55"/>
  <c r="BR49" i="55"/>
  <c r="BR50" i="51"/>
  <c r="J102" i="63"/>
  <c r="AV52" i="51"/>
  <c r="BQ34" i="51"/>
  <c r="J143" i="63"/>
  <c r="BU55" i="51"/>
  <c r="B86" i="63"/>
  <c r="Z86" i="63" s="1"/>
  <c r="AS38" i="55"/>
  <c r="S153" i="63" s="1"/>
  <c r="BR41" i="51"/>
  <c r="BR14" i="51"/>
  <c r="B104" i="63"/>
  <c r="V104" i="63" s="1"/>
  <c r="AL77" i="63"/>
  <c r="AQ77" i="63" s="1"/>
  <c r="J118" i="63"/>
  <c r="BT36" i="51"/>
  <c r="BS13" i="51"/>
  <c r="Y83" i="63"/>
  <c r="B146" i="63"/>
  <c r="X146" i="63" s="1"/>
  <c r="BQ55" i="51"/>
  <c r="CE47" i="51"/>
  <c r="CD47" i="51" s="1"/>
  <c r="AV12" i="55"/>
  <c r="AS12" i="55" s="1"/>
  <c r="S102" i="63" s="1"/>
  <c r="AQ37" i="55"/>
  <c r="Q152" i="63" s="1"/>
  <c r="AQ47" i="51"/>
  <c r="Q138" i="63" s="1"/>
  <c r="AS55" i="55"/>
  <c r="S170" i="63" s="1"/>
  <c r="B141" i="63"/>
  <c r="Z141" i="63" s="1"/>
  <c r="BU21" i="51"/>
  <c r="BS49" i="51"/>
  <c r="BQ35" i="51"/>
  <c r="BT35" i="51"/>
  <c r="BU41" i="51"/>
  <c r="BR35" i="51"/>
  <c r="B93" i="63"/>
  <c r="Z93" i="63" s="1"/>
  <c r="B134" i="63"/>
  <c r="V134" i="63" s="1"/>
  <c r="BT53" i="55"/>
  <c r="Y89" i="63"/>
  <c r="BU14" i="51"/>
  <c r="J117" i="63"/>
  <c r="B168" i="63"/>
  <c r="W168" i="63" s="1"/>
  <c r="B87" i="63"/>
  <c r="Y87" i="63" s="1"/>
  <c r="J86" i="63"/>
  <c r="AV36" i="55"/>
  <c r="AS36" i="55" s="1"/>
  <c r="S151" i="63" s="1"/>
  <c r="BQ49" i="51"/>
  <c r="J160" i="63"/>
  <c r="BQ13" i="51"/>
  <c r="AV23" i="51"/>
  <c r="BR21" i="51"/>
  <c r="X150" i="63"/>
  <c r="BS15" i="55"/>
  <c r="BT11" i="55"/>
  <c r="V82" i="63"/>
  <c r="BU50" i="51"/>
  <c r="BS55" i="51"/>
  <c r="BU11" i="51"/>
  <c r="BR43" i="51"/>
  <c r="BT15" i="51"/>
  <c r="AQ45" i="55"/>
  <c r="Q160" i="63" s="1"/>
  <c r="Z99" i="63"/>
  <c r="X99" i="63"/>
  <c r="V99" i="63"/>
  <c r="Y118" i="63"/>
  <c r="V118" i="63"/>
  <c r="V101" i="63"/>
  <c r="J99" i="63"/>
  <c r="W155" i="63"/>
  <c r="V160" i="63"/>
  <c r="Z101" i="63"/>
  <c r="BU51" i="55"/>
  <c r="BT41" i="51"/>
  <c r="Z148" i="63"/>
  <c r="BT8" i="55"/>
  <c r="BQ52" i="55"/>
  <c r="BR44" i="55"/>
  <c r="BQ14" i="55"/>
  <c r="AS53" i="55"/>
  <c r="S168" i="63" s="1"/>
  <c r="BT14" i="55"/>
  <c r="BT27" i="55"/>
  <c r="AQ49" i="51"/>
  <c r="Q140" i="63" s="1"/>
  <c r="BR48" i="51"/>
  <c r="B142" i="63"/>
  <c r="X142" i="63" s="1"/>
  <c r="BR17" i="55"/>
  <c r="B129" i="63"/>
  <c r="V129" i="63" s="1"/>
  <c r="AV20" i="51"/>
  <c r="BT39" i="51"/>
  <c r="W158" i="63"/>
  <c r="V83" i="63"/>
  <c r="V169" i="63"/>
  <c r="B74" i="63"/>
  <c r="AV16" i="51"/>
  <c r="BS50" i="55"/>
  <c r="BR36" i="55"/>
  <c r="X158" i="63"/>
  <c r="BU30" i="55"/>
  <c r="BS14" i="55"/>
  <c r="BU45" i="51"/>
  <c r="BU44" i="51"/>
  <c r="BQ51" i="51"/>
  <c r="BQ11" i="51"/>
  <c r="BT11" i="51"/>
  <c r="B136" i="63"/>
  <c r="X136" i="63" s="1"/>
  <c r="BT12" i="51"/>
  <c r="B78" i="63"/>
  <c r="X78" i="63" s="1"/>
  <c r="BT21" i="51"/>
  <c r="BR23" i="55"/>
  <c r="BQ46" i="55"/>
  <c r="BR15" i="55"/>
  <c r="CE50" i="51"/>
  <c r="AV39" i="51"/>
  <c r="BR19" i="51"/>
  <c r="B126" i="63"/>
  <c r="Z126" i="63" s="1"/>
  <c r="J82" i="63"/>
  <c r="BQ51" i="55"/>
  <c r="V131" i="63"/>
  <c r="BU8" i="51"/>
  <c r="BT45" i="55"/>
  <c r="BQ47" i="55"/>
  <c r="BS21" i="51"/>
  <c r="BS45" i="55"/>
  <c r="BQ45" i="51"/>
  <c r="BR11" i="55"/>
  <c r="J137" i="63"/>
  <c r="B94" i="63"/>
  <c r="BQ41" i="55"/>
  <c r="W147" i="63"/>
  <c r="Z89" i="63"/>
  <c r="Y79" i="63"/>
  <c r="Z113" i="63"/>
  <c r="B81" i="63"/>
  <c r="W81" i="63" s="1"/>
  <c r="BR18" i="55"/>
  <c r="BR34" i="55"/>
  <c r="BT26" i="55"/>
  <c r="AS43" i="55"/>
  <c r="S158" i="63" s="1"/>
  <c r="BU35" i="51"/>
  <c r="J172" i="63"/>
  <c r="B127" i="63"/>
  <c r="W127" i="63" s="1"/>
  <c r="AS15" i="55"/>
  <c r="S105" i="63" s="1"/>
  <c r="BU11" i="55"/>
  <c r="BS45" i="51"/>
  <c r="BR12" i="55"/>
  <c r="BT10" i="51"/>
  <c r="AS29" i="55"/>
  <c r="S119" i="63" s="1"/>
  <c r="AV49" i="51"/>
  <c r="Y164" i="63"/>
  <c r="W113" i="63"/>
  <c r="V89" i="63"/>
  <c r="J94" i="63"/>
  <c r="BT55" i="55"/>
  <c r="BT44" i="55"/>
  <c r="BR22" i="55"/>
  <c r="BR30" i="55"/>
  <c r="BR40" i="55"/>
  <c r="W89" i="63"/>
  <c r="BQ41" i="51"/>
  <c r="BU15" i="51"/>
  <c r="BS22" i="55"/>
  <c r="BT49" i="55"/>
  <c r="BR12" i="51"/>
  <c r="BR16" i="55"/>
  <c r="BR45" i="55"/>
  <c r="BS8" i="55"/>
  <c r="BQ55" i="55"/>
  <c r="B132" i="63"/>
  <c r="Y132" i="63" s="1"/>
  <c r="BQ15" i="51"/>
  <c r="BT18" i="55"/>
  <c r="BR11" i="51"/>
  <c r="AV57" i="55"/>
  <c r="AS57" i="55" s="1"/>
  <c r="S172" i="63" s="1"/>
  <c r="BS27" i="51"/>
  <c r="J88" i="63"/>
  <c r="J80" i="63"/>
  <c r="BU27" i="51"/>
  <c r="B156" i="63"/>
  <c r="Y156" i="63" s="1"/>
  <c r="B77" i="63"/>
  <c r="X77" i="63" s="1"/>
  <c r="X137" i="63"/>
  <c r="V137" i="63"/>
  <c r="Z137" i="63"/>
  <c r="W137" i="63"/>
  <c r="Y137" i="63"/>
  <c r="Z118" i="63"/>
  <c r="W118" i="63"/>
  <c r="B133" i="63"/>
  <c r="BS42" i="51"/>
  <c r="BQ42" i="51"/>
  <c r="BT42" i="51"/>
  <c r="BU42" i="51"/>
  <c r="AL81" i="63"/>
  <c r="AQ80" i="63" s="1"/>
  <c r="CE56" i="51"/>
  <c r="Z172" i="63"/>
  <c r="Y172" i="63"/>
  <c r="AQ9" i="55"/>
  <c r="Q99" i="63" s="1"/>
  <c r="BU37" i="51"/>
  <c r="BQ37" i="51"/>
  <c r="BS37" i="51"/>
  <c r="AQ26" i="51"/>
  <c r="Q92" i="63" s="1"/>
  <c r="AV26" i="51"/>
  <c r="AQ21" i="51"/>
  <c r="Q87" i="63" s="1"/>
  <c r="J87" i="63"/>
  <c r="AQ35" i="51"/>
  <c r="Q126" i="63" s="1"/>
  <c r="J126" i="63"/>
  <c r="AQ43" i="51"/>
  <c r="Q134" i="63" s="1"/>
  <c r="J134" i="63"/>
  <c r="AV43" i="51"/>
  <c r="AQ35" i="55"/>
  <c r="Q150" i="63" s="1"/>
  <c r="J158" i="63"/>
  <c r="AQ43" i="55"/>
  <c r="Q158" i="63" s="1"/>
  <c r="AQ51" i="55"/>
  <c r="Q166" i="63" s="1"/>
  <c r="J166" i="63"/>
  <c r="AQ10" i="55"/>
  <c r="Q100" i="63" s="1"/>
  <c r="J100" i="63"/>
  <c r="AV10" i="55"/>
  <c r="AS10" i="55" s="1"/>
  <c r="S100" i="63" s="1"/>
  <c r="AQ18" i="55"/>
  <c r="Q108" i="63" s="1"/>
  <c r="AQ26" i="55"/>
  <c r="Q116" i="63" s="1"/>
  <c r="J116" i="63"/>
  <c r="J95" i="63"/>
  <c r="AQ29" i="51"/>
  <c r="Q95" i="63" s="1"/>
  <c r="AV29" i="51"/>
  <c r="X169" i="63"/>
  <c r="X118" i="63"/>
  <c r="BR46" i="51"/>
  <c r="AV46" i="55"/>
  <c r="AS46" i="55" s="1"/>
  <c r="S161" i="63" s="1"/>
  <c r="Y162" i="63"/>
  <c r="W162" i="63"/>
  <c r="J92" i="63"/>
  <c r="Z130" i="63"/>
  <c r="Y130" i="63"/>
  <c r="W130" i="63"/>
  <c r="X116" i="63"/>
  <c r="Y148" i="63"/>
  <c r="Y116" i="63"/>
  <c r="V148" i="63"/>
  <c r="X148" i="63"/>
  <c r="BU22" i="51"/>
  <c r="B88" i="63"/>
  <c r="BQ22" i="51"/>
  <c r="BT22" i="51"/>
  <c r="Y158" i="63"/>
  <c r="V154" i="63"/>
  <c r="BQ24" i="51"/>
  <c r="AQ46" i="55"/>
  <c r="Q161" i="63" s="1"/>
  <c r="J108" i="63"/>
  <c r="BR42" i="51"/>
  <c r="AV26" i="55"/>
  <c r="AS26" i="55" s="1"/>
  <c r="S116" i="63" s="1"/>
  <c r="BT56" i="55"/>
  <c r="BQ22" i="55"/>
  <c r="BT42" i="55"/>
  <c r="BQ54" i="55"/>
  <c r="BT23" i="55"/>
  <c r="BS35" i="55"/>
  <c r="BS26" i="55"/>
  <c r="BS49" i="55"/>
  <c r="BQ39" i="55"/>
  <c r="BS23" i="55"/>
  <c r="BT54" i="55"/>
  <c r="BR35" i="55"/>
  <c r="BT22" i="55"/>
  <c r="BR26" i="55"/>
  <c r="BR39" i="55"/>
  <c r="BQ49" i="55"/>
  <c r="BT35" i="55"/>
  <c r="BS34" i="55"/>
  <c r="BS54" i="55"/>
  <c r="BR43" i="55"/>
  <c r="BT43" i="55"/>
  <c r="BR48" i="55"/>
  <c r="AS45" i="55"/>
  <c r="S160" i="63" s="1"/>
  <c r="BQ27" i="55"/>
  <c r="BR46" i="55"/>
  <c r="BQ35" i="55"/>
  <c r="BQ43" i="55"/>
  <c r="BT50" i="55"/>
  <c r="BR56" i="55"/>
  <c r="BS19" i="55"/>
  <c r="BR54" i="55"/>
  <c r="BT19" i="55"/>
  <c r="BR14" i="55"/>
  <c r="BS42" i="55"/>
  <c r="BS39" i="55"/>
  <c r="BS43" i="55"/>
  <c r="BQ53" i="55"/>
  <c r="BQ26" i="55"/>
  <c r="BQ10" i="55"/>
  <c r="AS8" i="55"/>
  <c r="S98" i="63" s="1"/>
  <c r="BQ18" i="55"/>
  <c r="BT39" i="55"/>
  <c r="BS44" i="51"/>
  <c r="BT44" i="51"/>
  <c r="B135" i="63"/>
  <c r="BQ44" i="51"/>
  <c r="BU51" i="51"/>
  <c r="BS51" i="51"/>
  <c r="BR51" i="51"/>
  <c r="BT30" i="55"/>
  <c r="BS30" i="55"/>
  <c r="B120" i="63"/>
  <c r="X120" i="63" s="1"/>
  <c r="B111" i="63"/>
  <c r="BQ21" i="55"/>
  <c r="BR21" i="55"/>
  <c r="BU21" i="55"/>
  <c r="BS21" i="55"/>
  <c r="BQ36" i="55"/>
  <c r="BS36" i="55"/>
  <c r="BU36" i="55"/>
  <c r="B151" i="63"/>
  <c r="X151" i="63" s="1"/>
  <c r="BU44" i="55"/>
  <c r="B159" i="63"/>
  <c r="BS51" i="55"/>
  <c r="BT51" i="55"/>
  <c r="B166" i="63"/>
  <c r="AV27" i="51"/>
  <c r="AQ27" i="51"/>
  <c r="Q93" i="63" s="1"/>
  <c r="W83" i="63"/>
  <c r="X83" i="63"/>
  <c r="Z83" i="63"/>
  <c r="BS28" i="55"/>
  <c r="BU28" i="55"/>
  <c r="J103" i="63"/>
  <c r="AQ13" i="55"/>
  <c r="Q103" i="63" s="1"/>
  <c r="AQ30" i="55"/>
  <c r="Q120" i="63" s="1"/>
  <c r="J120" i="63"/>
  <c r="AV57" i="51"/>
  <c r="J148" i="63"/>
  <c r="AQ57" i="51"/>
  <c r="Q148" i="63" s="1"/>
  <c r="V158" i="63"/>
  <c r="B128" i="63"/>
  <c r="X128" i="63" s="1"/>
  <c r="AV35" i="51"/>
  <c r="AV18" i="55"/>
  <c r="AS18" i="55" s="1"/>
  <c r="S108" i="63" s="1"/>
  <c r="AL84" i="63"/>
  <c r="AQ84" i="63" s="1"/>
  <c r="CE59" i="51"/>
  <c r="AL76" i="63"/>
  <c r="AQ75" i="63" s="1"/>
  <c r="CE51" i="51"/>
  <c r="Y131" i="63"/>
  <c r="X131" i="63"/>
  <c r="Y82" i="63"/>
  <c r="W82" i="63"/>
  <c r="Z82" i="63"/>
  <c r="BR22" i="51"/>
  <c r="X130" i="63"/>
  <c r="AV51" i="55"/>
  <c r="AS51" i="55" s="1"/>
  <c r="S166" i="63" s="1"/>
  <c r="Y161" i="63"/>
  <c r="Z161" i="63"/>
  <c r="X161" i="63"/>
  <c r="X164" i="63"/>
  <c r="B91" i="63"/>
  <c r="BT25" i="51"/>
  <c r="BU25" i="51"/>
  <c r="BR25" i="51"/>
  <c r="BQ25" i="51"/>
  <c r="BS19" i="51"/>
  <c r="BT19" i="51"/>
  <c r="BU19" i="51"/>
  <c r="B85" i="63"/>
  <c r="BU47" i="51"/>
  <c r="BQ47" i="51"/>
  <c r="BT47" i="51"/>
  <c r="Y115" i="63"/>
  <c r="Z115" i="63"/>
  <c r="X115" i="63"/>
  <c r="W115" i="63"/>
  <c r="J85" i="63"/>
  <c r="AQ19" i="51"/>
  <c r="Q85" i="63" s="1"/>
  <c r="AQ38" i="55"/>
  <c r="Q153" i="63" s="1"/>
  <c r="J153" i="63"/>
  <c r="J169" i="63"/>
  <c r="AQ54" i="55"/>
  <c r="Q169" i="63" s="1"/>
  <c r="AQ21" i="55"/>
  <c r="Q111" i="63" s="1"/>
  <c r="AV21" i="55"/>
  <c r="AS21" i="55" s="1"/>
  <c r="S111" i="63" s="1"/>
  <c r="J171" i="63"/>
  <c r="AV56" i="55"/>
  <c r="AS56" i="55" s="1"/>
  <c r="S171" i="63" s="1"/>
  <c r="AQ56" i="55"/>
  <c r="Q171" i="63" s="1"/>
  <c r="W169" i="63"/>
  <c r="AV21" i="51"/>
  <c r="BQ26" i="51"/>
  <c r="BS26" i="51"/>
  <c r="BR34" i="51"/>
  <c r="B125" i="63"/>
  <c r="BU34" i="51"/>
  <c r="BT34" i="51"/>
  <c r="BS46" i="51"/>
  <c r="BU46" i="51"/>
  <c r="AV54" i="55"/>
  <c r="AS54" i="55" s="1"/>
  <c r="S169" i="63" s="1"/>
  <c r="CE45" i="51"/>
  <c r="CD44" i="51" s="1"/>
  <c r="AL70" i="63"/>
  <c r="X89" i="63"/>
  <c r="X172" i="63"/>
  <c r="Y169" i="63"/>
  <c r="X160" i="63"/>
  <c r="Y160" i="63"/>
  <c r="Z79" i="63"/>
  <c r="W79" i="63"/>
  <c r="X79" i="63"/>
  <c r="BS18" i="51"/>
  <c r="BT18" i="51"/>
  <c r="BS12" i="51"/>
  <c r="BU12" i="51"/>
  <c r="BT54" i="51"/>
  <c r="BQ54" i="51"/>
  <c r="BR54" i="51"/>
  <c r="BU25" i="55"/>
  <c r="BS25" i="55"/>
  <c r="BR25" i="55"/>
  <c r="BT25" i="55"/>
  <c r="BU17" i="55"/>
  <c r="BQ17" i="55"/>
  <c r="BT17" i="55"/>
  <c r="B107" i="63"/>
  <c r="X107" i="63" s="1"/>
  <c r="BU9" i="55"/>
  <c r="BT9" i="55"/>
  <c r="BR9" i="55"/>
  <c r="BS9" i="55"/>
  <c r="BQ9" i="55"/>
  <c r="BU40" i="55"/>
  <c r="BQ40" i="55"/>
  <c r="BT47" i="55"/>
  <c r="BS47" i="55"/>
  <c r="AV35" i="55"/>
  <c r="AS35" i="55" s="1"/>
  <c r="S150" i="63" s="1"/>
  <c r="BQ20" i="55"/>
  <c r="BR52" i="55"/>
  <c r="BT52" i="55"/>
  <c r="BU52" i="55"/>
  <c r="AQ8" i="51"/>
  <c r="Q74" i="63" s="1"/>
  <c r="AV8" i="51"/>
  <c r="J74" i="63"/>
  <c r="AQ40" i="51"/>
  <c r="Q131" i="63" s="1"/>
  <c r="J131" i="63"/>
  <c r="AV40" i="51"/>
  <c r="AQ55" i="51"/>
  <c r="Q146" i="63" s="1"/>
  <c r="J146" i="63"/>
  <c r="CE58" i="51"/>
  <c r="AL83" i="63"/>
  <c r="AQ82" i="63" s="1"/>
  <c r="B119" i="63"/>
  <c r="W119" i="63" s="1"/>
  <c r="BS29" i="55"/>
  <c r="BU29" i="55"/>
  <c r="BT29" i="55"/>
  <c r="AQ44" i="55"/>
  <c r="Q159" i="63" s="1"/>
  <c r="J159" i="63"/>
  <c r="AV44" i="55"/>
  <c r="AS44" i="55" s="1"/>
  <c r="S159" i="63" s="1"/>
  <c r="AQ19" i="55"/>
  <c r="Q109" i="63" s="1"/>
  <c r="AV19" i="55"/>
  <c r="AS19" i="55" s="1"/>
  <c r="S109" i="63" s="1"/>
  <c r="AS27" i="55"/>
  <c r="S117" i="63" s="1"/>
  <c r="AQ30" i="51"/>
  <c r="Q96" i="63" s="1"/>
  <c r="J96" i="63"/>
  <c r="AQ28" i="51"/>
  <c r="Q94" i="63" s="1"/>
  <c r="BS15" i="51"/>
  <c r="W101" i="63"/>
  <c r="CE55" i="51"/>
  <c r="Y113" i="63"/>
  <c r="AV55" i="51"/>
  <c r="AV47" i="51"/>
  <c r="AL69" i="63"/>
  <c r="BS7" i="55"/>
  <c r="Y101" i="63"/>
  <c r="BR17" i="51"/>
  <c r="BQ17" i="51"/>
  <c r="B143" i="63"/>
  <c r="BU52" i="51"/>
  <c r="BT52" i="51"/>
  <c r="BS27" i="55"/>
  <c r="B109" i="63"/>
  <c r="V109" i="63" s="1"/>
  <c r="BU19" i="55"/>
  <c r="BQ19" i="55"/>
  <c r="BS11" i="55"/>
  <c r="BQ11" i="55"/>
  <c r="BQ38" i="55"/>
  <c r="BS38" i="55"/>
  <c r="BT38" i="55"/>
  <c r="BQ45" i="55"/>
  <c r="BU53" i="55"/>
  <c r="BS53" i="55"/>
  <c r="AS39" i="55"/>
  <c r="S154" i="63" s="1"/>
  <c r="AQ39" i="55"/>
  <c r="Q154" i="63" s="1"/>
  <c r="J154" i="63"/>
  <c r="AQ55" i="55"/>
  <c r="Q170" i="63" s="1"/>
  <c r="J170" i="63"/>
  <c r="J101" i="63"/>
  <c r="BQ12" i="55"/>
  <c r="J151" i="63"/>
  <c r="J167" i="63"/>
  <c r="J89" i="63"/>
  <c r="BT9" i="51"/>
  <c r="B75" i="63"/>
  <c r="BU9" i="51"/>
  <c r="BQ9" i="51"/>
  <c r="BT38" i="51"/>
  <c r="BU38" i="51"/>
  <c r="BQ38" i="51"/>
  <c r="BU49" i="51"/>
  <c r="BT49" i="51"/>
  <c r="B140" i="63"/>
  <c r="BR24" i="55"/>
  <c r="BQ16" i="55"/>
  <c r="BT16" i="55"/>
  <c r="BR8" i="55"/>
  <c r="B98" i="63"/>
  <c r="BU41" i="55"/>
  <c r="BS41" i="55"/>
  <c r="BT41" i="55"/>
  <c r="BR55" i="55"/>
  <c r="BS55" i="55"/>
  <c r="B170" i="63"/>
  <c r="AV11" i="55"/>
  <c r="AS11" i="55" s="1"/>
  <c r="S101" i="63" s="1"/>
  <c r="AQ25" i="51"/>
  <c r="Q91" i="63" s="1"/>
  <c r="J91" i="63"/>
  <c r="AQ47" i="55"/>
  <c r="Q162" i="63" s="1"/>
  <c r="AV47" i="55"/>
  <c r="AS47" i="55" s="1"/>
  <c r="S162" i="63" s="1"/>
  <c r="AV14" i="55"/>
  <c r="AS14" i="55" s="1"/>
  <c r="S104" i="63" s="1"/>
  <c r="AQ14" i="55"/>
  <c r="Q104" i="63" s="1"/>
  <c r="J112" i="63"/>
  <c r="AV22" i="55"/>
  <c r="AS22" i="55" s="1"/>
  <c r="S112" i="63" s="1"/>
  <c r="BT37" i="55"/>
  <c r="B102" i="63"/>
  <c r="Z102" i="63" s="1"/>
  <c r="BQ20" i="51"/>
  <c r="BS20" i="51"/>
  <c r="BT20" i="51"/>
  <c r="BU20" i="51"/>
  <c r="BR39" i="51"/>
  <c r="BS39" i="51"/>
  <c r="AV52" i="55"/>
  <c r="AS52" i="55" s="1"/>
  <c r="S167" i="63" s="1"/>
  <c r="AQ37" i="51"/>
  <c r="Q128" i="63" s="1"/>
  <c r="J128" i="63"/>
  <c r="AQ45" i="51"/>
  <c r="Q136" i="63" s="1"/>
  <c r="AV45" i="51"/>
  <c r="J136" i="63"/>
  <c r="AS20" i="55"/>
  <c r="S110" i="63" s="1"/>
  <c r="CA66" i="51"/>
  <c r="A51" i="55"/>
  <c r="CE25" i="55" s="1"/>
  <c r="A43" i="55"/>
  <c r="CE17" i="55" s="1"/>
  <c r="A41" i="55"/>
  <c r="CH15" i="55" s="1"/>
  <c r="A20" i="51"/>
  <c r="B20" i="51" s="1"/>
  <c r="A22" i="55"/>
  <c r="CD23" i="55" s="1"/>
  <c r="A23" i="55"/>
  <c r="CD24" i="55" s="1"/>
  <c r="A22" i="51"/>
  <c r="L22" i="51" s="1"/>
  <c r="A23" i="51"/>
  <c r="BB43" i="64" s="1"/>
  <c r="A28" i="55"/>
  <c r="J28" i="55" s="1"/>
  <c r="A10" i="55"/>
  <c r="B10" i="55" s="1"/>
  <c r="AP13" i="61"/>
  <c r="Z15" i="51" s="1"/>
  <c r="AQ13" i="61"/>
  <c r="AA15" i="51" s="1"/>
  <c r="AV13" i="61"/>
  <c r="AF15" i="51" s="1"/>
  <c r="AL13" i="61"/>
  <c r="V15" i="51" s="1"/>
  <c r="AV6" i="61"/>
  <c r="AF8" i="51" s="1"/>
  <c r="AS6" i="61"/>
  <c r="AC8" i="51" s="1"/>
  <c r="AM6" i="61"/>
  <c r="W8" i="51" s="1"/>
  <c r="AL6" i="61"/>
  <c r="V8" i="51" s="1"/>
  <c r="AN6" i="61"/>
  <c r="X8" i="51" s="1"/>
  <c r="B33" i="65"/>
  <c r="Q6" i="46" a="1"/>
  <c r="Q6" i="46" s="1"/>
  <c r="R6" i="46" s="1"/>
  <c r="L6" i="46" s="1"/>
  <c r="Q23" i="46" a="1"/>
  <c r="Q23" i="46" s="1"/>
  <c r="Q26" i="46" a="1"/>
  <c r="Q26" i="46" s="1"/>
  <c r="Q27" i="46" a="1"/>
  <c r="Q24" i="46" a="1"/>
  <c r="Q13" i="46" a="1"/>
  <c r="Q18" i="46" a="1"/>
  <c r="Q18" i="46" s="1"/>
  <c r="Q17" i="46" a="1"/>
  <c r="Q15" i="46" a="1"/>
  <c r="Q15" i="46" s="1"/>
  <c r="Q20" i="46" a="1"/>
  <c r="Q22" i="46" a="1"/>
  <c r="Q22" i="46" s="1"/>
  <c r="Q11" i="46" a="1"/>
  <c r="Q25" i="46" a="1"/>
  <c r="Q25" i="46" s="1"/>
  <c r="Q5" i="46" a="1"/>
  <c r="Q19" i="46" a="1"/>
  <c r="Q14" i="46" a="1"/>
  <c r="Q8" i="46" a="1"/>
  <c r="Q8" i="46" s="1"/>
  <c r="Q7" i="46" a="1"/>
  <c r="Q7" i="46" s="1"/>
  <c r="Q16" i="46" a="1"/>
  <c r="Q16" i="46" s="1"/>
  <c r="Q12" i="46" a="1"/>
  <c r="Q9" i="46" a="1"/>
  <c r="Q10" i="46" a="1"/>
  <c r="Q21" i="46" a="1"/>
  <c r="AL20" i="61"/>
  <c r="V22" i="51" s="1"/>
  <c r="AW20" i="61"/>
  <c r="AG22" i="51" s="1"/>
  <c r="AV20" i="61"/>
  <c r="AF22" i="51" s="1"/>
  <c r="AS20" i="61"/>
  <c r="AC22" i="51" s="1"/>
  <c r="AT20" i="61"/>
  <c r="AD22" i="51" s="1"/>
  <c r="AF131" i="63"/>
  <c r="AQ79" i="63"/>
  <c r="AQ78" i="63"/>
  <c r="C31" i="62"/>
  <c r="W99" i="63"/>
  <c r="Y99" i="63"/>
  <c r="Q26" i="61"/>
  <c r="P26" i="61"/>
  <c r="AB26" i="61" s="1"/>
  <c r="P19" i="61"/>
  <c r="AB19" i="61" s="1"/>
  <c r="Q19" i="61"/>
  <c r="AL68" i="63"/>
  <c r="CE43" i="51"/>
  <c r="CD42" i="51" s="1"/>
  <c r="AQ18" i="51"/>
  <c r="Q84" i="63" s="1"/>
  <c r="J84" i="63"/>
  <c r="AV18" i="51"/>
  <c r="AQ36" i="51"/>
  <c r="Q127" i="63" s="1"/>
  <c r="AV36" i="51"/>
  <c r="J127" i="63"/>
  <c r="AQ51" i="51"/>
  <c r="Q142" i="63" s="1"/>
  <c r="AV51" i="51"/>
  <c r="J142" i="63"/>
  <c r="AE76" i="63"/>
  <c r="AC76" i="63"/>
  <c r="AB76" i="63"/>
  <c r="AF76" i="63"/>
  <c r="AW9" i="61"/>
  <c r="AG11" i="51" s="1"/>
  <c r="AT9" i="61"/>
  <c r="AD11" i="51" s="1"/>
  <c r="AL9" i="61"/>
  <c r="V11" i="51" s="1"/>
  <c r="AO9" i="61"/>
  <c r="Y11" i="51" s="1"/>
  <c r="AN9" i="61"/>
  <c r="X11" i="51" s="1"/>
  <c r="W150" i="63"/>
  <c r="Y150" i="63"/>
  <c r="Z150" i="63"/>
  <c r="V150" i="63"/>
  <c r="BT7" i="55"/>
  <c r="B97" i="63"/>
  <c r="BR7" i="55"/>
  <c r="BQ7" i="55"/>
  <c r="BU7" i="55"/>
  <c r="V162" i="63"/>
  <c r="Z162" i="63"/>
  <c r="X162" i="63"/>
  <c r="Y154" i="63"/>
  <c r="X154" i="63"/>
  <c r="W154" i="63"/>
  <c r="AQ10" i="51"/>
  <c r="Q76" i="63" s="1"/>
  <c r="AV10" i="51"/>
  <c r="J76" i="63"/>
  <c r="AQ44" i="51"/>
  <c r="Q135" i="63" s="1"/>
  <c r="AV44" i="51"/>
  <c r="J135" i="63"/>
  <c r="AF73" i="63"/>
  <c r="AE73" i="63"/>
  <c r="AD73" i="63"/>
  <c r="AB73" i="63"/>
  <c r="AC73" i="63"/>
  <c r="AB144" i="63"/>
  <c r="AC144" i="63"/>
  <c r="AD144" i="63"/>
  <c r="AF144" i="63"/>
  <c r="AE144" i="63"/>
  <c r="AF137" i="63"/>
  <c r="AB137" i="63"/>
  <c r="AD137" i="63"/>
  <c r="AC137" i="63"/>
  <c r="AC131" i="63"/>
  <c r="AE131" i="63"/>
  <c r="AB131" i="63"/>
  <c r="BZ32" i="51"/>
  <c r="X155" i="63"/>
  <c r="Z155" i="63"/>
  <c r="V155" i="63"/>
  <c r="Y155" i="63"/>
  <c r="A42" i="51"/>
  <c r="BC12" i="64" s="1"/>
  <c r="A46" i="51"/>
  <c r="CH20" i="51" s="1"/>
  <c r="A50" i="51"/>
  <c r="BC20" i="64" s="1"/>
  <c r="A54" i="51"/>
  <c r="J54" i="51" s="1"/>
  <c r="A39" i="51"/>
  <c r="BC9" i="64" s="1"/>
  <c r="A55" i="51"/>
  <c r="BV27" i="61" s="1"/>
  <c r="D2" i="65"/>
  <c r="B29" i="65"/>
  <c r="A41" i="51"/>
  <c r="B41" i="51" s="1"/>
  <c r="W1" i="61"/>
  <c r="M5" i="62"/>
  <c r="A43" i="51"/>
  <c r="BC13" i="64" s="1"/>
  <c r="A37" i="51"/>
  <c r="BC7" i="64" s="1"/>
  <c r="D26" i="65"/>
  <c r="A51" i="51"/>
  <c r="CH25" i="51" s="1"/>
  <c r="A47" i="51"/>
  <c r="B47" i="51" s="1"/>
  <c r="B7" i="65"/>
  <c r="AW21" i="61"/>
  <c r="AG23" i="51" s="1"/>
  <c r="AS21" i="61"/>
  <c r="AC23" i="51" s="1"/>
  <c r="AT21" i="61"/>
  <c r="AD23" i="51" s="1"/>
  <c r="AV21" i="61"/>
  <c r="AF23" i="51" s="1"/>
  <c r="AR21" i="61"/>
  <c r="AB23" i="51" s="1"/>
  <c r="AB12" i="61"/>
  <c r="BQ13" i="55"/>
  <c r="B103" i="63"/>
  <c r="BT13" i="55"/>
  <c r="BS13" i="55"/>
  <c r="BR13" i="55"/>
  <c r="AC126" i="63"/>
  <c r="AB126" i="63"/>
  <c r="AD126" i="63"/>
  <c r="AF126" i="63"/>
  <c r="AC113" i="63"/>
  <c r="AD113" i="63"/>
  <c r="AF113" i="63"/>
  <c r="AE113" i="63"/>
  <c r="AF98" i="63"/>
  <c r="AB98" i="63"/>
  <c r="AC98" i="63"/>
  <c r="AD98" i="63"/>
  <c r="Q17" i="61"/>
  <c r="P17" i="61"/>
  <c r="P10" i="61"/>
  <c r="AB10" i="61" s="1"/>
  <c r="Q10" i="61"/>
  <c r="CE49" i="51"/>
  <c r="CD48" i="51" s="1"/>
  <c r="AL74" i="63"/>
  <c r="AQ74" i="63" s="1"/>
  <c r="CE41" i="51"/>
  <c r="CD40" i="51" s="1"/>
  <c r="AL66" i="63"/>
  <c r="BW32" i="51"/>
  <c r="BV66" i="51" s="1"/>
  <c r="BX59" i="51"/>
  <c r="BW67" i="51" s="1"/>
  <c r="M27" i="61"/>
  <c r="AH7" i="61"/>
  <c r="AH18" i="61"/>
  <c r="AH12" i="61"/>
  <c r="AQ34" i="55"/>
  <c r="Q149" i="63" s="1"/>
  <c r="J149" i="63"/>
  <c r="AV34" i="55"/>
  <c r="AS34" i="55" s="1"/>
  <c r="S149" i="63" s="1"/>
  <c r="AQ42" i="55"/>
  <c r="Q157" i="63" s="1"/>
  <c r="J157" i="63"/>
  <c r="AS42" i="55"/>
  <c r="S157" i="63" s="1"/>
  <c r="AQ50" i="55"/>
  <c r="Q165" i="63" s="1"/>
  <c r="J165" i="63"/>
  <c r="AV50" i="55"/>
  <c r="AS50" i="55" s="1"/>
  <c r="S165" i="63" s="1"/>
  <c r="AQ17" i="55"/>
  <c r="Q107" i="63" s="1"/>
  <c r="AV17" i="55"/>
  <c r="AS17" i="55" s="1"/>
  <c r="S107" i="63" s="1"/>
  <c r="J115" i="63"/>
  <c r="AV25" i="55"/>
  <c r="AS25" i="55" s="1"/>
  <c r="S115" i="63" s="1"/>
  <c r="BQ30" i="51"/>
  <c r="B96" i="63"/>
  <c r="BU30" i="51"/>
  <c r="BS30" i="51"/>
  <c r="BR30" i="51"/>
  <c r="BT30" i="51"/>
  <c r="F31" i="65"/>
  <c r="S64" i="63" s="1"/>
  <c r="AP9" i="62"/>
  <c r="H7" i="65"/>
  <c r="BS67" i="51" s="1"/>
  <c r="X50" i="62"/>
  <c r="AQ11" i="51"/>
  <c r="Q77" i="63" s="1"/>
  <c r="J77" i="63"/>
  <c r="AV11" i="51"/>
  <c r="J141" i="63"/>
  <c r="AV50" i="51"/>
  <c r="AQ50" i="51"/>
  <c r="Q141" i="63" s="1"/>
  <c r="AD90" i="63"/>
  <c r="AF90" i="63"/>
  <c r="AC90" i="63"/>
  <c r="AD83" i="63"/>
  <c r="AC83" i="63"/>
  <c r="AF83" i="63"/>
  <c r="AD145" i="63"/>
  <c r="AE145" i="63"/>
  <c r="AB138" i="63"/>
  <c r="AD138" i="63"/>
  <c r="AF138" i="63"/>
  <c r="AC138" i="63"/>
  <c r="AF132" i="63"/>
  <c r="AD132" i="63"/>
  <c r="AE132" i="63"/>
  <c r="AB132" i="63"/>
  <c r="AF114" i="63"/>
  <c r="AE114" i="63"/>
  <c r="AD114" i="63"/>
  <c r="W161" i="63"/>
  <c r="V161" i="63"/>
  <c r="J75" i="63"/>
  <c r="AQ9" i="51"/>
  <c r="Q75" i="63" s="1"/>
  <c r="AV9" i="51"/>
  <c r="AE152" i="63"/>
  <c r="AD152" i="63"/>
  <c r="AB152" i="63"/>
  <c r="AF152" i="63"/>
  <c r="V164" i="63"/>
  <c r="Z164" i="63"/>
  <c r="W164" i="63"/>
  <c r="F6" i="65"/>
  <c r="U63" i="63" s="1"/>
  <c r="V60" i="51" s="1"/>
  <c r="AP17" i="62"/>
  <c r="BU48" i="55"/>
  <c r="BQ48" i="55"/>
  <c r="BS48" i="55"/>
  <c r="B163" i="63"/>
  <c r="BT48" i="55"/>
  <c r="BR68" i="51"/>
  <c r="C65" i="63"/>
  <c r="M24" i="62"/>
  <c r="BU28" i="51"/>
  <c r="BT28" i="51"/>
  <c r="BQ28" i="51"/>
  <c r="BZ66" i="51" a="1"/>
  <c r="BR28" i="51"/>
  <c r="BU15" i="55"/>
  <c r="BT15" i="55"/>
  <c r="B105" i="63"/>
  <c r="BQ15" i="55"/>
  <c r="BQ34" i="55"/>
  <c r="B149" i="63"/>
  <c r="BT34" i="55"/>
  <c r="CA67" i="51" a="1"/>
  <c r="BR42" i="55"/>
  <c r="B157" i="63"/>
  <c r="BU42" i="55"/>
  <c r="BQ42" i="55"/>
  <c r="BU57" i="55"/>
  <c r="BS57" i="55"/>
  <c r="BR57" i="55"/>
  <c r="BQ57" i="55"/>
  <c r="BT57" i="55"/>
  <c r="M13" i="61"/>
  <c r="AH24" i="61"/>
  <c r="AH27" i="61"/>
  <c r="AH22" i="61"/>
  <c r="AH17" i="61"/>
  <c r="AF85" i="63"/>
  <c r="BS12" i="55"/>
  <c r="BY66" i="51" a="1"/>
  <c r="BY66" i="51" s="1"/>
  <c r="BY67" i="51" s="1" a="1"/>
  <c r="BY67" i="51" s="1"/>
  <c r="BQ36" i="51"/>
  <c r="BU36" i="51"/>
  <c r="BU22" i="55"/>
  <c r="B112" i="63"/>
  <c r="BR50" i="55"/>
  <c r="BQ50" i="55"/>
  <c r="AQ53" i="51"/>
  <c r="Q144" i="63" s="1"/>
  <c r="AV53" i="51"/>
  <c r="AB94" i="63"/>
  <c r="AD94" i="63"/>
  <c r="AF94" i="63"/>
  <c r="AE94" i="63"/>
  <c r="AC94" i="63"/>
  <c r="AD81" i="63"/>
  <c r="AB81" i="63"/>
  <c r="AF81" i="63"/>
  <c r="AC74" i="63"/>
  <c r="AE74" i="63"/>
  <c r="AB74" i="63"/>
  <c r="AE104" i="63"/>
  <c r="AD104" i="63"/>
  <c r="AB104" i="63"/>
  <c r="BR66" i="51"/>
  <c r="Z131" i="63"/>
  <c r="F30" i="65"/>
  <c r="O63" i="63" s="1"/>
  <c r="M50" i="62"/>
  <c r="BT24" i="51"/>
  <c r="BR24" i="51"/>
  <c r="B90" i="63"/>
  <c r="BU24" i="51"/>
  <c r="BR10" i="51"/>
  <c r="B76" i="63"/>
  <c r="W76" i="63" s="1"/>
  <c r="BS10" i="51"/>
  <c r="BQ10" i="51"/>
  <c r="BR28" i="55"/>
  <c r="BQ28" i="55"/>
  <c r="BT28" i="55"/>
  <c r="B110" i="63"/>
  <c r="BS20" i="55"/>
  <c r="BU20" i="55"/>
  <c r="B152" i="63"/>
  <c r="BS37" i="55"/>
  <c r="BQ37" i="55"/>
  <c r="BR37" i="55"/>
  <c r="M26" i="61"/>
  <c r="M18" i="61"/>
  <c r="AH25" i="61"/>
  <c r="AH5" i="61"/>
  <c r="AH26" i="61"/>
  <c r="AH28" i="61"/>
  <c r="AH11" i="61"/>
  <c r="AH23" i="61"/>
  <c r="AH10" i="61"/>
  <c r="AH19" i="61"/>
  <c r="AH16" i="61"/>
  <c r="AH8" i="61"/>
  <c r="AH15" i="61"/>
  <c r="AH14" i="61"/>
  <c r="AF157" i="63"/>
  <c r="AC157" i="63"/>
  <c r="AB157" i="63"/>
  <c r="AD150" i="63"/>
  <c r="AE150" i="63"/>
  <c r="BY58" i="55"/>
  <c r="BY59" i="51" s="1"/>
  <c r="BW68" i="51" s="1"/>
  <c r="F7" i="65"/>
  <c r="AP35" i="62"/>
  <c r="AN66" i="55"/>
  <c r="AL91" i="63" s="1"/>
  <c r="AN71" i="55"/>
  <c r="AL96" i="63" s="1"/>
  <c r="BS14" i="51"/>
  <c r="BT14" i="51"/>
  <c r="B80" i="63"/>
  <c r="AV34" i="51"/>
  <c r="AQ34" i="51"/>
  <c r="Q125" i="63" s="1"/>
  <c r="J125" i="63"/>
  <c r="CA59" i="51"/>
  <c r="AC85" i="63"/>
  <c r="AE85" i="63"/>
  <c r="AD85" i="63"/>
  <c r="AD140" i="63"/>
  <c r="AB140" i="63"/>
  <c r="AE101" i="63"/>
  <c r="AD101" i="63"/>
  <c r="AF101" i="63"/>
  <c r="AD168" i="63"/>
  <c r="AF168" i="63"/>
  <c r="P5" i="61"/>
  <c r="Q5" i="61"/>
  <c r="AV30" i="55"/>
  <c r="AS30" i="55" s="1"/>
  <c r="S120" i="63" s="1"/>
  <c r="AB168" i="63"/>
  <c r="B84" i="63"/>
  <c r="Z84" i="63" s="1"/>
  <c r="BU18" i="51"/>
  <c r="BR18" i="51"/>
  <c r="BQ18" i="51"/>
  <c r="BX66" i="51" a="1"/>
  <c r="BX66" i="51" s="1"/>
  <c r="BS8" i="51"/>
  <c r="BT8" i="51"/>
  <c r="BR8" i="51"/>
  <c r="B139" i="63"/>
  <c r="BQ48" i="51"/>
  <c r="BU48" i="51"/>
  <c r="B100" i="63"/>
  <c r="BR10" i="55"/>
  <c r="BS10" i="55"/>
  <c r="BS46" i="55"/>
  <c r="BU46" i="55"/>
  <c r="BT46" i="55"/>
  <c r="AQ13" i="51"/>
  <c r="Q79" i="63" s="1"/>
  <c r="J79" i="63"/>
  <c r="AQ42" i="51"/>
  <c r="Q133" i="63" s="1"/>
  <c r="J133" i="63"/>
  <c r="AE84" i="63"/>
  <c r="AB84" i="63"/>
  <c r="AC84" i="63"/>
  <c r="AD84" i="63"/>
  <c r="BX31" i="55"/>
  <c r="BX32" i="51" s="1"/>
  <c r="BV67" i="51" s="1"/>
  <c r="R1" i="61"/>
  <c r="A2" i="65"/>
  <c r="G11" i="65"/>
  <c r="AO24" i="62"/>
  <c r="AB105" i="63"/>
  <c r="AC105" i="63"/>
  <c r="P11" i="61"/>
  <c r="AB11" i="61" s="1"/>
  <c r="Q11" i="61"/>
  <c r="BR29" i="51"/>
  <c r="AS37" i="55"/>
  <c r="S152" i="63" s="1"/>
  <c r="AV56" i="51"/>
  <c r="AQ56" i="51"/>
  <c r="Q147" i="63" s="1"/>
  <c r="J147" i="63"/>
  <c r="B171" i="63"/>
  <c r="Y171" i="63" s="1"/>
  <c r="BU56" i="55"/>
  <c r="BQ56" i="55"/>
  <c r="BS56" i="55"/>
  <c r="J78" i="63"/>
  <c r="AQ12" i="51"/>
  <c r="Q78" i="63" s="1"/>
  <c r="A26" i="65"/>
  <c r="AV49" i="55"/>
  <c r="AS49" i="55" s="1"/>
  <c r="S164" i="63" s="1"/>
  <c r="AB21" i="61"/>
  <c r="AQ15" i="51"/>
  <c r="Q81" i="63" s="1"/>
  <c r="AV15" i="51"/>
  <c r="AQ7" i="51"/>
  <c r="Q73" i="63" s="1"/>
  <c r="J73" i="63"/>
  <c r="AQ54" i="51"/>
  <c r="Q145" i="63" s="1"/>
  <c r="J145" i="63"/>
  <c r="AB95" i="63"/>
  <c r="AE95" i="63"/>
  <c r="AF147" i="63"/>
  <c r="AD147" i="63"/>
  <c r="BR56" i="51"/>
  <c r="BU56" i="51"/>
  <c r="BQ56" i="51"/>
  <c r="BT56" i="51"/>
  <c r="B5" i="65"/>
  <c r="BQ23" i="55"/>
  <c r="BR53" i="55"/>
  <c r="BR47" i="55"/>
  <c r="BQ29" i="55"/>
  <c r="BS16" i="55"/>
  <c r="BR29" i="55"/>
  <c r="BS40" i="55"/>
  <c r="BS18" i="55"/>
  <c r="V115" i="63"/>
  <c r="BT26" i="51"/>
  <c r="BU26" i="51"/>
  <c r="BU24" i="55"/>
  <c r="B114" i="63"/>
  <c r="V114" i="63" s="1"/>
  <c r="BQ24" i="55"/>
  <c r="BQ8" i="55"/>
  <c r="BU8" i="55"/>
  <c r="AB13" i="61"/>
  <c r="AC109" i="63"/>
  <c r="AE109" i="63"/>
  <c r="AF109" i="63"/>
  <c r="P15" i="61"/>
  <c r="Q15" i="61"/>
  <c r="Y147" i="63"/>
  <c r="V147" i="63"/>
  <c r="X147" i="63"/>
  <c r="J119" i="63"/>
  <c r="AQ29" i="55"/>
  <c r="Q119" i="63" s="1"/>
  <c r="G33" i="65"/>
  <c r="BS68" i="51" s="1"/>
  <c r="AP39" i="62"/>
  <c r="AP21" i="62"/>
  <c r="G6" i="65"/>
  <c r="AQ112" i="63" s="1"/>
  <c r="A166" i="47"/>
  <c r="A174" i="47"/>
  <c r="A167" i="47"/>
  <c r="A175" i="47"/>
  <c r="A169" i="47"/>
  <c r="A177" i="47"/>
  <c r="A170" i="47"/>
  <c r="A178" i="47"/>
  <c r="A173" i="47"/>
  <c r="A181" i="47"/>
  <c r="Q14" i="61"/>
  <c r="P14" i="61"/>
  <c r="P7" i="61"/>
  <c r="Q7" i="61"/>
  <c r="AL71" i="63"/>
  <c r="CE46" i="51"/>
  <c r="BQ29" i="51"/>
  <c r="B95" i="63"/>
  <c r="G8" i="65"/>
  <c r="AQ110" i="63" s="1"/>
  <c r="AP47" i="62"/>
  <c r="A180" i="47"/>
  <c r="A135" i="47"/>
  <c r="A151" i="47"/>
  <c r="A137" i="47"/>
  <c r="A153" i="47"/>
  <c r="A141" i="47"/>
  <c r="A143" i="47"/>
  <c r="A149" i="47"/>
  <c r="CD39" i="51"/>
  <c r="A242" i="47"/>
  <c r="A234" i="47"/>
  <c r="A80" i="47"/>
  <c r="A77" i="47"/>
  <c r="A239" i="47"/>
  <c r="A231" i="47"/>
  <c r="B145" i="63"/>
  <c r="AF119" i="63"/>
  <c r="A243" i="47"/>
  <c r="A216" i="47"/>
  <c r="A208" i="47"/>
  <c r="A200" i="47"/>
  <c r="A90" i="47"/>
  <c r="A81" i="47"/>
  <c r="A47" i="47"/>
  <c r="AH2" i="55"/>
  <c r="AA2" i="55"/>
  <c r="R1" i="63"/>
  <c r="Q2" i="55"/>
  <c r="L1" i="63"/>
  <c r="AN65" i="55"/>
  <c r="AL65" i="63"/>
  <c r="AN64" i="55"/>
  <c r="AL73" i="63"/>
  <c r="AQ72" i="63" s="1"/>
  <c r="AN69" i="55"/>
  <c r="AN68" i="55"/>
  <c r="CE68" i="51" s="1"/>
  <c r="AN61" i="55"/>
  <c r="AN70" i="55"/>
  <c r="AN60" i="55"/>
  <c r="AN62" i="55"/>
  <c r="AN67" i="55"/>
  <c r="CE38" i="51"/>
  <c r="CD38" i="51" s="1"/>
  <c r="AL64" i="63"/>
  <c r="AQ63" i="63" s="1"/>
  <c r="AN63" i="55"/>
  <c r="E26" i="46"/>
  <c r="E17" i="46"/>
  <c r="L19" i="46"/>
  <c r="E23" i="46"/>
  <c r="E16" i="46"/>
  <c r="A57" i="55"/>
  <c r="L21" i="46"/>
  <c r="C21" i="46"/>
  <c r="BS7" i="51"/>
  <c r="Y73" i="63"/>
  <c r="W73" i="63"/>
  <c r="V73" i="63"/>
  <c r="Z73" i="63"/>
  <c r="X73" i="63"/>
  <c r="BR7" i="51"/>
  <c r="BQ7" i="51"/>
  <c r="BU7" i="51"/>
  <c r="BT7" i="51"/>
  <c r="BZ66" i="51"/>
  <c r="AL67" i="63"/>
  <c r="A19" i="46"/>
  <c r="B13" i="46"/>
  <c r="L20" i="46"/>
  <c r="A24" i="46"/>
  <c r="B24" i="46"/>
  <c r="O25" i="46"/>
  <c r="M12" i="46"/>
  <c r="C13" i="46"/>
  <c r="A13" i="46"/>
  <c r="B19" i="46"/>
  <c r="E19" i="46"/>
  <c r="B11" i="46"/>
  <c r="E15" i="46"/>
  <c r="E11" i="46"/>
  <c r="C16" i="46"/>
  <c r="C10" i="46"/>
  <c r="M21" i="46"/>
  <c r="A11" i="46"/>
  <c r="B20" i="46"/>
  <c r="E12" i="46"/>
  <c r="A23" i="46"/>
  <c r="M7" i="46"/>
  <c r="O9" i="46"/>
  <c r="O8" i="46"/>
  <c r="M14" i="46"/>
  <c r="A12" i="46"/>
  <c r="E14" i="46"/>
  <c r="G19" i="46"/>
  <c r="G21" i="46"/>
  <c r="G20" i="46"/>
  <c r="G16" i="46"/>
  <c r="G18" i="46"/>
  <c r="G5" i="46"/>
  <c r="H5" i="46" s="1"/>
  <c r="A5" i="46" s="1"/>
  <c r="S6" i="63" s="1"/>
  <c r="AA6" i="63" s="1" a="1"/>
  <c r="AA6" i="63" s="1"/>
  <c r="G15" i="46"/>
  <c r="G26" i="46"/>
  <c r="G9" i="46"/>
  <c r="G24" i="46"/>
  <c r="Q11" i="46"/>
  <c r="J41" i="55"/>
  <c r="C8" i="46"/>
  <c r="B26" i="46"/>
  <c r="B16" i="46"/>
  <c r="E21" i="46"/>
  <c r="C15" i="46"/>
  <c r="C7" i="46"/>
  <c r="B18" i="46"/>
  <c r="C24" i="46"/>
  <c r="A18" i="46"/>
  <c r="C5" i="46"/>
  <c r="E5" i="46"/>
  <c r="Q12" i="46"/>
  <c r="CG24" i="55"/>
  <c r="CH28" i="51"/>
  <c r="B7" i="46"/>
  <c r="E8" i="46"/>
  <c r="B22" i="46"/>
  <c r="Q9" i="46"/>
  <c r="CG19" i="51"/>
  <c r="BU9" i="61"/>
  <c r="CD19" i="51"/>
  <c r="CH24" i="55"/>
  <c r="BB25" i="64"/>
  <c r="CG24" i="51"/>
  <c r="J50" i="55"/>
  <c r="J23" i="51"/>
  <c r="A22" i="46"/>
  <c r="O17" i="46"/>
  <c r="O21" i="46"/>
  <c r="M17" i="46"/>
  <c r="L26" i="46"/>
  <c r="A25" i="46"/>
  <c r="O22" i="46"/>
  <c r="Q27" i="46"/>
  <c r="R27" i="46" s="1"/>
  <c r="CH17" i="55"/>
  <c r="C23" i="46"/>
  <c r="L8" i="46"/>
  <c r="M8" i="46"/>
  <c r="Q10" i="46"/>
  <c r="G27" i="46"/>
  <c r="H27" i="46" s="1"/>
  <c r="G17" i="46"/>
  <c r="Q24" i="46"/>
  <c r="A30" i="51"/>
  <c r="J18" i="51"/>
  <c r="L23" i="51"/>
  <c r="AC61" i="51"/>
  <c r="BB38" i="64"/>
  <c r="BU17" i="61"/>
  <c r="CE24" i="55"/>
  <c r="BB48" i="64"/>
  <c r="BB30" i="64"/>
  <c r="CD24" i="51"/>
  <c r="CD29" i="51"/>
  <c r="B9" i="63" a="1"/>
  <c r="B9" i="63" s="1"/>
  <c r="I9" i="63" a="1"/>
  <c r="I9" i="63" s="1"/>
  <c r="E22" i="46"/>
  <c r="M26" i="46"/>
  <c r="O12" i="46"/>
  <c r="B12" i="46"/>
  <c r="B6" i="46"/>
  <c r="B8" i="46"/>
  <c r="A10" i="46"/>
  <c r="L22" i="46"/>
  <c r="A14" i="46"/>
  <c r="E10" i="46"/>
  <c r="O26" i="46"/>
  <c r="O18" i="46"/>
  <c r="O14" i="46"/>
  <c r="M22" i="46"/>
  <c r="A7" i="46"/>
  <c r="A9" i="51" s="1"/>
  <c r="M25" i="46"/>
  <c r="L13" i="46"/>
  <c r="C14" i="46"/>
  <c r="L25" i="46"/>
  <c r="L14" i="46"/>
  <c r="Q13" i="46"/>
  <c r="Q20" i="46"/>
  <c r="G7" i="46"/>
  <c r="G23" i="46"/>
  <c r="G8" i="46"/>
  <c r="G12" i="46"/>
  <c r="Q19" i="46"/>
  <c r="G11" i="46"/>
  <c r="Q14" i="46"/>
  <c r="Q21" i="46"/>
  <c r="G6" i="46"/>
  <c r="H6" i="46" s="1"/>
  <c r="G14" i="46"/>
  <c r="G22" i="46"/>
  <c r="G13" i="46"/>
  <c r="Q17" i="46"/>
  <c r="G10" i="46"/>
  <c r="Q5" i="46"/>
  <c r="R5" i="46" s="1"/>
  <c r="O5" i="46" s="1"/>
  <c r="T6" i="63" a="1"/>
  <c r="T6" i="63" s="1"/>
  <c r="CG19" i="55"/>
  <c r="CG23" i="55"/>
  <c r="CH24" i="51"/>
  <c r="CH28" i="55"/>
  <c r="L17" i="46"/>
  <c r="A15" i="46"/>
  <c r="E18" i="46"/>
  <c r="B9" i="46"/>
  <c r="C9" i="46"/>
  <c r="O11" i="46"/>
  <c r="M13" i="46"/>
  <c r="L12" i="46"/>
  <c r="C26" i="46"/>
  <c r="A9" i="46"/>
  <c r="M18" i="46"/>
  <c r="B21" i="46"/>
  <c r="L18" i="46"/>
  <c r="C20" i="46"/>
  <c r="E20" i="46"/>
  <c r="O10" i="46"/>
  <c r="O13" i="46"/>
  <c r="AN42" i="63" a="1"/>
  <c r="AN42" i="63" s="1"/>
  <c r="AL42" i="63" a="1"/>
  <c r="AL42" i="63" s="1"/>
  <c r="H9" i="63" a="1"/>
  <c r="H9" i="63" s="1"/>
  <c r="L9" i="63" a="1"/>
  <c r="L9" i="63" s="1"/>
  <c r="C9" i="63" a="1"/>
  <c r="C9" i="63" s="1"/>
  <c r="K9" i="63" a="1"/>
  <c r="K9" i="63" s="1"/>
  <c r="B37" i="55"/>
  <c r="J37" i="55"/>
  <c r="CE27" i="55"/>
  <c r="B51" i="55"/>
  <c r="J51" i="55"/>
  <c r="CH29" i="55"/>
  <c r="J55" i="55"/>
  <c r="AK9" i="63"/>
  <c r="AM9" i="63" s="1" a="1"/>
  <c r="AM9" i="63" s="1"/>
  <c r="S9" i="63"/>
  <c r="AC9" i="63" s="1" a="1"/>
  <c r="AC9" i="63" s="1"/>
  <c r="AK38" i="63"/>
  <c r="AM38" i="63" s="1" a="1"/>
  <c r="AM38" i="63" s="1"/>
  <c r="S38" i="63"/>
  <c r="AD38" i="63" s="1" a="1"/>
  <c r="AD38" i="63" s="1"/>
  <c r="CE11" i="55"/>
  <c r="CH25" i="55"/>
  <c r="F9" i="63" a="1"/>
  <c r="F9" i="63" s="1"/>
  <c r="E9" i="63" a="1"/>
  <c r="E9" i="63" s="1"/>
  <c r="A38" i="63"/>
  <c r="B38" i="63" s="1" a="1"/>
  <c r="B38" i="63" s="1"/>
  <c r="BU27" i="61"/>
  <c r="CG29" i="51"/>
  <c r="B22" i="51"/>
  <c r="BB42" i="64"/>
  <c r="B18" i="51"/>
  <c r="L18" i="51"/>
  <c r="B23" i="51"/>
  <c r="BB20" i="64"/>
  <c r="BU22" i="61"/>
  <c r="L10" i="51"/>
  <c r="B10" i="51"/>
  <c r="BB7" i="64"/>
  <c r="CD11" i="51"/>
  <c r="CG11" i="51"/>
  <c r="AO42" i="63" a="1"/>
  <c r="AO42" i="63" s="1"/>
  <c r="CE20" i="55"/>
  <c r="CG11" i="55"/>
  <c r="Z6" i="63" a="1"/>
  <c r="Z6" i="63" s="1"/>
  <c r="B47" i="55"/>
  <c r="J47" i="55"/>
  <c r="CH21" i="55"/>
  <c r="AK22" i="63"/>
  <c r="A22" i="63"/>
  <c r="A6" i="63"/>
  <c r="E6" i="63" s="1" a="1"/>
  <c r="E6" i="63" s="1"/>
  <c r="AK48" i="63"/>
  <c r="A48" i="63"/>
  <c r="AA22" i="63" a="1"/>
  <c r="AA22" i="63" s="1"/>
  <c r="X22" i="63" a="1"/>
  <c r="X22" i="63" s="1"/>
  <c r="AM42" i="63" a="1"/>
  <c r="AM42" i="63" s="1"/>
  <c r="CD11" i="55"/>
  <c r="W22" i="63" a="1"/>
  <c r="W22" i="63" s="1"/>
  <c r="I56" i="63" a="1"/>
  <c r="I56" i="63" s="1"/>
  <c r="S48" i="63"/>
  <c r="T48" i="63" s="1" a="1"/>
  <c r="T48" i="63" s="1"/>
  <c r="I52" i="63" a="1"/>
  <c r="I52" i="63" s="1"/>
  <c r="F52" i="63" a="1"/>
  <c r="F52" i="63" s="1"/>
  <c r="L52" i="63" a="1"/>
  <c r="L52" i="63" s="1"/>
  <c r="C52" i="63" a="1"/>
  <c r="C52" i="63" s="1"/>
  <c r="K52" i="63" a="1"/>
  <c r="K52" i="63" s="1"/>
  <c r="B52" i="63" a="1"/>
  <c r="B52" i="63" s="1"/>
  <c r="H52" i="63" a="1"/>
  <c r="H52" i="63" s="1"/>
  <c r="E52" i="63" a="1"/>
  <c r="E52" i="63" s="1"/>
  <c r="AM44" i="63" a="1"/>
  <c r="AM44" i="63" s="1"/>
  <c r="AO44" i="63" a="1"/>
  <c r="AO44" i="63" s="1"/>
  <c r="CH10" i="55"/>
  <c r="A17" i="63"/>
  <c r="C17" i="63" s="1" a="1"/>
  <c r="C17" i="63" s="1"/>
  <c r="S17" i="63"/>
  <c r="AK17" i="63"/>
  <c r="AD21" i="63" a="1"/>
  <c r="AD21" i="63" s="1"/>
  <c r="U21" i="63" a="1"/>
  <c r="U21" i="63" s="1"/>
  <c r="AC21" i="63" a="1"/>
  <c r="AC21" i="63" s="1"/>
  <c r="AA21" i="63" a="1"/>
  <c r="AA21" i="63" s="1"/>
  <c r="Z21" i="63" a="1"/>
  <c r="Z21" i="63" s="1"/>
  <c r="K24" i="46"/>
  <c r="A53" i="55" s="1"/>
  <c r="CH27" i="55" s="1"/>
  <c r="M24" i="46"/>
  <c r="L24" i="46"/>
  <c r="O24" i="46"/>
  <c r="K23" i="46"/>
  <c r="L23" i="46"/>
  <c r="M23" i="46"/>
  <c r="S52" i="63"/>
  <c r="AK52" i="63"/>
  <c r="K16" i="46"/>
  <c r="A45" i="55" s="1"/>
  <c r="CE19" i="55" s="1"/>
  <c r="L16" i="46"/>
  <c r="O16" i="46"/>
  <c r="K15" i="46"/>
  <c r="O15" i="46"/>
  <c r="M15" i="46"/>
  <c r="A44" i="63"/>
  <c r="S44" i="63"/>
  <c r="Z44" i="63" s="1" a="1"/>
  <c r="Z44" i="63" s="1"/>
  <c r="BC35" i="64"/>
  <c r="CH16" i="51"/>
  <c r="K7" i="46"/>
  <c r="A36" i="55" s="1"/>
  <c r="CE10" i="55" s="1"/>
  <c r="O7" i="46"/>
  <c r="T21" i="63" a="1"/>
  <c r="T21" i="63" s="1"/>
  <c r="W21" i="63" a="1"/>
  <c r="W21" i="63" s="1"/>
  <c r="Y21" i="63" s="1"/>
  <c r="AO27" i="63" a="1"/>
  <c r="AO27" i="63" s="1"/>
  <c r="K56" i="63" a="1"/>
  <c r="K56" i="63" s="1"/>
  <c r="F56" i="63" a="1"/>
  <c r="F56" i="63" s="1"/>
  <c r="B18" i="55"/>
  <c r="J18" i="55"/>
  <c r="B46" i="55"/>
  <c r="J46" i="55"/>
  <c r="B43" i="55"/>
  <c r="J43" i="55"/>
  <c r="A17" i="46"/>
  <c r="C17" i="46"/>
  <c r="C25" i="46"/>
  <c r="B25" i="46"/>
  <c r="S56" i="63"/>
  <c r="AK56" i="63"/>
  <c r="K20" i="46"/>
  <c r="A49" i="55" s="1"/>
  <c r="CH23" i="55" s="1"/>
  <c r="M20" i="46"/>
  <c r="K19" i="46"/>
  <c r="M19" i="46"/>
  <c r="A42" i="63"/>
  <c r="S42" i="63"/>
  <c r="K11" i="46"/>
  <c r="A40" i="51" s="1"/>
  <c r="L40" i="51" s="1"/>
  <c r="L11" i="46"/>
  <c r="K10" i="46"/>
  <c r="L10" i="46"/>
  <c r="K9" i="46"/>
  <c r="M9" i="46"/>
  <c r="S55" i="63"/>
  <c r="AK55" i="63"/>
  <c r="AN55" i="63" s="1" a="1"/>
  <c r="AN55" i="63" s="1"/>
  <c r="A55" i="63"/>
  <c r="A51" i="63"/>
  <c r="S51" i="63"/>
  <c r="AK51" i="63"/>
  <c r="S47" i="63"/>
  <c r="AK47" i="63"/>
  <c r="A47" i="63"/>
  <c r="B47" i="63" s="1" a="1"/>
  <c r="B47" i="63" s="1"/>
  <c r="AK43" i="63"/>
  <c r="AM43" i="63" s="1" a="1"/>
  <c r="AM43" i="63" s="1"/>
  <c r="S43" i="63"/>
  <c r="A43" i="63"/>
  <c r="B42" i="55"/>
  <c r="J42" i="55"/>
  <c r="CH16" i="55"/>
  <c r="BC44" i="64"/>
  <c r="CE25" i="51"/>
  <c r="BC40" i="64"/>
  <c r="BV19" i="61"/>
  <c r="J43" i="51"/>
  <c r="BC36" i="64"/>
  <c r="L41" i="51"/>
  <c r="BC34" i="64"/>
  <c r="AI61" i="51"/>
  <c r="BC21" i="64"/>
  <c r="CE17" i="51"/>
  <c r="CE15" i="51"/>
  <c r="AG29" i="63"/>
  <c r="O29" i="63"/>
  <c r="O58" i="63"/>
  <c r="AG58" i="63"/>
  <c r="AD22" i="63" a="1"/>
  <c r="AD22" i="63" s="1"/>
  <c r="AE22" i="63" s="1"/>
  <c r="U22" i="63" a="1"/>
  <c r="U22" i="63" s="1"/>
  <c r="Z22" i="63" a="1"/>
  <c r="Z22" i="63" s="1"/>
  <c r="T22" i="63" a="1"/>
  <c r="T22" i="63" s="1"/>
  <c r="AL44" i="63" a="1"/>
  <c r="AL44" i="63" s="1"/>
  <c r="AN44" i="63" a="1"/>
  <c r="AN44" i="63" s="1"/>
  <c r="AL27" i="63" a="1"/>
  <c r="AL27" i="63" s="1"/>
  <c r="AN27" i="63" a="1"/>
  <c r="AN27" i="63" s="1"/>
  <c r="H56" i="63" a="1"/>
  <c r="H56" i="63" s="1"/>
  <c r="B56" i="63" a="1"/>
  <c r="B56" i="63" s="1"/>
  <c r="L56" i="63" a="1"/>
  <c r="L56" i="63" s="1"/>
  <c r="E56" i="63" a="1"/>
  <c r="E56" i="63" s="1"/>
  <c r="CG29" i="55"/>
  <c r="L28" i="51"/>
  <c r="B28" i="51"/>
  <c r="B54" i="55"/>
  <c r="J54" i="55"/>
  <c r="S27" i="63"/>
  <c r="A27" i="63"/>
  <c r="A21" i="63"/>
  <c r="AK21" i="63"/>
  <c r="L50" i="51"/>
  <c r="B50" i="51"/>
  <c r="J50" i="51"/>
  <c r="B23" i="55"/>
  <c r="J23" i="55"/>
  <c r="B41" i="55"/>
  <c r="CE15" i="55"/>
  <c r="B53" i="55"/>
  <c r="J53" i="55"/>
  <c r="B55" i="55"/>
  <c r="CE29" i="55"/>
  <c r="BY68" i="51" a="1"/>
  <c r="I31" i="65"/>
  <c r="U64" i="63"/>
  <c r="V61" i="51" s="1"/>
  <c r="U65" i="63"/>
  <c r="V62" i="51" s="1"/>
  <c r="I9" i="65"/>
  <c r="P16" i="61"/>
  <c r="Q16" i="61"/>
  <c r="BR67" i="51"/>
  <c r="P8" i="61"/>
  <c r="Q8" i="61"/>
  <c r="BS66" i="51"/>
  <c r="A134" i="47"/>
  <c r="A136" i="47"/>
  <c r="A138" i="47"/>
  <c r="A140" i="47"/>
  <c r="A142" i="47"/>
  <c r="A144" i="47"/>
  <c r="A146" i="47"/>
  <c r="A148" i="47"/>
  <c r="A150" i="47"/>
  <c r="A152" i="47"/>
  <c r="A154" i="47"/>
  <c r="A156" i="47"/>
  <c r="A160" i="47"/>
  <c r="A41" i="47"/>
  <c r="A57" i="47"/>
  <c r="A50" i="47"/>
  <c r="A60" i="47"/>
  <c r="A54" i="47"/>
  <c r="A6" i="47"/>
  <c r="E6" i="46" s="1"/>
  <c r="A8" i="47"/>
  <c r="A10" i="47"/>
  <c r="A12" i="47"/>
  <c r="A14" i="47"/>
  <c r="A16" i="47"/>
  <c r="A18" i="47"/>
  <c r="A20" i="47"/>
  <c r="A22" i="47"/>
  <c r="A24" i="47"/>
  <c r="A26" i="47"/>
  <c r="AC95" i="63"/>
  <c r="AD95" i="63"/>
  <c r="AC147" i="63"/>
  <c r="AF171" i="63"/>
  <c r="AE171" i="63"/>
  <c r="AC171" i="63"/>
  <c r="AE119" i="63"/>
  <c r="P27" i="61"/>
  <c r="AB27" i="61" s="1"/>
  <c r="A44" i="47"/>
  <c r="A45" i="47"/>
  <c r="A51" i="47"/>
  <c r="A55" i="47"/>
  <c r="A59" i="47"/>
  <c r="A61" i="47"/>
  <c r="A49" i="47"/>
  <c r="A52" i="47"/>
  <c r="A56" i="47"/>
  <c r="A38" i="47"/>
  <c r="A40" i="47"/>
  <c r="A42" i="47"/>
  <c r="A62" i="47"/>
  <c r="A64" i="47"/>
  <c r="B9" i="51" l="1"/>
  <c r="BB6" i="64"/>
  <c r="BB29" i="64"/>
  <c r="L9" i="51"/>
  <c r="BU8" i="61"/>
  <c r="J9" i="51"/>
  <c r="J49" i="55"/>
  <c r="AD121" i="63"/>
  <c r="G65" i="63" s="1"/>
  <c r="B28" i="55"/>
  <c r="CH13" i="51"/>
  <c r="M6" i="46"/>
  <c r="AC121" i="63"/>
  <c r="G64" i="63" s="1"/>
  <c r="L20" i="51"/>
  <c r="O6" i="46"/>
  <c r="BC39" i="64"/>
  <c r="U6" i="63" a="1"/>
  <c r="U6" i="63" s="1"/>
  <c r="B5" i="46"/>
  <c r="AB14" i="61"/>
  <c r="AU13" i="61"/>
  <c r="AE15" i="51" s="1"/>
  <c r="AS13" i="61"/>
  <c r="AC15" i="51" s="1"/>
  <c r="AT13" i="61"/>
  <c r="AD15" i="51" s="1"/>
  <c r="AO13" i="61"/>
  <c r="Y15" i="51" s="1"/>
  <c r="AW13" i="61"/>
  <c r="AG15" i="51" s="1"/>
  <c r="AR13" i="61"/>
  <c r="AB15" i="51" s="1"/>
  <c r="AM13" i="61"/>
  <c r="W15" i="51" s="1"/>
  <c r="AN13" i="61"/>
  <c r="X15" i="51" s="1"/>
  <c r="BV11" i="61"/>
  <c r="W6" i="63" a="1"/>
  <c r="W6" i="63" s="1"/>
  <c r="AD6" i="63" a="1"/>
  <c r="AD6" i="63" s="1"/>
  <c r="L5" i="46"/>
  <c r="A6" i="46"/>
  <c r="CD21" i="51"/>
  <c r="BB17" i="64"/>
  <c r="CG21" i="51"/>
  <c r="M5" i="46"/>
  <c r="CD29" i="55"/>
  <c r="J39" i="51"/>
  <c r="AC6" i="63" a="1"/>
  <c r="AC6" i="63" s="1"/>
  <c r="X6" i="63" a="1"/>
  <c r="X6" i="63" s="1"/>
  <c r="BB40" i="64"/>
  <c r="AB17" i="61"/>
  <c r="AB173" i="63"/>
  <c r="H63" i="63" s="1"/>
  <c r="AD173" i="63"/>
  <c r="H65" i="63" s="1"/>
  <c r="AQ20" i="61"/>
  <c r="AA22" i="51" s="1"/>
  <c r="AN20" i="61"/>
  <c r="X22" i="51" s="1"/>
  <c r="AR20" i="61"/>
  <c r="AB22" i="51" s="1"/>
  <c r="AU20" i="61"/>
  <c r="AE22" i="51" s="1"/>
  <c r="AO20" i="61"/>
  <c r="Y22" i="51" s="1"/>
  <c r="AP20" i="61"/>
  <c r="Z22" i="51" s="1"/>
  <c r="AM20" i="61"/>
  <c r="W22" i="51" s="1"/>
  <c r="K6" i="46"/>
  <c r="A7" i="55"/>
  <c r="J7" i="55" s="1"/>
  <c r="A49" i="51"/>
  <c r="B45" i="55"/>
  <c r="AK6" i="63"/>
  <c r="AO6" i="63" s="1" a="1"/>
  <c r="AO6" i="63" s="1"/>
  <c r="CE23" i="55"/>
  <c r="K5" i="46"/>
  <c r="C6" i="46"/>
  <c r="A7" i="51"/>
  <c r="AP21" i="61"/>
  <c r="Z23" i="51" s="1"/>
  <c r="AN21" i="61"/>
  <c r="X23" i="51" s="1"/>
  <c r="AM21" i="61"/>
  <c r="W23" i="51" s="1"/>
  <c r="AQ21" i="61"/>
  <c r="AA23" i="51" s="1"/>
  <c r="AU21" i="61"/>
  <c r="AE23" i="51" s="1"/>
  <c r="AO21" i="61"/>
  <c r="Y23" i="51" s="1"/>
  <c r="AL21" i="61"/>
  <c r="V23" i="51" s="1"/>
  <c r="V108" i="63"/>
  <c r="X94" i="63"/>
  <c r="Y125" i="63"/>
  <c r="W138" i="63"/>
  <c r="W165" i="63"/>
  <c r="W109" i="63"/>
  <c r="W167" i="63"/>
  <c r="CD57" i="51"/>
  <c r="AQ81" i="63"/>
  <c r="W108" i="63"/>
  <c r="X167" i="63"/>
  <c r="Z142" i="63"/>
  <c r="W141" i="63"/>
  <c r="CD56" i="51"/>
  <c r="Y165" i="63"/>
  <c r="V141" i="63"/>
  <c r="W92" i="63"/>
  <c r="X134" i="63"/>
  <c r="X92" i="63"/>
  <c r="V106" i="63"/>
  <c r="W126" i="63"/>
  <c r="Y167" i="63"/>
  <c r="Y144" i="63"/>
  <c r="Y146" i="63"/>
  <c r="W142" i="63"/>
  <c r="Y108" i="63"/>
  <c r="CD53" i="51"/>
  <c r="W156" i="63"/>
  <c r="V167" i="63"/>
  <c r="V93" i="63"/>
  <c r="Z134" i="63"/>
  <c r="Z108" i="63"/>
  <c r="W146" i="63"/>
  <c r="W144" i="63"/>
  <c r="X141" i="63"/>
  <c r="Y141" i="63"/>
  <c r="V138" i="63"/>
  <c r="Y134" i="63"/>
  <c r="W134" i="63"/>
  <c r="V144" i="63"/>
  <c r="Z106" i="63"/>
  <c r="X165" i="63"/>
  <c r="X106" i="63"/>
  <c r="X156" i="63"/>
  <c r="CD54" i="51"/>
  <c r="Y117" i="63"/>
  <c r="Z156" i="63"/>
  <c r="V165" i="63"/>
  <c r="X93" i="63"/>
  <c r="Y93" i="63"/>
  <c r="W106" i="63"/>
  <c r="CA67" i="51"/>
  <c r="CA68" i="51" s="1" a="1"/>
  <c r="CA68" i="51" s="1"/>
  <c r="CA69" i="51" s="1" a="1"/>
  <c r="CA69" i="51" s="1"/>
  <c r="CA71" i="51" s="1"/>
  <c r="V136" i="63"/>
  <c r="W136" i="63"/>
  <c r="X127" i="63"/>
  <c r="V146" i="63"/>
  <c r="V81" i="63"/>
  <c r="Z81" i="63"/>
  <c r="W93" i="63"/>
  <c r="W77" i="63"/>
  <c r="Y81" i="63"/>
  <c r="Y168" i="63"/>
  <c r="X132" i="63"/>
  <c r="Z153" i="63"/>
  <c r="V153" i="63"/>
  <c r="V92" i="63"/>
  <c r="AQ68" i="63"/>
  <c r="Z117" i="63"/>
  <c r="X87" i="63"/>
  <c r="V117" i="63"/>
  <c r="AQ76" i="63"/>
  <c r="Y153" i="63"/>
  <c r="Z146" i="63"/>
  <c r="Y86" i="63"/>
  <c r="Y92" i="63"/>
  <c r="Y77" i="63"/>
  <c r="W87" i="63"/>
  <c r="W117" i="63"/>
  <c r="X138" i="63"/>
  <c r="Z132" i="63"/>
  <c r="X153" i="63"/>
  <c r="Y107" i="63"/>
  <c r="V126" i="63"/>
  <c r="X144" i="63"/>
  <c r="Y138" i="63"/>
  <c r="W132" i="63"/>
  <c r="Z76" i="63"/>
  <c r="X129" i="63"/>
  <c r="W107" i="63"/>
  <c r="V168" i="63"/>
  <c r="V120" i="63"/>
  <c r="W86" i="63"/>
  <c r="V132" i="63"/>
  <c r="Z87" i="63"/>
  <c r="X168" i="63"/>
  <c r="V94" i="63"/>
  <c r="W94" i="63"/>
  <c r="Z168" i="63"/>
  <c r="V87" i="63"/>
  <c r="V127" i="63"/>
  <c r="Z104" i="63"/>
  <c r="W104" i="63"/>
  <c r="Y109" i="63"/>
  <c r="Y94" i="63"/>
  <c r="BY68" i="51"/>
  <c r="BY69" i="51" s="1" a="1"/>
  <c r="BY69" i="51" s="1"/>
  <c r="BY71" i="51" s="1"/>
  <c r="X86" i="63"/>
  <c r="V86" i="63"/>
  <c r="X109" i="63"/>
  <c r="X104" i="63"/>
  <c r="Y104" i="63"/>
  <c r="CD41" i="51"/>
  <c r="Z109" i="63"/>
  <c r="V156" i="63"/>
  <c r="Z129" i="63"/>
  <c r="Y129" i="63"/>
  <c r="W129" i="63"/>
  <c r="CD43" i="51"/>
  <c r="CD50" i="51"/>
  <c r="CD51" i="51"/>
  <c r="Y142" i="63"/>
  <c r="V142" i="63"/>
  <c r="Z94" i="63"/>
  <c r="V77" i="63"/>
  <c r="Z77" i="63"/>
  <c r="V78" i="63"/>
  <c r="Z78" i="63"/>
  <c r="Y78" i="63"/>
  <c r="W78" i="63"/>
  <c r="BS58" i="51"/>
  <c r="Z74" i="63"/>
  <c r="X74" i="63"/>
  <c r="V74" i="63"/>
  <c r="AQ65" i="63"/>
  <c r="W74" i="63"/>
  <c r="V119" i="63"/>
  <c r="AQ70" i="63"/>
  <c r="BQ58" i="51"/>
  <c r="Y119" i="63"/>
  <c r="Y74" i="63"/>
  <c r="X126" i="63"/>
  <c r="Z127" i="63"/>
  <c r="Y127" i="63"/>
  <c r="AQ83" i="63"/>
  <c r="Y126" i="63"/>
  <c r="X81" i="63"/>
  <c r="Z136" i="63"/>
  <c r="Y136" i="63"/>
  <c r="X88" i="63"/>
  <c r="V88" i="63"/>
  <c r="W88" i="63"/>
  <c r="Y88" i="63"/>
  <c r="Z88" i="63"/>
  <c r="Y102" i="63"/>
  <c r="W102" i="63"/>
  <c r="X102" i="63"/>
  <c r="V102" i="63"/>
  <c r="X85" i="63"/>
  <c r="Y85" i="63"/>
  <c r="V85" i="63"/>
  <c r="W85" i="63"/>
  <c r="Z85" i="63"/>
  <c r="W91" i="63"/>
  <c r="X91" i="63"/>
  <c r="Z91" i="63"/>
  <c r="Y91" i="63"/>
  <c r="V91" i="63"/>
  <c r="Z119" i="63"/>
  <c r="BS58" i="55"/>
  <c r="Z98" i="63"/>
  <c r="W98" i="63"/>
  <c r="Y98" i="63"/>
  <c r="V98" i="63"/>
  <c r="X98" i="63"/>
  <c r="CD55" i="51"/>
  <c r="X159" i="63"/>
  <c r="Z159" i="63"/>
  <c r="Y159" i="63"/>
  <c r="V159" i="63"/>
  <c r="W159" i="63"/>
  <c r="CD49" i="51"/>
  <c r="CE71" i="51"/>
  <c r="CD45" i="51"/>
  <c r="BT58" i="51"/>
  <c r="BS31" i="55"/>
  <c r="W171" i="63"/>
  <c r="V143" i="63"/>
  <c r="Y143" i="63"/>
  <c r="X143" i="63"/>
  <c r="W143" i="63"/>
  <c r="Z143" i="63"/>
  <c r="Z128" i="63"/>
  <c r="Y128" i="63"/>
  <c r="W128" i="63"/>
  <c r="V128" i="63"/>
  <c r="Y170" i="63"/>
  <c r="Z170" i="63"/>
  <c r="V170" i="63"/>
  <c r="X170" i="63"/>
  <c r="W170" i="63"/>
  <c r="Z151" i="63"/>
  <c r="W151" i="63"/>
  <c r="V151" i="63"/>
  <c r="Y151" i="63"/>
  <c r="Y111" i="63"/>
  <c r="V111" i="63"/>
  <c r="X111" i="63"/>
  <c r="W111" i="63"/>
  <c r="Z111" i="63"/>
  <c r="Z135" i="63"/>
  <c r="V135" i="63"/>
  <c r="W135" i="63"/>
  <c r="X135" i="63"/>
  <c r="Y135" i="63"/>
  <c r="Z122" i="63"/>
  <c r="BR58" i="51"/>
  <c r="BU58" i="55"/>
  <c r="X119" i="63"/>
  <c r="X84" i="63"/>
  <c r="V125" i="63"/>
  <c r="Z125" i="63"/>
  <c r="X125" i="63"/>
  <c r="W125" i="63"/>
  <c r="V107" i="63"/>
  <c r="Z107" i="63"/>
  <c r="Z120" i="63"/>
  <c r="W120" i="63"/>
  <c r="W84" i="63"/>
  <c r="Y120" i="63"/>
  <c r="V140" i="63"/>
  <c r="W140" i="63"/>
  <c r="Y140" i="63"/>
  <c r="Z140" i="63"/>
  <c r="X140" i="63"/>
  <c r="V75" i="63"/>
  <c r="X75" i="63"/>
  <c r="Y75" i="63"/>
  <c r="W75" i="63"/>
  <c r="Z75" i="63"/>
  <c r="AQ69" i="63"/>
  <c r="CD58" i="51"/>
  <c r="W166" i="63"/>
  <c r="V166" i="63"/>
  <c r="Y166" i="63"/>
  <c r="X166" i="63"/>
  <c r="Z166" i="63"/>
  <c r="V133" i="63"/>
  <c r="X133" i="63"/>
  <c r="Z133" i="63"/>
  <c r="W133" i="63"/>
  <c r="Y133" i="63"/>
  <c r="J7" i="51"/>
  <c r="B7" i="51"/>
  <c r="AQ60" i="51"/>
  <c r="AA60" i="51" s="1"/>
  <c r="BU6" i="61"/>
  <c r="CD8" i="51"/>
  <c r="BB27" i="64"/>
  <c r="A37" i="62"/>
  <c r="J36" i="55"/>
  <c r="A36" i="51"/>
  <c r="B39" i="51"/>
  <c r="B43" i="51"/>
  <c r="L39" i="51"/>
  <c r="B49" i="55"/>
  <c r="AK53" i="63"/>
  <c r="AO53" i="63" s="1" a="1"/>
  <c r="AO53" i="63" s="1"/>
  <c r="A52" i="55"/>
  <c r="CH11" i="51"/>
  <c r="J49" i="51"/>
  <c r="L55" i="51"/>
  <c r="CE24" i="51"/>
  <c r="BV26" i="61"/>
  <c r="A53" i="51"/>
  <c r="L53" i="51" s="1"/>
  <c r="B36" i="55"/>
  <c r="BC10" i="64"/>
  <c r="CE14" i="51"/>
  <c r="CH23" i="51"/>
  <c r="B37" i="51"/>
  <c r="L43" i="51"/>
  <c r="B49" i="51"/>
  <c r="BC48" i="64"/>
  <c r="BV9" i="61"/>
  <c r="L49" i="51"/>
  <c r="AK39" i="63"/>
  <c r="AM39" i="63" s="1" a="1"/>
  <c r="AM39" i="63" s="1"/>
  <c r="A38" i="55"/>
  <c r="AK49" i="63"/>
  <c r="A48" i="55"/>
  <c r="BC43" i="64"/>
  <c r="BC24" i="64"/>
  <c r="BC47" i="64"/>
  <c r="A52" i="51"/>
  <c r="B52" i="51" s="1"/>
  <c r="AK41" i="63"/>
  <c r="AN41" i="63" s="1" a="1"/>
  <c r="AN41" i="63" s="1"/>
  <c r="A40" i="55"/>
  <c r="CH14" i="51"/>
  <c r="CE28" i="51"/>
  <c r="J45" i="55"/>
  <c r="L37" i="51"/>
  <c r="BV15" i="61"/>
  <c r="BV22" i="61"/>
  <c r="CH19" i="55"/>
  <c r="B54" i="51"/>
  <c r="A45" i="51"/>
  <c r="A48" i="51"/>
  <c r="A38" i="51"/>
  <c r="CH12" i="51" s="1"/>
  <c r="S45" i="63"/>
  <c r="X45" i="63" s="1" a="1"/>
  <c r="X45" i="63" s="1"/>
  <c r="A44" i="55"/>
  <c r="J40" i="51"/>
  <c r="BC32" i="64"/>
  <c r="CE13" i="51"/>
  <c r="CH17" i="51"/>
  <c r="AK40" i="63"/>
  <c r="A39" i="55"/>
  <c r="L54" i="51"/>
  <c r="A44" i="51"/>
  <c r="AK20" i="63"/>
  <c r="AM20" i="63" s="1" a="1"/>
  <c r="AM20" i="63" s="1"/>
  <c r="A21" i="55"/>
  <c r="A10" i="63"/>
  <c r="C10" i="63" s="1" a="1"/>
  <c r="C10" i="63" s="1"/>
  <c r="A11" i="51"/>
  <c r="A11" i="55"/>
  <c r="AK16" i="63"/>
  <c r="AN16" i="63" s="1" a="1"/>
  <c r="AN16" i="63" s="1"/>
  <c r="A17" i="51"/>
  <c r="A17" i="55"/>
  <c r="CD23" i="51"/>
  <c r="J22" i="55"/>
  <c r="CG10" i="51"/>
  <c r="J10" i="55"/>
  <c r="CG23" i="51"/>
  <c r="S26" i="63"/>
  <c r="AC26" i="63" s="1" a="1"/>
  <c r="AC26" i="63" s="1"/>
  <c r="A27" i="55"/>
  <c r="A27" i="51"/>
  <c r="AK13" i="63"/>
  <c r="AO13" i="63" s="1" a="1"/>
  <c r="AO13" i="63" s="1"/>
  <c r="A14" i="55"/>
  <c r="A14" i="51"/>
  <c r="AK14" i="63"/>
  <c r="AO14" i="63" s="1" a="1"/>
  <c r="AO14" i="63" s="1"/>
  <c r="A15" i="55"/>
  <c r="A15" i="51"/>
  <c r="BU21" i="61"/>
  <c r="B22" i="55"/>
  <c r="CD10" i="51"/>
  <c r="AK15" i="63"/>
  <c r="AM15" i="63" s="1" a="1"/>
  <c r="AM15" i="63" s="1"/>
  <c r="A16" i="55"/>
  <c r="S7" i="63"/>
  <c r="AD7" i="63" s="1" a="1"/>
  <c r="AD7" i="63" s="1"/>
  <c r="A8" i="51"/>
  <c r="A8" i="55"/>
  <c r="J22" i="51"/>
  <c r="A23" i="63"/>
  <c r="B23" i="63" s="1" a="1"/>
  <c r="B23" i="63" s="1"/>
  <c r="A24" i="55"/>
  <c r="A24" i="51"/>
  <c r="A24" i="63"/>
  <c r="C24" i="63" s="1" a="1"/>
  <c r="C24" i="63" s="1"/>
  <c r="A25" i="51"/>
  <c r="A25" i="55"/>
  <c r="A16" i="51"/>
  <c r="S12" i="63"/>
  <c r="T12" i="63" s="1" a="1"/>
  <c r="T12" i="63" s="1"/>
  <c r="A13" i="55"/>
  <c r="A13" i="51"/>
  <c r="AK18" i="63"/>
  <c r="AM18" i="63" s="1" a="1"/>
  <c r="AM18" i="63" s="1"/>
  <c r="A19" i="51"/>
  <c r="A19" i="55"/>
  <c r="A25" i="63"/>
  <c r="L25" i="63" s="1" a="1"/>
  <c r="L25" i="63" s="1"/>
  <c r="A26" i="51"/>
  <c r="A26" i="55"/>
  <c r="A21" i="51"/>
  <c r="J20" i="51"/>
  <c r="BB19" i="64"/>
  <c r="AK8" i="63"/>
  <c r="AO8" i="63" s="1" a="1"/>
  <c r="AO8" i="63" s="1"/>
  <c r="A9" i="55"/>
  <c r="S11" i="63"/>
  <c r="AD11" i="63" s="1" a="1"/>
  <c r="AD11" i="63" s="1"/>
  <c r="A12" i="51"/>
  <c r="A12" i="55"/>
  <c r="BU19" i="61"/>
  <c r="A19" i="63"/>
  <c r="I19" i="63" s="1" a="1"/>
  <c r="I19" i="63" s="1"/>
  <c r="A20" i="55"/>
  <c r="P60" i="51"/>
  <c r="BX67" i="51" a="1"/>
  <c r="BR69" i="51"/>
  <c r="AN112" i="63"/>
  <c r="AU11" i="61"/>
  <c r="AE13" i="51" s="1"/>
  <c r="AO11" i="61"/>
  <c r="Y13" i="51" s="1"/>
  <c r="AL11" i="61"/>
  <c r="V13" i="51" s="1"/>
  <c r="AM11" i="61"/>
  <c r="W13" i="51" s="1"/>
  <c r="AP11" i="61"/>
  <c r="Z13" i="51" s="1"/>
  <c r="AV11" i="61"/>
  <c r="AF13" i="51" s="1"/>
  <c r="AR11" i="61"/>
  <c r="AB13" i="51" s="1"/>
  <c r="AN11" i="61"/>
  <c r="X13" i="51" s="1"/>
  <c r="AQ11" i="61"/>
  <c r="AA13" i="51" s="1"/>
  <c r="AT11" i="61"/>
  <c r="AD13" i="51" s="1"/>
  <c r="AW11" i="61"/>
  <c r="AG13" i="51" s="1"/>
  <c r="AS11" i="61"/>
  <c r="AC13" i="51" s="1"/>
  <c r="AM24" i="61"/>
  <c r="W26" i="51" s="1"/>
  <c r="AV24" i="61"/>
  <c r="AF26" i="51" s="1"/>
  <c r="AN24" i="61"/>
  <c r="X26" i="51" s="1"/>
  <c r="AP24" i="61"/>
  <c r="Z26" i="51" s="1"/>
  <c r="AS24" i="61"/>
  <c r="AC26" i="51" s="1"/>
  <c r="AR24" i="61"/>
  <c r="AB26" i="51" s="1"/>
  <c r="AQ24" i="61"/>
  <c r="AA26" i="51" s="1"/>
  <c r="AO24" i="61"/>
  <c r="Y26" i="51" s="1"/>
  <c r="AU24" i="61"/>
  <c r="AE26" i="51" s="1"/>
  <c r="AW24" i="61"/>
  <c r="AG26" i="51" s="1"/>
  <c r="AL24" i="61"/>
  <c r="V26" i="51" s="1"/>
  <c r="AT24" i="61"/>
  <c r="AD26" i="51" s="1"/>
  <c r="Y105" i="63"/>
  <c r="Z105" i="63"/>
  <c r="X105" i="63"/>
  <c r="V105" i="63"/>
  <c r="W105" i="63"/>
  <c r="AL7" i="61"/>
  <c r="V9" i="51" s="1"/>
  <c r="AS7" i="61"/>
  <c r="AC9" i="51" s="1"/>
  <c r="AU7" i="61"/>
  <c r="AE9" i="51" s="1"/>
  <c r="AN7" i="61"/>
  <c r="X9" i="51" s="1"/>
  <c r="AP7" i="61"/>
  <c r="Z9" i="51" s="1"/>
  <c r="AW7" i="61"/>
  <c r="AG9" i="51" s="1"/>
  <c r="AT7" i="61"/>
  <c r="AD9" i="51" s="1"/>
  <c r="AM7" i="61"/>
  <c r="W9" i="51" s="1"/>
  <c r="AR7" i="61"/>
  <c r="AB9" i="51" s="1"/>
  <c r="AQ7" i="61"/>
  <c r="AA9" i="51" s="1"/>
  <c r="AV7" i="61"/>
  <c r="AF9" i="51" s="1"/>
  <c r="AO7" i="61"/>
  <c r="Y9" i="51" s="1"/>
  <c r="AS12" i="51"/>
  <c r="S78" i="63" s="1"/>
  <c r="AB7" i="61"/>
  <c r="AB15" i="61"/>
  <c r="AM14" i="61"/>
  <c r="W16" i="51" s="1"/>
  <c r="AP14" i="61"/>
  <c r="Z16" i="51" s="1"/>
  <c r="AV14" i="61"/>
  <c r="AF16" i="51" s="1"/>
  <c r="AO14" i="61"/>
  <c r="Y16" i="51" s="1"/>
  <c r="AL14" i="61"/>
  <c r="V16" i="51" s="1"/>
  <c r="AW14" i="61"/>
  <c r="AG16" i="51" s="1"/>
  <c r="AS14" i="61"/>
  <c r="AC16" i="51" s="1"/>
  <c r="AQ14" i="61"/>
  <c r="AA16" i="51" s="1"/>
  <c r="AT14" i="61"/>
  <c r="AD16" i="51" s="1"/>
  <c r="AN14" i="61"/>
  <c r="X16" i="51" s="1"/>
  <c r="AU14" i="61"/>
  <c r="AE16" i="51" s="1"/>
  <c r="AR14" i="61"/>
  <c r="AB16" i="51" s="1"/>
  <c r="X157" i="63"/>
  <c r="W157" i="63"/>
  <c r="Y157" i="63"/>
  <c r="Z157" i="63"/>
  <c r="V157" i="63"/>
  <c r="AF121" i="63"/>
  <c r="J47" i="51"/>
  <c r="BT31" i="51"/>
  <c r="M64" i="63"/>
  <c r="I7" i="65"/>
  <c r="BU31" i="55"/>
  <c r="AE121" i="63"/>
  <c r="I29" i="65"/>
  <c r="BU66" i="51" s="1"/>
  <c r="BC25" i="64"/>
  <c r="J37" i="51"/>
  <c r="BV13" i="61"/>
  <c r="J45" i="51"/>
  <c r="L47" i="51"/>
  <c r="J51" i="51"/>
  <c r="L42" i="51"/>
  <c r="B45" i="51"/>
  <c r="B42" i="51"/>
  <c r="BC33" i="64"/>
  <c r="B40" i="51"/>
  <c r="AU8" i="61"/>
  <c r="AE10" i="51" s="1"/>
  <c r="AV8" i="61"/>
  <c r="AF10" i="51" s="1"/>
  <c r="AQ8" i="61"/>
  <c r="AA10" i="51" s="1"/>
  <c r="AT8" i="61"/>
  <c r="AD10" i="51" s="1"/>
  <c r="AL8" i="61"/>
  <c r="V10" i="51" s="1"/>
  <c r="AR8" i="61"/>
  <c r="AB10" i="51" s="1"/>
  <c r="AW8" i="61"/>
  <c r="AG10" i="51" s="1"/>
  <c r="AS8" i="61"/>
  <c r="AC10" i="51" s="1"/>
  <c r="AO8" i="61"/>
  <c r="Y10" i="51" s="1"/>
  <c r="AM8" i="61"/>
  <c r="W10" i="51" s="1"/>
  <c r="AN8" i="61"/>
  <c r="X10" i="51" s="1"/>
  <c r="AP8" i="61"/>
  <c r="Z10" i="51" s="1"/>
  <c r="AN5" i="61"/>
  <c r="X7" i="51" s="1"/>
  <c r="AT5" i="61"/>
  <c r="AD7" i="51" s="1"/>
  <c r="AL5" i="61"/>
  <c r="V7" i="51" s="1"/>
  <c r="AQ5" i="61"/>
  <c r="AA7" i="51" s="1"/>
  <c r="AS5" i="61"/>
  <c r="AC7" i="51" s="1"/>
  <c r="AR5" i="61"/>
  <c r="AB7" i="51" s="1"/>
  <c r="AU5" i="61"/>
  <c r="AE7" i="51" s="1"/>
  <c r="AV5" i="61"/>
  <c r="AF7" i="51" s="1"/>
  <c r="AW5" i="61"/>
  <c r="AG7" i="51" s="1"/>
  <c r="AO5" i="61"/>
  <c r="Y7" i="51" s="1"/>
  <c r="AM5" i="61"/>
  <c r="W7" i="51" s="1"/>
  <c r="AP5" i="61"/>
  <c r="Z7" i="51" s="1"/>
  <c r="AC64" i="63" a="1"/>
  <c r="AC64" i="63" s="1"/>
  <c r="I63" i="63" s="1"/>
  <c r="Y76" i="63"/>
  <c r="AE65" i="63" a="1"/>
  <c r="V76" i="63"/>
  <c r="AE64" i="63" a="1"/>
  <c r="AE64" i="63" s="1"/>
  <c r="K63" i="63" s="1"/>
  <c r="D64" i="63"/>
  <c r="D61" i="51" s="1"/>
  <c r="X96" i="63"/>
  <c r="V96" i="63"/>
  <c r="Z96" i="63"/>
  <c r="Y96" i="63"/>
  <c r="W96" i="63"/>
  <c r="V103" i="63"/>
  <c r="Y103" i="63"/>
  <c r="Z103" i="63"/>
  <c r="W103" i="63"/>
  <c r="X103" i="63"/>
  <c r="Y84" i="63"/>
  <c r="BQ31" i="55"/>
  <c r="AR15" i="61"/>
  <c r="AB17" i="51" s="1"/>
  <c r="AN15" i="61"/>
  <c r="X17" i="51" s="1"/>
  <c r="AW15" i="61"/>
  <c r="AG17" i="51" s="1"/>
  <c r="AS15" i="61"/>
  <c r="AC17" i="51" s="1"/>
  <c r="AL15" i="61"/>
  <c r="V17" i="51" s="1"/>
  <c r="AV15" i="61"/>
  <c r="AF17" i="51" s="1"/>
  <c r="AU15" i="61"/>
  <c r="AE17" i="51" s="1"/>
  <c r="AO15" i="61"/>
  <c r="Y17" i="51" s="1"/>
  <c r="AQ15" i="61"/>
  <c r="AA17" i="51" s="1"/>
  <c r="AM15" i="61"/>
  <c r="W17" i="51" s="1"/>
  <c r="AP15" i="61"/>
  <c r="Z17" i="51" s="1"/>
  <c r="AT15" i="61"/>
  <c r="AD17" i="51" s="1"/>
  <c r="V152" i="63"/>
  <c r="W152" i="63"/>
  <c r="Z152" i="63"/>
  <c r="Y152" i="63"/>
  <c r="X152" i="63"/>
  <c r="L45" i="51"/>
  <c r="B51" i="51"/>
  <c r="BU31" i="51"/>
  <c r="Z95" i="63"/>
  <c r="W95" i="63"/>
  <c r="X95" i="63"/>
  <c r="Y95" i="63"/>
  <c r="V95" i="63"/>
  <c r="Z139" i="63"/>
  <c r="Y139" i="63"/>
  <c r="X139" i="63"/>
  <c r="W139" i="63"/>
  <c r="Z174" i="63"/>
  <c r="AI64" i="63" a="1"/>
  <c r="AI64" i="63" s="1"/>
  <c r="L63" i="63" s="1"/>
  <c r="AG64" i="63" a="1"/>
  <c r="AG64" i="63" s="1"/>
  <c r="V139" i="63"/>
  <c r="X80" i="63"/>
  <c r="Y80" i="63"/>
  <c r="V80" i="63"/>
  <c r="W80" i="63"/>
  <c r="Z80" i="63"/>
  <c r="AW16" i="61"/>
  <c r="AG18" i="51" s="1"/>
  <c r="AT16" i="61"/>
  <c r="AD18" i="51" s="1"/>
  <c r="AU16" i="61"/>
  <c r="AE18" i="51" s="1"/>
  <c r="AS16" i="61"/>
  <c r="AC18" i="51" s="1"/>
  <c r="AM16" i="61"/>
  <c r="W18" i="51" s="1"/>
  <c r="AN16" i="61"/>
  <c r="X18" i="51" s="1"/>
  <c r="AV16" i="61"/>
  <c r="AF18" i="51" s="1"/>
  <c r="AP16" i="61"/>
  <c r="Z18" i="51" s="1"/>
  <c r="AR16" i="61"/>
  <c r="AB18" i="51" s="1"/>
  <c r="AQ16" i="61"/>
  <c r="AA18" i="51" s="1"/>
  <c r="AO16" i="61"/>
  <c r="Y18" i="51" s="1"/>
  <c r="AL16" i="61"/>
  <c r="V18" i="51" s="1"/>
  <c r="AP24" i="62"/>
  <c r="BR31" i="55"/>
  <c r="AE173" i="63"/>
  <c r="J46" i="51"/>
  <c r="L52" i="51"/>
  <c r="J55" i="51"/>
  <c r="CH15" i="51"/>
  <c r="CE21" i="51"/>
  <c r="L51" i="51"/>
  <c r="CE29" i="51"/>
  <c r="BC16" i="64"/>
  <c r="BV23" i="61"/>
  <c r="BQ31" i="51"/>
  <c r="CE66" i="51"/>
  <c r="I11" i="65"/>
  <c r="BT69" i="51" s="1"/>
  <c r="Z171" i="63"/>
  <c r="X171" i="63"/>
  <c r="AB5" i="61"/>
  <c r="AW19" i="61"/>
  <c r="AG21" i="51" s="1"/>
  <c r="AT19" i="61"/>
  <c r="AD21" i="51" s="1"/>
  <c r="AO19" i="61"/>
  <c r="Y21" i="51" s="1"/>
  <c r="AM19" i="61"/>
  <c r="W21" i="51" s="1"/>
  <c r="AL19" i="61"/>
  <c r="V21" i="51" s="1"/>
  <c r="AU19" i="61"/>
  <c r="AE21" i="51" s="1"/>
  <c r="AR19" i="61"/>
  <c r="AB21" i="51" s="1"/>
  <c r="AS19" i="61"/>
  <c r="AC21" i="51" s="1"/>
  <c r="AN19" i="61"/>
  <c r="X21" i="51" s="1"/>
  <c r="AV19" i="61"/>
  <c r="AF21" i="51" s="1"/>
  <c r="AP19" i="61"/>
  <c r="Z21" i="51" s="1"/>
  <c r="AQ19" i="61"/>
  <c r="AA21" i="51" s="1"/>
  <c r="Y110" i="63"/>
  <c r="Z110" i="63"/>
  <c r="W110" i="63"/>
  <c r="X110" i="63"/>
  <c r="V110" i="63"/>
  <c r="AL17" i="61"/>
  <c r="V19" i="51" s="1"/>
  <c r="AQ17" i="61"/>
  <c r="AA19" i="51" s="1"/>
  <c r="AT17" i="61"/>
  <c r="AD19" i="51" s="1"/>
  <c r="AM17" i="61"/>
  <c r="W19" i="51" s="1"/>
  <c r="AS17" i="61"/>
  <c r="AC19" i="51" s="1"/>
  <c r="AO17" i="61"/>
  <c r="Y19" i="51" s="1"/>
  <c r="AR17" i="61"/>
  <c r="AB19" i="51" s="1"/>
  <c r="AP17" i="61"/>
  <c r="Z19" i="51" s="1"/>
  <c r="AV17" i="61"/>
  <c r="AF19" i="51" s="1"/>
  <c r="AU17" i="61"/>
  <c r="AE19" i="51" s="1"/>
  <c r="AW17" i="61"/>
  <c r="AG19" i="51" s="1"/>
  <c r="AN17" i="61"/>
  <c r="X19" i="51" s="1"/>
  <c r="W149" i="63"/>
  <c r="Y149" i="63"/>
  <c r="X149" i="63"/>
  <c r="Z149" i="63"/>
  <c r="V149" i="63"/>
  <c r="W163" i="63"/>
  <c r="Z163" i="63"/>
  <c r="V163" i="63"/>
  <c r="X163" i="63"/>
  <c r="Y163" i="63"/>
  <c r="T61" i="51"/>
  <c r="V171" i="63"/>
  <c r="AB121" i="63"/>
  <c r="G63" i="63" s="1"/>
  <c r="H60" i="51" s="1"/>
  <c r="V84" i="63"/>
  <c r="X97" i="63"/>
  <c r="Y97" i="63"/>
  <c r="W97" i="63"/>
  <c r="Z97" i="63"/>
  <c r="V97" i="63"/>
  <c r="H62" i="51"/>
  <c r="D65" i="63"/>
  <c r="AN110" i="63"/>
  <c r="I33" i="65"/>
  <c r="Z114" i="63"/>
  <c r="W114" i="63"/>
  <c r="X114" i="63"/>
  <c r="Y114" i="63"/>
  <c r="X100" i="63"/>
  <c r="Z100" i="63"/>
  <c r="Y100" i="63"/>
  <c r="V100" i="63"/>
  <c r="W100" i="63"/>
  <c r="AP50" i="62"/>
  <c r="AL28" i="61"/>
  <c r="V30" i="51" s="1"/>
  <c r="AS28" i="61"/>
  <c r="AC30" i="51" s="1"/>
  <c r="AQ28" i="61"/>
  <c r="AA30" i="51" s="1"/>
  <c r="AN28" i="61"/>
  <c r="X30" i="51" s="1"/>
  <c r="AW28" i="61"/>
  <c r="AG30" i="51" s="1"/>
  <c r="AP28" i="61"/>
  <c r="Z30" i="51" s="1"/>
  <c r="AT28" i="61"/>
  <c r="AD30" i="51" s="1"/>
  <c r="AU28" i="61"/>
  <c r="AE30" i="51" s="1"/>
  <c r="AO28" i="61"/>
  <c r="Y30" i="51" s="1"/>
  <c r="AM28" i="61"/>
  <c r="W30" i="51" s="1"/>
  <c r="AR28" i="61"/>
  <c r="AB30" i="51" s="1"/>
  <c r="AV28" i="61"/>
  <c r="AF30" i="51" s="1"/>
  <c r="J42" i="51"/>
  <c r="CE16" i="51"/>
  <c r="BZ67" i="51" a="1"/>
  <c r="BZ67" i="51" s="1"/>
  <c r="AN26" i="61"/>
  <c r="X28" i="51" s="1"/>
  <c r="AL26" i="61"/>
  <c r="V28" i="51" s="1"/>
  <c r="AU26" i="61"/>
  <c r="AE28" i="51" s="1"/>
  <c r="AR26" i="61"/>
  <c r="AB28" i="51" s="1"/>
  <c r="AO26" i="61"/>
  <c r="Y28" i="51" s="1"/>
  <c r="AM26" i="61"/>
  <c r="W28" i="51" s="1"/>
  <c r="AS26" i="61"/>
  <c r="AC28" i="51" s="1"/>
  <c r="AT26" i="61"/>
  <c r="AD28" i="51" s="1"/>
  <c r="AQ26" i="61"/>
  <c r="AA28" i="51" s="1"/>
  <c r="AP26" i="61"/>
  <c r="Z28" i="51" s="1"/>
  <c r="AV26" i="61"/>
  <c r="AF28" i="51" s="1"/>
  <c r="AW26" i="61"/>
  <c r="AG28" i="51" s="1"/>
  <c r="BC11" i="64"/>
  <c r="CE20" i="51"/>
  <c r="AF173" i="63"/>
  <c r="L46" i="51"/>
  <c r="CH21" i="51"/>
  <c r="CH29" i="51"/>
  <c r="BV18" i="61"/>
  <c r="J48" i="51"/>
  <c r="BV14" i="61"/>
  <c r="BR31" i="51"/>
  <c r="AV10" i="61"/>
  <c r="AF12" i="51" s="1"/>
  <c r="AM10" i="61"/>
  <c r="W12" i="51" s="1"/>
  <c r="AN10" i="61"/>
  <c r="X12" i="51" s="1"/>
  <c r="AP10" i="61"/>
  <c r="Z12" i="51" s="1"/>
  <c r="AO10" i="61"/>
  <c r="Y12" i="51" s="1"/>
  <c r="AS10" i="61"/>
  <c r="AC12" i="51" s="1"/>
  <c r="AU10" i="61"/>
  <c r="AE12" i="51" s="1"/>
  <c r="AQ10" i="61"/>
  <c r="AA12" i="51" s="1"/>
  <c r="AL10" i="61"/>
  <c r="V12" i="51" s="1"/>
  <c r="AR10" i="61"/>
  <c r="AB12" i="51" s="1"/>
  <c r="AW10" i="61"/>
  <c r="AG12" i="51" s="1"/>
  <c r="AT10" i="61"/>
  <c r="AD12" i="51" s="1"/>
  <c r="X90" i="63"/>
  <c r="W90" i="63"/>
  <c r="V90" i="63"/>
  <c r="Y90" i="63"/>
  <c r="Z90" i="63"/>
  <c r="I5" i="65"/>
  <c r="BU58" i="51"/>
  <c r="AS22" i="61"/>
  <c r="AC24" i="51" s="1"/>
  <c r="AP22" i="61"/>
  <c r="Z24" i="51" s="1"/>
  <c r="AL22" i="61"/>
  <c r="V24" i="51" s="1"/>
  <c r="AQ22" i="61"/>
  <c r="AA24" i="51" s="1"/>
  <c r="AM22" i="61"/>
  <c r="W24" i="51" s="1"/>
  <c r="AW22" i="61"/>
  <c r="AG24" i="51" s="1"/>
  <c r="AO22" i="61"/>
  <c r="Y24" i="51" s="1"/>
  <c r="AU22" i="61"/>
  <c r="AE24" i="51" s="1"/>
  <c r="AR22" i="61"/>
  <c r="AB24" i="51" s="1"/>
  <c r="AV22" i="61"/>
  <c r="AF24" i="51" s="1"/>
  <c r="AT22" i="61"/>
  <c r="AD24" i="51" s="1"/>
  <c r="AN22" i="61"/>
  <c r="X24" i="51" s="1"/>
  <c r="BQ58" i="55"/>
  <c r="AM12" i="61"/>
  <c r="W14" i="51" s="1"/>
  <c r="AR12" i="61"/>
  <c r="AB14" i="51" s="1"/>
  <c r="AV12" i="61"/>
  <c r="AF14" i="51" s="1"/>
  <c r="AT12" i="61"/>
  <c r="AD14" i="51" s="1"/>
  <c r="AN12" i="61"/>
  <c r="X14" i="51" s="1"/>
  <c r="AL12" i="61"/>
  <c r="V14" i="51" s="1"/>
  <c r="AW12" i="61"/>
  <c r="AG14" i="51" s="1"/>
  <c r="AQ12" i="61"/>
  <c r="AA14" i="51" s="1"/>
  <c r="AU12" i="61"/>
  <c r="AE14" i="51" s="1"/>
  <c r="AP12" i="61"/>
  <c r="Z14" i="51" s="1"/>
  <c r="AO12" i="61"/>
  <c r="Y14" i="51" s="1"/>
  <c r="AS12" i="61"/>
  <c r="AC14" i="51" s="1"/>
  <c r="BT31" i="55"/>
  <c r="Z145" i="63"/>
  <c r="Y145" i="63"/>
  <c r="W145" i="63"/>
  <c r="V145" i="63"/>
  <c r="X145" i="63"/>
  <c r="AL25" i="61"/>
  <c r="V27" i="51" s="1"/>
  <c r="AS25" i="61"/>
  <c r="AC27" i="51" s="1"/>
  <c r="AT25" i="61"/>
  <c r="AD27" i="51" s="1"/>
  <c r="AQ25" i="61"/>
  <c r="AA27" i="51" s="1"/>
  <c r="AU25" i="61"/>
  <c r="AE27" i="51" s="1"/>
  <c r="AN25" i="61"/>
  <c r="X27" i="51" s="1"/>
  <c r="AP25" i="61"/>
  <c r="Z27" i="51" s="1"/>
  <c r="AR25" i="61"/>
  <c r="AB27" i="51" s="1"/>
  <c r="AW25" i="61"/>
  <c r="AG27" i="51" s="1"/>
  <c r="AV25" i="61"/>
  <c r="AF27" i="51" s="1"/>
  <c r="AM25" i="61"/>
  <c r="W27" i="51" s="1"/>
  <c r="AO25" i="61"/>
  <c r="Y27" i="51" s="1"/>
  <c r="Z112" i="63"/>
  <c r="V112" i="63"/>
  <c r="X112" i="63"/>
  <c r="W112" i="63"/>
  <c r="Y112" i="63"/>
  <c r="BT58" i="55"/>
  <c r="CE11" i="51"/>
  <c r="J41" i="51"/>
  <c r="AC173" i="63"/>
  <c r="H64" i="63" s="1"/>
  <c r="H61" i="51" s="1"/>
  <c r="B48" i="51"/>
  <c r="BC17" i="64"/>
  <c r="BC30" i="64"/>
  <c r="B55" i="51"/>
  <c r="B46" i="51"/>
  <c r="BV12" i="61"/>
  <c r="BS31" i="51"/>
  <c r="AQ71" i="63"/>
  <c r="CD46" i="51"/>
  <c r="AT23" i="61"/>
  <c r="AD25" i="51" s="1"/>
  <c r="AV23" i="61"/>
  <c r="AF25" i="51" s="1"/>
  <c r="AO23" i="61"/>
  <c r="Y25" i="51" s="1"/>
  <c r="AL23" i="61"/>
  <c r="V25" i="51" s="1"/>
  <c r="AS23" i="61"/>
  <c r="AC25" i="51" s="1"/>
  <c r="AN23" i="61"/>
  <c r="X25" i="51" s="1"/>
  <c r="AW23" i="61"/>
  <c r="AG25" i="51" s="1"/>
  <c r="AQ23" i="61"/>
  <c r="AA25" i="51" s="1"/>
  <c r="AU23" i="61"/>
  <c r="AE25" i="51" s="1"/>
  <c r="AR23" i="61"/>
  <c r="AB25" i="51" s="1"/>
  <c r="AM23" i="61"/>
  <c r="W25" i="51" s="1"/>
  <c r="AP23" i="61"/>
  <c r="Z25" i="51" s="1"/>
  <c r="BR58" i="55"/>
  <c r="C63" i="63"/>
  <c r="AU27" i="61"/>
  <c r="AE29" i="51" s="1"/>
  <c r="AT27" i="61"/>
  <c r="AD29" i="51" s="1"/>
  <c r="AS27" i="61"/>
  <c r="AC29" i="51" s="1"/>
  <c r="AL27" i="61"/>
  <c r="V29" i="51" s="1"/>
  <c r="AM27" i="61"/>
  <c r="W29" i="51" s="1"/>
  <c r="AQ27" i="61"/>
  <c r="AA29" i="51" s="1"/>
  <c r="AR27" i="61"/>
  <c r="AB29" i="51" s="1"/>
  <c r="AW27" i="61"/>
  <c r="AG29" i="51" s="1"/>
  <c r="AV27" i="61"/>
  <c r="AF29" i="51" s="1"/>
  <c r="AN27" i="61"/>
  <c r="X29" i="51" s="1"/>
  <c r="AP27" i="61"/>
  <c r="Z29" i="51" s="1"/>
  <c r="AO27" i="61"/>
  <c r="Y29" i="51" s="1"/>
  <c r="D62" i="51"/>
  <c r="AT18" i="61"/>
  <c r="AD20" i="51" s="1"/>
  <c r="AU18" i="61"/>
  <c r="AE20" i="51" s="1"/>
  <c r="AM18" i="61"/>
  <c r="W20" i="51" s="1"/>
  <c r="AS18" i="61"/>
  <c r="AC20" i="51" s="1"/>
  <c r="AO18" i="61"/>
  <c r="Y20" i="51" s="1"/>
  <c r="AN18" i="61"/>
  <c r="X20" i="51" s="1"/>
  <c r="AP18" i="61"/>
  <c r="Z20" i="51" s="1"/>
  <c r="AV18" i="61"/>
  <c r="AF20" i="51" s="1"/>
  <c r="AQ18" i="61"/>
  <c r="AA20" i="51" s="1"/>
  <c r="AR18" i="61"/>
  <c r="AB20" i="51" s="1"/>
  <c r="AW18" i="61"/>
  <c r="AG20" i="51" s="1"/>
  <c r="AL18" i="61"/>
  <c r="V20" i="51" s="1"/>
  <c r="X76" i="63"/>
  <c r="CE63" i="51"/>
  <c r="AL88" i="63"/>
  <c r="AL85" i="63"/>
  <c r="CE60" i="51"/>
  <c r="CD59" i="51" s="1"/>
  <c r="AQ64" i="63"/>
  <c r="CE70" i="51"/>
  <c r="AL95" i="63"/>
  <c r="CE69" i="51"/>
  <c r="CD68" i="51" s="1"/>
  <c r="AL94" i="63"/>
  <c r="AL92" i="63"/>
  <c r="AQ91" i="63" s="1"/>
  <c r="CE67" i="51"/>
  <c r="AQ73" i="63"/>
  <c r="AL90" i="63"/>
  <c r="CE65" i="51"/>
  <c r="AL86" i="63"/>
  <c r="CE61" i="51"/>
  <c r="AL93" i="63"/>
  <c r="CE62" i="51"/>
  <c r="AL87" i="63"/>
  <c r="CE64" i="51"/>
  <c r="AL89" i="63"/>
  <c r="AE21" i="63"/>
  <c r="C19" i="63" a="1"/>
  <c r="C19" i="63" s="1"/>
  <c r="D52" i="63"/>
  <c r="K24" i="63" a="1"/>
  <c r="K24" i="63" s="1"/>
  <c r="M9" i="63"/>
  <c r="G52" i="63"/>
  <c r="A14" i="63"/>
  <c r="B14" i="63" s="1" a="1"/>
  <c r="B14" i="63" s="1"/>
  <c r="AL20" i="63" a="1"/>
  <c r="AL20" i="63" s="1"/>
  <c r="M52" i="63"/>
  <c r="AC65" i="63" a="1"/>
  <c r="BX67" i="51"/>
  <c r="AQ66" i="63"/>
  <c r="AQ67" i="63"/>
  <c r="AQ93" i="63"/>
  <c r="J52" i="63"/>
  <c r="S20" i="63"/>
  <c r="X20" i="63" s="1" a="1"/>
  <c r="X20" i="63" s="1"/>
  <c r="AM13" i="63" a="1"/>
  <c r="AM13" i="63" s="1"/>
  <c r="J56" i="63"/>
  <c r="A20" i="63"/>
  <c r="H20" i="63" s="1" a="1"/>
  <c r="H20" i="63" s="1"/>
  <c r="AO20" i="63" a="1"/>
  <c r="AO20" i="63" s="1"/>
  <c r="AN20" i="63" a="1"/>
  <c r="AN20" i="63" s="1"/>
  <c r="AN13" i="63" a="1"/>
  <c r="AN13" i="63" s="1"/>
  <c r="AL13" i="63" a="1"/>
  <c r="AL13" i="63" s="1"/>
  <c r="H19" i="63" a="1"/>
  <c r="H19" i="63" s="1"/>
  <c r="J19" i="63" s="1"/>
  <c r="S13" i="63"/>
  <c r="AC13" i="63" s="1" a="1"/>
  <c r="AC13" i="63" s="1"/>
  <c r="AK12" i="63"/>
  <c r="AM12" i="63" s="1" a="1"/>
  <c r="AM12" i="63" s="1"/>
  <c r="S25" i="63"/>
  <c r="U25" i="63" s="1" a="1"/>
  <c r="U25" i="63" s="1"/>
  <c r="A12" i="63"/>
  <c r="B12" i="63" s="1" a="1"/>
  <c r="B12" i="63" s="1"/>
  <c r="A13" i="63"/>
  <c r="F13" i="63" s="1" a="1"/>
  <c r="F13" i="63" s="1"/>
  <c r="AK25" i="63"/>
  <c r="AN25" i="63" s="1" a="1"/>
  <c r="AN25" i="63" s="1"/>
  <c r="L19" i="63" a="1"/>
  <c r="L19" i="63" s="1"/>
  <c r="AK7" i="63"/>
  <c r="AL7" i="63" s="1" a="1"/>
  <c r="AL7" i="63" s="1"/>
  <c r="AK23" i="63"/>
  <c r="AL23" i="63" s="1" a="1"/>
  <c r="AL23" i="63" s="1"/>
  <c r="AK24" i="63"/>
  <c r="AL24" i="63" s="1" a="1"/>
  <c r="AL24" i="63" s="1"/>
  <c r="S14" i="63"/>
  <c r="X14" i="63" s="1" a="1"/>
  <c r="X14" i="63" s="1"/>
  <c r="L24" i="63" a="1"/>
  <c r="L24" i="63" s="1"/>
  <c r="K25" i="63" a="1"/>
  <c r="K25" i="63" s="1"/>
  <c r="M25" i="63" s="1"/>
  <c r="W9" i="63" a="1"/>
  <c r="W9" i="63" s="1"/>
  <c r="H24" i="63" a="1"/>
  <c r="H24" i="63" s="1"/>
  <c r="B24" i="63" a="1"/>
  <c r="B24" i="63" s="1"/>
  <c r="D24" i="63" s="1"/>
  <c r="S24" i="63"/>
  <c r="W24" i="63" s="1" a="1"/>
  <c r="W24" i="63" s="1"/>
  <c r="F24" i="63" a="1"/>
  <c r="F24" i="63" s="1"/>
  <c r="E24" i="63" a="1"/>
  <c r="E24" i="63" s="1"/>
  <c r="I24" i="63" a="1"/>
  <c r="I24" i="63" s="1"/>
  <c r="B25" i="63" a="1"/>
  <c r="B25" i="63" s="1"/>
  <c r="B10" i="63" a="1"/>
  <c r="B10" i="63" s="1"/>
  <c r="D10" i="63" s="1"/>
  <c r="L10" i="63" a="1"/>
  <c r="L10" i="63" s="1"/>
  <c r="E23" i="63" a="1"/>
  <c r="E23" i="63" s="1"/>
  <c r="AB6" i="63"/>
  <c r="S10" i="63"/>
  <c r="X10" i="63" s="1" a="1"/>
  <c r="X10" i="63" s="1"/>
  <c r="AK19" i="63"/>
  <c r="AO19" i="63" s="1" a="1"/>
  <c r="AO19" i="63" s="1"/>
  <c r="W38" i="63" a="1"/>
  <c r="W38" i="63" s="1"/>
  <c r="E19" i="63" a="1"/>
  <c r="E19" i="63" s="1"/>
  <c r="K19" i="63" a="1"/>
  <c r="K19" i="63" s="1"/>
  <c r="A7" i="63"/>
  <c r="L7" i="63" s="1" a="1"/>
  <c r="L7" i="63" s="1"/>
  <c r="S23" i="63"/>
  <c r="AA23" i="63" s="1" a="1"/>
  <c r="AA23" i="63" s="1"/>
  <c r="AB22" i="63"/>
  <c r="A11" i="63"/>
  <c r="F11" i="63" s="1" a="1"/>
  <c r="F11" i="63" s="1"/>
  <c r="A15" i="63"/>
  <c r="B15" i="63" s="1" a="1"/>
  <c r="B15" i="63" s="1"/>
  <c r="S19" i="63"/>
  <c r="Z19" i="63" s="1" a="1"/>
  <c r="Z19" i="63" s="1"/>
  <c r="B19" i="63" a="1"/>
  <c r="B19" i="63" s="1"/>
  <c r="F19" i="63" a="1"/>
  <c r="F19" i="63" s="1"/>
  <c r="AM6" i="63" a="1"/>
  <c r="AM6" i="63" s="1"/>
  <c r="U11" i="63" a="1"/>
  <c r="U11" i="63" s="1"/>
  <c r="AK11" i="63"/>
  <c r="AM11" i="63" s="1" a="1"/>
  <c r="AM11" i="63" s="1"/>
  <c r="AA44" i="63" a="1"/>
  <c r="AA44" i="63" s="1"/>
  <c r="AB44" i="63" s="1"/>
  <c r="A45" i="63"/>
  <c r="E45" i="63" s="1" a="1"/>
  <c r="E45" i="63" s="1"/>
  <c r="AP42" i="63"/>
  <c r="I17" i="63" a="1"/>
  <c r="I17" i="63" s="1"/>
  <c r="A26" i="63"/>
  <c r="F26" i="63" s="1" a="1"/>
  <c r="F26" i="63" s="1"/>
  <c r="U38" i="63" a="1"/>
  <c r="U38" i="63" s="1"/>
  <c r="L17" i="63" a="1"/>
  <c r="L17" i="63" s="1"/>
  <c r="H47" i="63" a="1"/>
  <c r="H47" i="63" s="1"/>
  <c r="C6" i="63" a="1"/>
  <c r="C6" i="63" s="1"/>
  <c r="A16" i="63"/>
  <c r="F16" i="63" s="1" a="1"/>
  <c r="F16" i="63" s="1"/>
  <c r="V6" i="63"/>
  <c r="D9" i="63"/>
  <c r="AE6" i="63"/>
  <c r="E25" i="63" a="1"/>
  <c r="E25" i="63" s="1"/>
  <c r="S16" i="63"/>
  <c r="W16" i="63" s="1" a="1"/>
  <c r="W16" i="63" s="1"/>
  <c r="W11" i="63" a="1"/>
  <c r="W11" i="63" s="1"/>
  <c r="Y22" i="63"/>
  <c r="X7" i="63" a="1"/>
  <c r="X7" i="63" s="1"/>
  <c r="AM8" i="63" a="1"/>
  <c r="AM8" i="63" s="1"/>
  <c r="S8" i="63"/>
  <c r="W8" i="63" s="1" a="1"/>
  <c r="W8" i="63" s="1"/>
  <c r="AL8" i="63" a="1"/>
  <c r="AL8" i="63" s="1"/>
  <c r="S15" i="63"/>
  <c r="T15" i="63" s="1" a="1"/>
  <c r="T15" i="63" s="1"/>
  <c r="J9" i="63"/>
  <c r="A8" i="63"/>
  <c r="H8" i="63" s="1" a="1"/>
  <c r="H8" i="63" s="1"/>
  <c r="AM55" i="63" a="1"/>
  <c r="AM55" i="63" s="1"/>
  <c r="S18" i="63"/>
  <c r="U18" i="63" s="1" a="1"/>
  <c r="U18" i="63" s="1"/>
  <c r="M56" i="63"/>
  <c r="S53" i="63"/>
  <c r="U53" i="63" s="1" a="1"/>
  <c r="U53" i="63" s="1"/>
  <c r="Z48" i="63" a="1"/>
  <c r="Z48" i="63" s="1"/>
  <c r="AF6" i="63"/>
  <c r="AK26" i="63"/>
  <c r="AM26" i="63" s="1" a="1"/>
  <c r="AM26" i="63" s="1"/>
  <c r="C47" i="63" a="1"/>
  <c r="C47" i="63" s="1"/>
  <c r="D47" i="63" s="1"/>
  <c r="H10" i="63" a="1"/>
  <c r="H10" i="63" s="1"/>
  <c r="X44" i="63" a="1"/>
  <c r="X44" i="63" s="1"/>
  <c r="AK45" i="63"/>
  <c r="AL45" i="63" s="1" a="1"/>
  <c r="AL45" i="63" s="1"/>
  <c r="AL38" i="63" a="1"/>
  <c r="AL38" i="63" s="1"/>
  <c r="B6" i="63" a="1"/>
  <c r="B6" i="63" s="1"/>
  <c r="L38" i="63" a="1"/>
  <c r="L38" i="63" s="1"/>
  <c r="X48" i="63" a="1"/>
  <c r="X48" i="63" s="1"/>
  <c r="AD26" i="63" a="1"/>
  <c r="AD26" i="63" s="1"/>
  <c r="W26" i="63" a="1"/>
  <c r="W26" i="63" s="1"/>
  <c r="F38" i="63" a="1"/>
  <c r="F38" i="63" s="1"/>
  <c r="K17" i="63" a="1"/>
  <c r="K17" i="63" s="1"/>
  <c r="B17" i="63" a="1"/>
  <c r="B17" i="63" s="1"/>
  <c r="D17" i="63" s="1"/>
  <c r="AN43" i="63" a="1"/>
  <c r="AN43" i="63" s="1"/>
  <c r="A18" i="63"/>
  <c r="K18" i="63" s="1" a="1"/>
  <c r="K18" i="63" s="1"/>
  <c r="AK10" i="63"/>
  <c r="AM10" i="63" s="1" a="1"/>
  <c r="AM10" i="63" s="1"/>
  <c r="E10" i="63" a="1"/>
  <c r="E10" i="63" s="1"/>
  <c r="I10" i="63" a="1"/>
  <c r="I10" i="63" s="1"/>
  <c r="O9" i="63"/>
  <c r="A53" i="63"/>
  <c r="K53" i="63" s="1" a="1"/>
  <c r="K53" i="63" s="1"/>
  <c r="L6" i="63" a="1"/>
  <c r="L6" i="63" s="1"/>
  <c r="K10" i="63" a="1"/>
  <c r="K10" i="63" s="1"/>
  <c r="F10" i="63" a="1"/>
  <c r="F10" i="63" s="1"/>
  <c r="S49" i="63"/>
  <c r="Z49" i="63" s="1" a="1"/>
  <c r="Z49" i="63" s="1"/>
  <c r="AN8" i="63" a="1"/>
  <c r="AN8" i="63" s="1"/>
  <c r="CG38" i="51"/>
  <c r="AN63" i="63"/>
  <c r="E17" i="63" a="1"/>
  <c r="E17" i="63" s="1"/>
  <c r="H17" i="63" a="1"/>
  <c r="H17" i="63" s="1"/>
  <c r="F17" i="63" a="1"/>
  <c r="F17" i="63" s="1"/>
  <c r="I47" i="63" a="1"/>
  <c r="I47" i="63" s="1"/>
  <c r="S39" i="63"/>
  <c r="AD39" i="63" s="1" a="1"/>
  <c r="AD39" i="63" s="1"/>
  <c r="G9" i="63"/>
  <c r="A41" i="63"/>
  <c r="H41" i="63" s="1" a="1"/>
  <c r="H41" i="63" s="1"/>
  <c r="X38" i="63" a="1"/>
  <c r="X38" i="63" s="1"/>
  <c r="Z38" i="63" a="1"/>
  <c r="Z38" i="63" s="1"/>
  <c r="AD9" i="63" a="1"/>
  <c r="AD9" i="63" s="1"/>
  <c r="AE9" i="63" s="1"/>
  <c r="Z9" i="63" a="1"/>
  <c r="Z9" i="63" s="1"/>
  <c r="U9" i="63" a="1"/>
  <c r="U9" i="63" s="1"/>
  <c r="AN14" i="63" a="1"/>
  <c r="AN14" i="63" s="1"/>
  <c r="AL43" i="63" a="1"/>
  <c r="AL43" i="63" s="1"/>
  <c r="AO55" i="63" a="1"/>
  <c r="AO55" i="63" s="1"/>
  <c r="N52" i="63"/>
  <c r="G56" i="63"/>
  <c r="U44" i="63" a="1"/>
  <c r="U44" i="63" s="1"/>
  <c r="N9" i="63"/>
  <c r="I25" i="63" a="1"/>
  <c r="I25" i="63" s="1"/>
  <c r="AC48" i="63" a="1"/>
  <c r="AC48" i="63" s="1"/>
  <c r="AA38" i="63" a="1"/>
  <c r="AA38" i="63" s="1"/>
  <c r="AD48" i="63" a="1"/>
  <c r="AD48" i="63" s="1"/>
  <c r="T38" i="63" a="1"/>
  <c r="T38" i="63" s="1"/>
  <c r="AC38" i="63" a="1"/>
  <c r="AC38" i="63" s="1"/>
  <c r="AE38" i="63" s="1"/>
  <c r="AA9" i="63" a="1"/>
  <c r="AA9" i="63" s="1"/>
  <c r="X9" i="63" a="1"/>
  <c r="X9" i="63" s="1"/>
  <c r="H25" i="63" a="1"/>
  <c r="H25" i="63" s="1"/>
  <c r="T9" i="63" a="1"/>
  <c r="T9" i="63" s="1"/>
  <c r="H38" i="63" a="1"/>
  <c r="H38" i="63" s="1"/>
  <c r="C38" i="63" a="1"/>
  <c r="C38" i="63" s="1"/>
  <c r="I38" i="63" a="1"/>
  <c r="I38" i="63" s="1"/>
  <c r="E38" i="63" a="1"/>
  <c r="E38" i="63" s="1"/>
  <c r="K38" i="63" a="1"/>
  <c r="K38" i="63" s="1"/>
  <c r="AE60" i="51"/>
  <c r="AN38" i="63" a="1"/>
  <c r="AN38" i="63" s="1"/>
  <c r="AO38" i="63" a="1"/>
  <c r="AO38" i="63" s="1"/>
  <c r="AN9" i="63" a="1"/>
  <c r="AN9" i="63" s="1"/>
  <c r="AO9" i="63" a="1"/>
  <c r="AO9" i="63" s="1"/>
  <c r="AL9" i="63" a="1"/>
  <c r="AL9" i="63" s="1"/>
  <c r="W48" i="63" a="1"/>
  <c r="W48" i="63" s="1"/>
  <c r="F48" i="63" a="1"/>
  <c r="F48" i="63" s="1"/>
  <c r="E48" i="63" a="1"/>
  <c r="E48" i="63" s="1"/>
  <c r="I48" i="63" a="1"/>
  <c r="I48" i="63" s="1"/>
  <c r="C48" i="63" a="1"/>
  <c r="C48" i="63" s="1"/>
  <c r="K48" i="63" a="1"/>
  <c r="K48" i="63" s="1"/>
  <c r="H48" i="63" a="1"/>
  <c r="H48" i="63" s="1"/>
  <c r="L48" i="63" a="1"/>
  <c r="L48" i="63" s="1"/>
  <c r="B48" i="63" a="1"/>
  <c r="B48" i="63" s="1"/>
  <c r="H6" i="63" a="1"/>
  <c r="H6" i="63" s="1"/>
  <c r="K6" i="63" a="1"/>
  <c r="K6" i="63" s="1"/>
  <c r="F6" i="63" a="1"/>
  <c r="F6" i="63" s="1"/>
  <c r="I6" i="63" a="1"/>
  <c r="I6" i="63" s="1"/>
  <c r="H22" i="63" a="1"/>
  <c r="H22" i="63" s="1"/>
  <c r="L22" i="63" a="1"/>
  <c r="L22" i="63" s="1"/>
  <c r="C22" i="63" a="1"/>
  <c r="C22" i="63" s="1"/>
  <c r="I22" i="63" a="1"/>
  <c r="I22" i="63" s="1"/>
  <c r="B22" i="63" a="1"/>
  <c r="B22" i="63" s="1"/>
  <c r="F22" i="63" a="1"/>
  <c r="F22" i="63" s="1"/>
  <c r="E22" i="63" a="1"/>
  <c r="E22" i="63" s="1"/>
  <c r="K22" i="63" a="1"/>
  <c r="K22" i="63" s="1"/>
  <c r="AO43" i="63" a="1"/>
  <c r="AO43" i="63" s="1"/>
  <c r="AL55" i="63" a="1"/>
  <c r="AL55" i="63" s="1"/>
  <c r="U48" i="63" a="1"/>
  <c r="U48" i="63" s="1"/>
  <c r="V48" i="63" s="1"/>
  <c r="AA48" i="63" a="1"/>
  <c r="AA48" i="63" s="1"/>
  <c r="AO48" i="63" a="1"/>
  <c r="AO48" i="63" s="1"/>
  <c r="AL48" i="63" a="1"/>
  <c r="AL48" i="63" s="1"/>
  <c r="AN48" i="63" a="1"/>
  <c r="AN48" i="63" s="1"/>
  <c r="AM48" i="63" a="1"/>
  <c r="AM48" i="63" s="1"/>
  <c r="AL6" i="63" a="1"/>
  <c r="AL6" i="63" s="1"/>
  <c r="AN6" i="63" a="1"/>
  <c r="AN6" i="63" s="1"/>
  <c r="AL22" i="63" a="1"/>
  <c r="AL22" i="63" s="1"/>
  <c r="AO22" i="63" a="1"/>
  <c r="AO22" i="63" s="1"/>
  <c r="AN22" i="63" a="1"/>
  <c r="AN22" i="63" s="1"/>
  <c r="AM22" i="63" a="1"/>
  <c r="AM22" i="63" s="1"/>
  <c r="AO16" i="63" a="1"/>
  <c r="AO16" i="63" s="1"/>
  <c r="AM16" i="63" a="1"/>
  <c r="AM16" i="63" s="1"/>
  <c r="AL16" i="63" a="1"/>
  <c r="AL16" i="63" s="1"/>
  <c r="AG6" i="63"/>
  <c r="Y6" i="63"/>
  <c r="A39" i="63"/>
  <c r="F39" i="63" s="1" a="1"/>
  <c r="F39" i="63" s="1"/>
  <c r="S40" i="63"/>
  <c r="T40" i="63" s="1" a="1"/>
  <c r="T40" i="63" s="1"/>
  <c r="S41" i="63"/>
  <c r="Z41" i="63" s="1" a="1"/>
  <c r="Z41" i="63" s="1"/>
  <c r="A49" i="63"/>
  <c r="F49" i="63" s="1" a="1"/>
  <c r="F49" i="63" s="1"/>
  <c r="AB21" i="63"/>
  <c r="O52" i="63"/>
  <c r="C42" i="63" a="1"/>
  <c r="C42" i="63" s="1"/>
  <c r="F42" i="63" a="1"/>
  <c r="F42" i="63" s="1"/>
  <c r="H42" i="63" a="1"/>
  <c r="H42" i="63" s="1"/>
  <c r="I42" i="63" a="1"/>
  <c r="I42" i="63" s="1"/>
  <c r="K42" i="63" a="1"/>
  <c r="K42" i="63" s="1"/>
  <c r="L42" i="63" a="1"/>
  <c r="L42" i="63" s="1"/>
  <c r="E42" i="63" a="1"/>
  <c r="E42" i="63" s="1"/>
  <c r="B42" i="63" a="1"/>
  <c r="B42" i="63" s="1"/>
  <c r="A50" i="63"/>
  <c r="S50" i="63"/>
  <c r="AK50" i="63"/>
  <c r="AA56" i="63" a="1"/>
  <c r="AA56" i="63" s="1"/>
  <c r="W56" i="63" a="1"/>
  <c r="W56" i="63" s="1"/>
  <c r="X56" i="63" a="1"/>
  <c r="X56" i="63" s="1"/>
  <c r="T56" i="63" a="1"/>
  <c r="T56" i="63" s="1"/>
  <c r="AC56" i="63" a="1"/>
  <c r="AC56" i="63" s="1"/>
  <c r="AD56" i="63" a="1"/>
  <c r="AD56" i="63" s="1"/>
  <c r="Z56" i="63" a="1"/>
  <c r="Z56" i="63" s="1"/>
  <c r="U56" i="63" a="1"/>
  <c r="U56" i="63" s="1"/>
  <c r="AL18" i="63" a="1"/>
  <c r="AL18" i="63" s="1"/>
  <c r="AO18" i="63" a="1"/>
  <c r="AO18" i="63" s="1"/>
  <c r="AN18" i="63" a="1"/>
  <c r="AN18" i="63" s="1"/>
  <c r="W44" i="63" a="1"/>
  <c r="W44" i="63" s="1"/>
  <c r="AC44" i="63" a="1"/>
  <c r="AC44" i="63" s="1"/>
  <c r="AD44" i="63" a="1"/>
  <c r="AD44" i="63" s="1"/>
  <c r="T44" i="63" a="1"/>
  <c r="T44" i="63" s="1"/>
  <c r="W52" i="63" a="1"/>
  <c r="W52" i="63" s="1"/>
  <c r="AD52" i="63" a="1"/>
  <c r="AD52" i="63" s="1"/>
  <c r="U52" i="63" a="1"/>
  <c r="U52" i="63" s="1"/>
  <c r="AC52" i="63" a="1"/>
  <c r="AC52" i="63" s="1"/>
  <c r="X52" i="63" a="1"/>
  <c r="X52" i="63" s="1"/>
  <c r="AA52" i="63" a="1"/>
  <c r="AA52" i="63" s="1"/>
  <c r="T52" i="63" a="1"/>
  <c r="T52" i="63" s="1"/>
  <c r="Z52" i="63" a="1"/>
  <c r="Z52" i="63" s="1"/>
  <c r="X17" i="63" a="1"/>
  <c r="X17" i="63" s="1"/>
  <c r="U17" i="63" a="1"/>
  <c r="U17" i="63" s="1"/>
  <c r="T17" i="63" a="1"/>
  <c r="T17" i="63" s="1"/>
  <c r="Z17" i="63" a="1"/>
  <c r="Z17" i="63" s="1"/>
  <c r="AC17" i="63" a="1"/>
  <c r="AC17" i="63" s="1"/>
  <c r="W17" i="63" a="1"/>
  <c r="W17" i="63" s="1"/>
  <c r="AA17" i="63" a="1"/>
  <c r="AA17" i="63" s="1"/>
  <c r="AD17" i="63" a="1"/>
  <c r="AD17" i="63" s="1"/>
  <c r="AP27" i="63"/>
  <c r="AP44" i="63"/>
  <c r="A40" i="63"/>
  <c r="F40" i="63" s="1" a="1"/>
  <c r="F40" i="63" s="1"/>
  <c r="W42" i="63" a="1"/>
  <c r="W42" i="63" s="1"/>
  <c r="Z42" i="63" a="1"/>
  <c r="Z42" i="63" s="1"/>
  <c r="AD42" i="63" a="1"/>
  <c r="AD42" i="63" s="1"/>
  <c r="X42" i="63" a="1"/>
  <c r="X42" i="63" s="1"/>
  <c r="U42" i="63" a="1"/>
  <c r="U42" i="63" s="1"/>
  <c r="AC42" i="63" a="1"/>
  <c r="AC42" i="63" s="1"/>
  <c r="T42" i="63" a="1"/>
  <c r="T42" i="63" s="1"/>
  <c r="AA42" i="63" a="1"/>
  <c r="AA42" i="63" s="1"/>
  <c r="AM56" i="63" a="1"/>
  <c r="AM56" i="63" s="1"/>
  <c r="AO56" i="63" a="1"/>
  <c r="AO56" i="63" s="1"/>
  <c r="AL56" i="63" a="1"/>
  <c r="AL56" i="63" s="1"/>
  <c r="AN56" i="63" a="1"/>
  <c r="AN56" i="63" s="1"/>
  <c r="V21" i="63"/>
  <c r="AF21" i="63"/>
  <c r="A37" i="63"/>
  <c r="S37" i="63"/>
  <c r="AK37" i="63"/>
  <c r="H44" i="63" a="1"/>
  <c r="H44" i="63" s="1"/>
  <c r="L44" i="63" a="1"/>
  <c r="L44" i="63" s="1"/>
  <c r="E44" i="63" a="1"/>
  <c r="E44" i="63" s="1"/>
  <c r="I44" i="63" a="1"/>
  <c r="I44" i="63" s="1"/>
  <c r="F44" i="63" a="1"/>
  <c r="F44" i="63" s="1"/>
  <c r="C44" i="63" a="1"/>
  <c r="C44" i="63" s="1"/>
  <c r="B44" i="63" a="1"/>
  <c r="B44" i="63" s="1"/>
  <c r="K44" i="63" a="1"/>
  <c r="K44" i="63" s="1"/>
  <c r="S46" i="63"/>
  <c r="A46" i="63"/>
  <c r="AK46" i="63"/>
  <c r="AL52" i="63" a="1"/>
  <c r="AL52" i="63" s="1"/>
  <c r="AN52" i="63" a="1"/>
  <c r="AN52" i="63" s="1"/>
  <c r="AM52" i="63" a="1"/>
  <c r="AM52" i="63" s="1"/>
  <c r="AO52" i="63" a="1"/>
  <c r="AO52" i="63" s="1"/>
  <c r="A54" i="63"/>
  <c r="S54" i="63"/>
  <c r="AK54" i="63"/>
  <c r="AG21" i="63"/>
  <c r="AO17" i="63" a="1"/>
  <c r="AO17" i="63" s="1"/>
  <c r="AN17" i="63" a="1"/>
  <c r="AN17" i="63" s="1"/>
  <c r="AL17" i="63" a="1"/>
  <c r="AL17" i="63" s="1"/>
  <c r="AM17" i="63" a="1"/>
  <c r="AM17" i="63" s="1"/>
  <c r="E43" i="63" a="1"/>
  <c r="E43" i="63" s="1"/>
  <c r="C43" i="63" a="1"/>
  <c r="C43" i="63" s="1"/>
  <c r="H43" i="63" a="1"/>
  <c r="H43" i="63" s="1"/>
  <c r="K43" i="63" a="1"/>
  <c r="K43" i="63" s="1"/>
  <c r="B43" i="63" a="1"/>
  <c r="B43" i="63" s="1"/>
  <c r="L43" i="63" a="1"/>
  <c r="L43" i="63" s="1"/>
  <c r="I43" i="63" a="1"/>
  <c r="I43" i="63" s="1"/>
  <c r="F43" i="63" a="1"/>
  <c r="F43" i="63" s="1"/>
  <c r="AO47" i="63" a="1"/>
  <c r="AO47" i="63" s="1"/>
  <c r="AL47" i="63" a="1"/>
  <c r="AL47" i="63" s="1"/>
  <c r="AN47" i="63" a="1"/>
  <c r="AN47" i="63" s="1"/>
  <c r="AM47" i="63" a="1"/>
  <c r="AM47" i="63" s="1"/>
  <c r="AM51" i="63" a="1"/>
  <c r="AM51" i="63" s="1"/>
  <c r="AL51" i="63" a="1"/>
  <c r="AL51" i="63" s="1"/>
  <c r="AN51" i="63" a="1"/>
  <c r="AN51" i="63" s="1"/>
  <c r="AO51" i="63" a="1"/>
  <c r="AO51" i="63" s="1"/>
  <c r="I51" i="63" a="1"/>
  <c r="I51" i="63" s="1"/>
  <c r="L51" i="63" a="1"/>
  <c r="L51" i="63" s="1"/>
  <c r="E51" i="63" a="1"/>
  <c r="E51" i="63" s="1"/>
  <c r="C51" i="63" a="1"/>
  <c r="C51" i="63" s="1"/>
  <c r="B51" i="63" a="1"/>
  <c r="B51" i="63" s="1"/>
  <c r="H51" i="63" a="1"/>
  <c r="H51" i="63" s="1"/>
  <c r="F51" i="63" a="1"/>
  <c r="F51" i="63" s="1"/>
  <c r="K51" i="63" a="1"/>
  <c r="K51" i="63" s="1"/>
  <c r="AD45" i="63" a="1"/>
  <c r="AD45" i="63" s="1"/>
  <c r="Z45" i="63" a="1"/>
  <c r="Z45" i="63" s="1"/>
  <c r="W45" i="63" a="1"/>
  <c r="W45" i="63" s="1"/>
  <c r="AA43" i="63" a="1"/>
  <c r="AA43" i="63" s="1"/>
  <c r="AC43" i="63" a="1"/>
  <c r="AC43" i="63" s="1"/>
  <c r="W43" i="63" a="1"/>
  <c r="W43" i="63" s="1"/>
  <c r="T43" i="63" a="1"/>
  <c r="T43" i="63" s="1"/>
  <c r="X43" i="63" a="1"/>
  <c r="X43" i="63" s="1"/>
  <c r="U43" i="63" a="1"/>
  <c r="U43" i="63" s="1"/>
  <c r="AD43" i="63" a="1"/>
  <c r="AD43" i="63" s="1"/>
  <c r="Z43" i="63" a="1"/>
  <c r="Z43" i="63" s="1"/>
  <c r="K47" i="63" a="1"/>
  <c r="K47" i="63" s="1"/>
  <c r="E47" i="63" a="1"/>
  <c r="E47" i="63" s="1"/>
  <c r="L47" i="63" a="1"/>
  <c r="L47" i="63" s="1"/>
  <c r="F47" i="63" a="1"/>
  <c r="F47" i="63" s="1"/>
  <c r="AD47" i="63" a="1"/>
  <c r="AD47" i="63" s="1"/>
  <c r="U47" i="63" a="1"/>
  <c r="U47" i="63" s="1"/>
  <c r="X47" i="63" a="1"/>
  <c r="X47" i="63" s="1"/>
  <c r="W47" i="63" a="1"/>
  <c r="W47" i="63" s="1"/>
  <c r="Z47" i="63" a="1"/>
  <c r="Z47" i="63" s="1"/>
  <c r="AC47" i="63" a="1"/>
  <c r="AC47" i="63" s="1"/>
  <c r="AA47" i="63" a="1"/>
  <c r="AA47" i="63" s="1"/>
  <c r="T47" i="63" a="1"/>
  <c r="T47" i="63" s="1"/>
  <c r="U51" i="63" a="1"/>
  <c r="U51" i="63" s="1"/>
  <c r="T51" i="63" a="1"/>
  <c r="T51" i="63" s="1"/>
  <c r="Z51" i="63" a="1"/>
  <c r="Z51" i="63" s="1"/>
  <c r="AA51" i="63" a="1"/>
  <c r="AA51" i="63" s="1"/>
  <c r="X51" i="63" a="1"/>
  <c r="X51" i="63" s="1"/>
  <c r="AC51" i="63" a="1"/>
  <c r="AC51" i="63" s="1"/>
  <c r="AD51" i="63" a="1"/>
  <c r="AD51" i="63" s="1"/>
  <c r="W51" i="63" a="1"/>
  <c r="W51" i="63" s="1"/>
  <c r="K55" i="63" a="1"/>
  <c r="K55" i="63" s="1"/>
  <c r="I55" i="63" a="1"/>
  <c r="I55" i="63" s="1"/>
  <c r="E55" i="63" a="1"/>
  <c r="E55" i="63" s="1"/>
  <c r="F55" i="63" a="1"/>
  <c r="F55" i="63" s="1"/>
  <c r="C55" i="63" a="1"/>
  <c r="C55" i="63" s="1"/>
  <c r="B55" i="63" a="1"/>
  <c r="B55" i="63" s="1"/>
  <c r="H55" i="63" a="1"/>
  <c r="H55" i="63" s="1"/>
  <c r="L55" i="63" a="1"/>
  <c r="L55" i="63" s="1"/>
  <c r="W55" i="63" a="1"/>
  <c r="W55" i="63" s="1"/>
  <c r="AA55" i="63" a="1"/>
  <c r="AA55" i="63" s="1"/>
  <c r="Z55" i="63" a="1"/>
  <c r="Z55" i="63" s="1"/>
  <c r="AD55" i="63" a="1"/>
  <c r="AD55" i="63" s="1"/>
  <c r="X55" i="63" a="1"/>
  <c r="X55" i="63" s="1"/>
  <c r="U55" i="63" a="1"/>
  <c r="U55" i="63" s="1"/>
  <c r="T55" i="63" a="1"/>
  <c r="T55" i="63" s="1"/>
  <c r="AC55" i="63" a="1"/>
  <c r="AC55" i="63" s="1"/>
  <c r="AN39" i="63" a="1"/>
  <c r="AN39" i="63" s="1"/>
  <c r="AM40" i="63" a="1"/>
  <c r="AM40" i="63" s="1"/>
  <c r="AO40" i="63" a="1"/>
  <c r="AO40" i="63" s="1"/>
  <c r="AL40" i="63" a="1"/>
  <c r="AL40" i="63" s="1"/>
  <c r="AN40" i="63" a="1"/>
  <c r="AN40" i="63" s="1"/>
  <c r="AN49" i="63" a="1"/>
  <c r="AN49" i="63" s="1"/>
  <c r="AO49" i="63" a="1"/>
  <c r="AO49" i="63" s="1"/>
  <c r="AL49" i="63" a="1"/>
  <c r="AL49" i="63" s="1"/>
  <c r="AM49" i="63" a="1"/>
  <c r="AM49" i="63" s="1"/>
  <c r="O56" i="63"/>
  <c r="E27" i="46"/>
  <c r="AO21" i="63" a="1"/>
  <c r="AO21" i="63" s="1"/>
  <c r="AL21" i="63" a="1"/>
  <c r="AL21" i="63" s="1"/>
  <c r="AN21" i="63" a="1"/>
  <c r="AN21" i="63" s="1"/>
  <c r="AM21" i="63" a="1"/>
  <c r="AM21" i="63" s="1"/>
  <c r="F27" i="63" a="1"/>
  <c r="F27" i="63" s="1"/>
  <c r="L27" i="63" a="1"/>
  <c r="L27" i="63" s="1"/>
  <c r="C27" i="63" a="1"/>
  <c r="C27" i="63" s="1"/>
  <c r="E27" i="63" a="1"/>
  <c r="E27" i="63" s="1"/>
  <c r="K27" i="63" a="1"/>
  <c r="K27" i="63" s="1"/>
  <c r="I27" i="63" a="1"/>
  <c r="I27" i="63" s="1"/>
  <c r="B27" i="63" a="1"/>
  <c r="B27" i="63" s="1"/>
  <c r="H27" i="63" a="1"/>
  <c r="H27" i="63" s="1"/>
  <c r="L21" i="63" a="1"/>
  <c r="L21" i="63" s="1"/>
  <c r="K21" i="63" a="1"/>
  <c r="K21" i="63" s="1"/>
  <c r="H21" i="63" a="1"/>
  <c r="H21" i="63" s="1"/>
  <c r="C21" i="63" a="1"/>
  <c r="C21" i="63" s="1"/>
  <c r="B21" i="63" a="1"/>
  <c r="B21" i="63" s="1"/>
  <c r="E21" i="63" a="1"/>
  <c r="E21" i="63" s="1"/>
  <c r="F21" i="63" a="1"/>
  <c r="F21" i="63" s="1"/>
  <c r="I21" i="63" a="1"/>
  <c r="I21" i="63" s="1"/>
  <c r="AA27" i="63" a="1"/>
  <c r="AA27" i="63" s="1"/>
  <c r="AC27" i="63" a="1"/>
  <c r="AC27" i="63" s="1"/>
  <c r="T27" i="63" a="1"/>
  <c r="T27" i="63" s="1"/>
  <c r="AD27" i="63" a="1"/>
  <c r="AD27" i="63" s="1"/>
  <c r="W27" i="63" a="1"/>
  <c r="W27" i="63" s="1"/>
  <c r="Z27" i="63" a="1"/>
  <c r="Z27" i="63" s="1"/>
  <c r="X27" i="63" a="1"/>
  <c r="X27" i="63" s="1"/>
  <c r="U27" i="63" a="1"/>
  <c r="U27" i="63" s="1"/>
  <c r="D56" i="63"/>
  <c r="N56" i="63"/>
  <c r="AF22" i="63"/>
  <c r="V22" i="63"/>
  <c r="AG22" i="63"/>
  <c r="AB8" i="61"/>
  <c r="BB18" i="61"/>
  <c r="BB12" i="61"/>
  <c r="BB14" i="61"/>
  <c r="BB6" i="61"/>
  <c r="BB8" i="61"/>
  <c r="BB20" i="61"/>
  <c r="BB15" i="61"/>
  <c r="BB10" i="61"/>
  <c r="BB26" i="61"/>
  <c r="BB28" i="61"/>
  <c r="BB27" i="61"/>
  <c r="BB7" i="61"/>
  <c r="BB17" i="61"/>
  <c r="BB13" i="61"/>
  <c r="BB9" i="61"/>
  <c r="BB19" i="61"/>
  <c r="BB22" i="61"/>
  <c r="BB11" i="61"/>
  <c r="BB16" i="61"/>
  <c r="BB21" i="61"/>
  <c r="BB5" i="61"/>
  <c r="BB23" i="61"/>
  <c r="L27" i="46"/>
  <c r="M27" i="46"/>
  <c r="O27" i="46"/>
  <c r="BB24" i="61"/>
  <c r="AB16" i="61"/>
  <c r="BT68" i="51"/>
  <c r="E65" i="63"/>
  <c r="A27" i="46"/>
  <c r="B27" i="46"/>
  <c r="BB25" i="61"/>
  <c r="K27" i="46"/>
  <c r="AS36" i="51"/>
  <c r="S127" i="63" s="1"/>
  <c r="AS29" i="51"/>
  <c r="S95" i="63" s="1"/>
  <c r="AS27" i="51"/>
  <c r="S93" i="63" s="1"/>
  <c r="AS55" i="51"/>
  <c r="S146" i="63" s="1"/>
  <c r="AS15" i="51"/>
  <c r="S81" i="63" s="1"/>
  <c r="AS39" i="51"/>
  <c r="S130" i="63" s="1"/>
  <c r="AS19" i="51"/>
  <c r="S85" i="63" s="1"/>
  <c r="AS40" i="51"/>
  <c r="S131" i="63" s="1"/>
  <c r="AS38" i="51"/>
  <c r="S129" i="63" s="1"/>
  <c r="AS30" i="51"/>
  <c r="S96" i="63" s="1"/>
  <c r="AS25" i="51"/>
  <c r="S91" i="63" s="1"/>
  <c r="AS9" i="51"/>
  <c r="S75" i="63" s="1"/>
  <c r="AS46" i="51"/>
  <c r="S137" i="63" s="1"/>
  <c r="AS57" i="51"/>
  <c r="S148" i="63" s="1"/>
  <c r="AS52" i="51"/>
  <c r="S143" i="63" s="1"/>
  <c r="BW69" i="51"/>
  <c r="BV70" i="51"/>
  <c r="BV69" i="51"/>
  <c r="AS56" i="51"/>
  <c r="S147" i="63" s="1"/>
  <c r="AS8" i="51"/>
  <c r="S74" i="63" s="1"/>
  <c r="AS42" i="51"/>
  <c r="S133" i="63" s="1"/>
  <c r="AS34" i="51"/>
  <c r="S125" i="63" s="1"/>
  <c r="AS45" i="51"/>
  <c r="S136" i="63" s="1"/>
  <c r="AS24" i="51"/>
  <c r="S90" i="63" s="1"/>
  <c r="AS47" i="51"/>
  <c r="S138" i="63" s="1"/>
  <c r="AS17" i="51"/>
  <c r="S83" i="63" s="1"/>
  <c r="AS44" i="51"/>
  <c r="S135" i="63" s="1"/>
  <c r="AS21" i="51"/>
  <c r="S87" i="63" s="1"/>
  <c r="AS28" i="51"/>
  <c r="S94" i="63" s="1"/>
  <c r="AS7" i="51"/>
  <c r="S73" i="63" s="1"/>
  <c r="BW70" i="51"/>
  <c r="AS48" i="51"/>
  <c r="S139" i="63" s="1"/>
  <c r="AS20" i="51"/>
  <c r="S86" i="63" s="1"/>
  <c r="AS14" i="51"/>
  <c r="S80" i="63" s="1"/>
  <c r="AS54" i="51"/>
  <c r="S145" i="63" s="1"/>
  <c r="AS11" i="51"/>
  <c r="S77" i="63" s="1"/>
  <c r="AS10" i="51"/>
  <c r="S76" i="63" s="1"/>
  <c r="AS23" i="51"/>
  <c r="S89" i="63" s="1"/>
  <c r="AS16" i="51"/>
  <c r="S82" i="63" s="1"/>
  <c r="AS35" i="51"/>
  <c r="S126" i="63" s="1"/>
  <c r="AS49" i="51"/>
  <c r="S140" i="63" s="1"/>
  <c r="AS41" i="51"/>
  <c r="S132" i="63" s="1"/>
  <c r="AS51" i="51"/>
  <c r="S142" i="63" s="1"/>
  <c r="AS22" i="51"/>
  <c r="S88" i="63" s="1"/>
  <c r="AS43" i="51"/>
  <c r="S134" i="63" s="1"/>
  <c r="AS26" i="51"/>
  <c r="S92" i="63" s="1"/>
  <c r="AS53" i="51"/>
  <c r="S144" i="63" s="1"/>
  <c r="AS18" i="51"/>
  <c r="S84" i="63" s="1"/>
  <c r="AS50" i="51"/>
  <c r="S141" i="63" s="1"/>
  <c r="AS13" i="51"/>
  <c r="S79" i="63" s="1"/>
  <c r="AS37" i="51"/>
  <c r="S128" i="63" s="1"/>
  <c r="E64" i="63"/>
  <c r="BT67" i="51"/>
  <c r="C27" i="46"/>
  <c r="U26" i="63" l="1" a="1"/>
  <c r="U26" i="63" s="1"/>
  <c r="CE27" i="51"/>
  <c r="H66" i="63"/>
  <c r="A34" i="55"/>
  <c r="A34" i="51"/>
  <c r="S35" i="63"/>
  <c r="A35" i="63"/>
  <c r="AK35" i="63"/>
  <c r="AK36" i="63"/>
  <c r="A35" i="51"/>
  <c r="A35" i="55"/>
  <c r="B35" i="55" s="1"/>
  <c r="A36" i="63"/>
  <c r="S36" i="63"/>
  <c r="AM14" i="63" a="1"/>
  <c r="AM14" i="63" s="1"/>
  <c r="AQ86" i="63"/>
  <c r="AL14" i="63" a="1"/>
  <c r="AL14" i="63" s="1"/>
  <c r="T26" i="63" a="1"/>
  <c r="T26" i="63" s="1"/>
  <c r="BC23" i="64"/>
  <c r="CH27" i="51"/>
  <c r="D29" i="65"/>
  <c r="BB4" i="64"/>
  <c r="D33" i="65"/>
  <c r="L7" i="51"/>
  <c r="CG8" i="51"/>
  <c r="D7" i="65"/>
  <c r="BC19" i="64"/>
  <c r="BV21" i="61"/>
  <c r="CE23" i="51"/>
  <c r="BC42" i="64"/>
  <c r="CG8" i="55"/>
  <c r="CD8" i="55"/>
  <c r="B7" i="55"/>
  <c r="B34" i="55"/>
  <c r="BR59" i="51"/>
  <c r="BT59" i="51"/>
  <c r="BQ59" i="51"/>
  <c r="BS59" i="51"/>
  <c r="AQ88" i="63"/>
  <c r="Z173" i="63"/>
  <c r="CD63" i="51"/>
  <c r="BU59" i="51"/>
  <c r="CD69" i="51"/>
  <c r="BS32" i="51"/>
  <c r="AQ92" i="63"/>
  <c r="BU32" i="51"/>
  <c r="AQ85" i="63"/>
  <c r="Y121" i="63"/>
  <c r="CD66" i="51"/>
  <c r="W121" i="63"/>
  <c r="W173" i="63"/>
  <c r="V121" i="63"/>
  <c r="X121" i="63"/>
  <c r="Z121" i="63"/>
  <c r="Y173" i="63"/>
  <c r="AC65" i="63"/>
  <c r="AE65" i="63"/>
  <c r="K64" i="63" s="1"/>
  <c r="AA7" i="63" a="1"/>
  <c r="AA7" i="63" s="1"/>
  <c r="W7" i="63" a="1"/>
  <c r="W7" i="63" s="1"/>
  <c r="U7" i="63" a="1"/>
  <c r="U7" i="63" s="1"/>
  <c r="T7" i="63" a="1"/>
  <c r="T7" i="63" s="1"/>
  <c r="V7" i="63" s="1"/>
  <c r="AC7" i="63" a="1"/>
  <c r="AC7" i="63" s="1"/>
  <c r="AE7" i="63" s="1"/>
  <c r="Z7" i="63" a="1"/>
  <c r="Z7" i="63" s="1"/>
  <c r="AB7" i="63" s="1"/>
  <c r="CE26" i="51"/>
  <c r="CH10" i="51"/>
  <c r="B36" i="51"/>
  <c r="CE10" i="51"/>
  <c r="J36" i="51"/>
  <c r="L36" i="51"/>
  <c r="BC29" i="64"/>
  <c r="BV8" i="61"/>
  <c r="BC6" i="64"/>
  <c r="AA45" i="63" a="1"/>
  <c r="AA45" i="63" s="1"/>
  <c r="CH14" i="55"/>
  <c r="B40" i="55"/>
  <c r="J40" i="55"/>
  <c r="CE14" i="55"/>
  <c r="B52" i="55"/>
  <c r="CH26" i="55"/>
  <c r="CE26" i="55"/>
  <c r="J52" i="55"/>
  <c r="CH18" i="55"/>
  <c r="J44" i="55"/>
  <c r="B44" i="55"/>
  <c r="CE18" i="55"/>
  <c r="CE12" i="55"/>
  <c r="B38" i="55"/>
  <c r="J38" i="55"/>
  <c r="CH12" i="55"/>
  <c r="AM41" i="63" a="1"/>
  <c r="AM41" i="63" s="1"/>
  <c r="U45" i="63" a="1"/>
  <c r="U45" i="63" s="1"/>
  <c r="BC8" i="64"/>
  <c r="L38" i="51"/>
  <c r="B38" i="51"/>
  <c r="BC31" i="64"/>
  <c r="CE12" i="51"/>
  <c r="BV10" i="61"/>
  <c r="AL41" i="63" a="1"/>
  <c r="AL41" i="63" s="1"/>
  <c r="AL39" i="63" a="1"/>
  <c r="AL39" i="63" s="1"/>
  <c r="AM53" i="63" a="1"/>
  <c r="AM53" i="63" s="1"/>
  <c r="T45" i="63" a="1"/>
  <c r="T45" i="63" s="1"/>
  <c r="AF45" i="63" s="1"/>
  <c r="CE22" i="51"/>
  <c r="BV20" i="61"/>
  <c r="CH22" i="51"/>
  <c r="L48" i="51"/>
  <c r="BC18" i="64"/>
  <c r="BC41" i="64"/>
  <c r="AN53" i="63" a="1"/>
  <c r="AN53" i="63" s="1"/>
  <c r="J52" i="51"/>
  <c r="CH26" i="51"/>
  <c r="BC45" i="64"/>
  <c r="AO41" i="63" a="1"/>
  <c r="AO41" i="63" s="1"/>
  <c r="AO39" i="63" a="1"/>
  <c r="AO39" i="63" s="1"/>
  <c r="AL53" i="63" a="1"/>
  <c r="AL53" i="63" s="1"/>
  <c r="CH13" i="55"/>
  <c r="CE13" i="55"/>
  <c r="B39" i="55"/>
  <c r="J39" i="55"/>
  <c r="AC45" i="63" a="1"/>
  <c r="AC45" i="63" s="1"/>
  <c r="J38" i="51"/>
  <c r="BV24" i="61"/>
  <c r="BC38" i="64"/>
  <c r="BV17" i="61"/>
  <c r="CE19" i="51"/>
  <c r="BC15" i="64"/>
  <c r="CH19" i="51"/>
  <c r="CH18" i="51"/>
  <c r="CE18" i="51"/>
  <c r="BV16" i="61"/>
  <c r="L44" i="51"/>
  <c r="J44" i="51"/>
  <c r="BC37" i="64"/>
  <c r="B44" i="51"/>
  <c r="BC14" i="64"/>
  <c r="A56" i="55"/>
  <c r="A56" i="51"/>
  <c r="BC22" i="64"/>
  <c r="CH22" i="55"/>
  <c r="B48" i="55"/>
  <c r="J48" i="55"/>
  <c r="CE22" i="55"/>
  <c r="BV25" i="61"/>
  <c r="J53" i="51"/>
  <c r="BC46" i="64"/>
  <c r="B53" i="51"/>
  <c r="J21" i="51"/>
  <c r="BB41" i="64"/>
  <c r="CG22" i="51"/>
  <c r="B21" i="51"/>
  <c r="BU20" i="61"/>
  <c r="CD22" i="51"/>
  <c r="L21" i="51"/>
  <c r="BB18" i="64"/>
  <c r="CG18" i="55"/>
  <c r="J17" i="55"/>
  <c r="CD18" i="55"/>
  <c r="B17" i="55"/>
  <c r="BU16" i="61"/>
  <c r="CD18" i="51"/>
  <c r="BB14" i="64"/>
  <c r="CG18" i="51"/>
  <c r="L17" i="51"/>
  <c r="B17" i="51"/>
  <c r="J17" i="51"/>
  <c r="BB37" i="64"/>
  <c r="I23" i="63" a="1"/>
  <c r="I23" i="63" s="1"/>
  <c r="J12" i="51"/>
  <c r="BB32" i="64"/>
  <c r="CD13" i="51"/>
  <c r="BU11" i="61"/>
  <c r="L12" i="51"/>
  <c r="B12" i="51"/>
  <c r="BB9" i="64"/>
  <c r="CG13" i="51"/>
  <c r="BU25" i="61"/>
  <c r="B26" i="51"/>
  <c r="L26" i="51"/>
  <c r="J26" i="51"/>
  <c r="CG27" i="51"/>
  <c r="BB46" i="64"/>
  <c r="BB23" i="64"/>
  <c r="CD27" i="51"/>
  <c r="CD9" i="55"/>
  <c r="B8" i="55"/>
  <c r="J8" i="55"/>
  <c r="CG9" i="55"/>
  <c r="CD16" i="51"/>
  <c r="B15" i="51"/>
  <c r="L15" i="51"/>
  <c r="BU14" i="61"/>
  <c r="J15" i="51"/>
  <c r="BB35" i="64"/>
  <c r="CG16" i="51"/>
  <c r="BB12" i="64"/>
  <c r="H23" i="63" a="1"/>
  <c r="H23" i="63" s="1"/>
  <c r="AO15" i="63" a="1"/>
  <c r="AO15" i="63" s="1"/>
  <c r="A29" i="55"/>
  <c r="A29" i="51"/>
  <c r="F25" i="63" a="1"/>
  <c r="F25" i="63" s="1"/>
  <c r="G25" i="63" s="1"/>
  <c r="X26" i="63" a="1"/>
  <c r="X26" i="63" s="1"/>
  <c r="Y26" i="63" s="1"/>
  <c r="C25" i="63" a="1"/>
  <c r="C25" i="63" s="1"/>
  <c r="O25" i="63" s="1"/>
  <c r="C23" i="63" a="1"/>
  <c r="C23" i="63" s="1"/>
  <c r="D23" i="63" s="1"/>
  <c r="AC11" i="63" a="1"/>
  <c r="AC11" i="63" s="1"/>
  <c r="AE11" i="63" s="1"/>
  <c r="AN15" i="63" a="1"/>
  <c r="AN15" i="63" s="1"/>
  <c r="W12" i="63" a="1"/>
  <c r="W12" i="63" s="1"/>
  <c r="U12" i="63" a="1"/>
  <c r="U12" i="63" s="1"/>
  <c r="V12" i="63" s="1"/>
  <c r="CG10" i="55"/>
  <c r="CD10" i="55"/>
  <c r="J9" i="55"/>
  <c r="B9" i="55"/>
  <c r="J19" i="55"/>
  <c r="B19" i="55"/>
  <c r="CG20" i="55"/>
  <c r="CD20" i="55"/>
  <c r="B25" i="51"/>
  <c r="CD26" i="51"/>
  <c r="CG26" i="51"/>
  <c r="BB22" i="64"/>
  <c r="BB45" i="64"/>
  <c r="BU24" i="61"/>
  <c r="J25" i="51"/>
  <c r="L25" i="51"/>
  <c r="B11" i="51"/>
  <c r="CG12" i="51"/>
  <c r="J11" i="51"/>
  <c r="BB8" i="64"/>
  <c r="BB31" i="64"/>
  <c r="CD12" i="51"/>
  <c r="BU10" i="61"/>
  <c r="L11" i="51"/>
  <c r="BB47" i="64"/>
  <c r="B27" i="51"/>
  <c r="CD28" i="51"/>
  <c r="J27" i="51"/>
  <c r="BB24" i="64"/>
  <c r="BU26" i="61"/>
  <c r="CG28" i="51"/>
  <c r="L27" i="51"/>
  <c r="CG13" i="55"/>
  <c r="B12" i="55"/>
  <c r="J12" i="55"/>
  <c r="CD13" i="55"/>
  <c r="J26" i="55"/>
  <c r="B26" i="55"/>
  <c r="CD27" i="55"/>
  <c r="CG27" i="55"/>
  <c r="J27" i="55"/>
  <c r="B27" i="55"/>
  <c r="CG28" i="55"/>
  <c r="CD28" i="55"/>
  <c r="AD12" i="63" a="1"/>
  <c r="AD12" i="63" s="1"/>
  <c r="X12" i="63" a="1"/>
  <c r="X12" i="63" s="1"/>
  <c r="B16" i="51"/>
  <c r="CG17" i="51"/>
  <c r="BU15" i="61"/>
  <c r="CD17" i="51"/>
  <c r="BB13" i="64"/>
  <c r="BB36" i="64"/>
  <c r="L16" i="51"/>
  <c r="J16" i="51"/>
  <c r="Z26" i="63" a="1"/>
  <c r="Z26" i="63" s="1"/>
  <c r="AF26" i="63" s="1"/>
  <c r="AC12" i="63" a="1"/>
  <c r="AC12" i="63" s="1"/>
  <c r="AE12" i="63" s="1"/>
  <c r="AA26" i="63" a="1"/>
  <c r="AA26" i="63" s="1"/>
  <c r="AB26" i="63" s="1"/>
  <c r="CD26" i="55"/>
  <c r="J25" i="55"/>
  <c r="CG26" i="55"/>
  <c r="B25" i="55"/>
  <c r="B8" i="51"/>
  <c r="CG9" i="51"/>
  <c r="J8" i="51"/>
  <c r="D8" i="65"/>
  <c r="D34" i="65"/>
  <c r="BB28" i="64"/>
  <c r="CD9" i="51"/>
  <c r="BB5" i="64"/>
  <c r="D30" i="65"/>
  <c r="BU7" i="61"/>
  <c r="A45" i="62"/>
  <c r="L8" i="51"/>
  <c r="CG16" i="55"/>
  <c r="CD16" i="55"/>
  <c r="B15" i="55"/>
  <c r="J15" i="55"/>
  <c r="CD12" i="55"/>
  <c r="J11" i="55"/>
  <c r="CG12" i="55"/>
  <c r="B11" i="55"/>
  <c r="F14" i="63" a="1"/>
  <c r="F14" i="63" s="1"/>
  <c r="X11" i="63" a="1"/>
  <c r="X11" i="63" s="1"/>
  <c r="L23" i="63" a="1"/>
  <c r="L23" i="63" s="1"/>
  <c r="Z11" i="63" a="1"/>
  <c r="Z11" i="63" s="1"/>
  <c r="T11" i="63" a="1"/>
  <c r="T11" i="63" s="1"/>
  <c r="AA12" i="63" a="1"/>
  <c r="AA12" i="63" s="1"/>
  <c r="CD20" i="51"/>
  <c r="L19" i="51"/>
  <c r="BU18" i="61"/>
  <c r="J19" i="51"/>
  <c r="CG20" i="51"/>
  <c r="BB39" i="64"/>
  <c r="B19" i="51"/>
  <c r="BB16" i="64"/>
  <c r="CG17" i="55"/>
  <c r="B16" i="55"/>
  <c r="J16" i="55"/>
  <c r="CD17" i="55"/>
  <c r="CG15" i="51"/>
  <c r="B14" i="51"/>
  <c r="CD15" i="51"/>
  <c r="BB11" i="64"/>
  <c r="J14" i="51"/>
  <c r="L14" i="51"/>
  <c r="BU13" i="61"/>
  <c r="BB34" i="64"/>
  <c r="CG14" i="55"/>
  <c r="CD14" i="55"/>
  <c r="B13" i="55"/>
  <c r="J13" i="55"/>
  <c r="K23" i="63" a="1"/>
  <c r="K23" i="63" s="1"/>
  <c r="M23" i="63" s="1"/>
  <c r="F23" i="63" a="1"/>
  <c r="F23" i="63" s="1"/>
  <c r="G23" i="63" s="1"/>
  <c r="CG21" i="55"/>
  <c r="J20" i="55"/>
  <c r="CD21" i="55"/>
  <c r="B20" i="55"/>
  <c r="L24" i="51"/>
  <c r="BU23" i="61"/>
  <c r="CG25" i="51"/>
  <c r="CD25" i="51"/>
  <c r="J24" i="51"/>
  <c r="B24" i="51"/>
  <c r="BB44" i="64"/>
  <c r="BB21" i="64"/>
  <c r="J14" i="55"/>
  <c r="CG15" i="55"/>
  <c r="B14" i="55"/>
  <c r="CD15" i="55"/>
  <c r="CG22" i="55"/>
  <c r="CD22" i="55"/>
  <c r="J21" i="55"/>
  <c r="B21" i="55"/>
  <c r="AL15" i="63" a="1"/>
  <c r="AL15" i="63" s="1"/>
  <c r="AA11" i="63" a="1"/>
  <c r="AA11" i="63" s="1"/>
  <c r="Z12" i="63" a="1"/>
  <c r="Z12" i="63" s="1"/>
  <c r="BU12" i="61"/>
  <c r="B13" i="51"/>
  <c r="J13" i="51"/>
  <c r="L13" i="51"/>
  <c r="BB33" i="64"/>
  <c r="CG14" i="51"/>
  <c r="BB10" i="64"/>
  <c r="CD14" i="51"/>
  <c r="CG25" i="55"/>
  <c r="J24" i="55"/>
  <c r="CD25" i="55"/>
  <c r="B24" i="55"/>
  <c r="BZ68" i="51" a="1"/>
  <c r="BZ68" i="51" s="1"/>
  <c r="BZ69" i="51" s="1" a="1"/>
  <c r="BZ69" i="51" s="1"/>
  <c r="BZ71" i="51" s="1"/>
  <c r="BU68" i="51"/>
  <c r="F65" i="63"/>
  <c r="F62" i="51" s="1"/>
  <c r="F63" i="63"/>
  <c r="CD70" i="51"/>
  <c r="C66" i="63"/>
  <c r="D67" i="63" s="1"/>
  <c r="D60" i="51"/>
  <c r="E66" i="63"/>
  <c r="O66" i="63"/>
  <c r="M66" i="63"/>
  <c r="N63" i="51" s="1"/>
  <c r="F66" i="63"/>
  <c r="F63" i="51" s="1"/>
  <c r="D66" i="63"/>
  <c r="U66" i="63"/>
  <c r="S66" i="63"/>
  <c r="G66" i="63"/>
  <c r="X173" i="63"/>
  <c r="F64" i="63"/>
  <c r="F61" i="51" s="1"/>
  <c r="BU67" i="51"/>
  <c r="CD61" i="51"/>
  <c r="V173" i="63"/>
  <c r="N61" i="51"/>
  <c r="AE66" i="63" a="1"/>
  <c r="E63" i="63"/>
  <c r="BT66" i="51"/>
  <c r="BR32" i="51"/>
  <c r="AI65" i="63" a="1"/>
  <c r="AI65" i="63" s="1"/>
  <c r="L64" i="63" s="1"/>
  <c r="L60" i="51"/>
  <c r="BX68" i="51" a="1"/>
  <c r="BX68" i="51" s="1"/>
  <c r="BX69" i="51" s="1" a="1"/>
  <c r="BX69" i="51" s="1"/>
  <c r="BX71" i="51" s="1"/>
  <c r="BQ32" i="51"/>
  <c r="AG65" i="63" a="1"/>
  <c r="AG65" i="63" s="1"/>
  <c r="J63" i="63"/>
  <c r="BT32" i="51"/>
  <c r="CD64" i="51"/>
  <c r="AQ89" i="63"/>
  <c r="AQ90" i="63"/>
  <c r="AQ95" i="63"/>
  <c r="AQ94" i="63"/>
  <c r="CD65" i="51"/>
  <c r="CD67" i="51"/>
  <c r="CD60" i="51"/>
  <c r="AQ87" i="63"/>
  <c r="CD62" i="51"/>
  <c r="AE52" i="63"/>
  <c r="K26" i="63" a="1"/>
  <c r="K26" i="63" s="1"/>
  <c r="D19" i="63"/>
  <c r="M24" i="63"/>
  <c r="AB52" i="63"/>
  <c r="W20" i="63" a="1"/>
  <c r="W20" i="63" s="1"/>
  <c r="Y20" i="63" s="1"/>
  <c r="K14" i="63" a="1"/>
  <c r="K14" i="63" s="1"/>
  <c r="AD14" i="63" a="1"/>
  <c r="AD14" i="63" s="1"/>
  <c r="C14" i="63" a="1"/>
  <c r="C14" i="63" s="1"/>
  <c r="D14" i="63" s="1"/>
  <c r="V11" i="63"/>
  <c r="I13" i="63" a="1"/>
  <c r="I13" i="63" s="1"/>
  <c r="H13" i="63" a="1"/>
  <c r="H13" i="63" s="1"/>
  <c r="E14" i="63" a="1"/>
  <c r="E14" i="63" s="1"/>
  <c r="L14" i="63" a="1"/>
  <c r="L14" i="63" s="1"/>
  <c r="AB11" i="63"/>
  <c r="I14" i="63" a="1"/>
  <c r="I14" i="63" s="1"/>
  <c r="AE55" i="63"/>
  <c r="M44" i="63"/>
  <c r="M47" i="63"/>
  <c r="J27" i="63"/>
  <c r="H14" i="63" a="1"/>
  <c r="H14" i="63" s="1"/>
  <c r="M51" i="63"/>
  <c r="M22" i="63"/>
  <c r="Y12" i="63"/>
  <c r="AB12" i="63"/>
  <c r="P52" i="63"/>
  <c r="AB56" i="63"/>
  <c r="T20" i="63" a="1"/>
  <c r="T20" i="63" s="1"/>
  <c r="AL25" i="63" a="1"/>
  <c r="AL25" i="63" s="1"/>
  <c r="I26" i="63" a="1"/>
  <c r="I26" i="63" s="1"/>
  <c r="AC20" i="63" a="1"/>
  <c r="AC20" i="63" s="1"/>
  <c r="AD20" i="63" a="1"/>
  <c r="AD20" i="63" s="1"/>
  <c r="AL26" i="63" a="1"/>
  <c r="AL26" i="63" s="1"/>
  <c r="E20" i="63" a="1"/>
  <c r="E20" i="63" s="1"/>
  <c r="U13" i="63" a="1"/>
  <c r="U13" i="63" s="1"/>
  <c r="T25" i="63" a="1"/>
  <c r="T25" i="63" s="1"/>
  <c r="V25" i="63" s="1"/>
  <c r="F18" i="63" a="1"/>
  <c r="F18" i="63" s="1"/>
  <c r="AO7" i="63" a="1"/>
  <c r="AO7" i="63" s="1"/>
  <c r="C18" i="63" a="1"/>
  <c r="C18" i="63" s="1"/>
  <c r="E26" i="63" a="1"/>
  <c r="E26" i="63" s="1"/>
  <c r="G26" i="63" s="1"/>
  <c r="C26" i="63" a="1"/>
  <c r="C26" i="63" s="1"/>
  <c r="AL19" i="63" a="1"/>
  <c r="AL19" i="63" s="1"/>
  <c r="AA20" i="63" a="1"/>
  <c r="AA20" i="63" s="1"/>
  <c r="E12" i="63" a="1"/>
  <c r="E12" i="63" s="1"/>
  <c r="Z20" i="63" a="1"/>
  <c r="Z20" i="63" s="1"/>
  <c r="U20" i="63" a="1"/>
  <c r="U20" i="63" s="1"/>
  <c r="T18" i="63" a="1"/>
  <c r="T18" i="63" s="1"/>
  <c r="V18" i="63" s="1"/>
  <c r="Z18" i="63" a="1"/>
  <c r="Z18" i="63" s="1"/>
  <c r="F7" i="63" a="1"/>
  <c r="F7" i="63" s="1"/>
  <c r="L53" i="63" a="1"/>
  <c r="L53" i="63" s="1"/>
  <c r="M53" i="63" s="1"/>
  <c r="AC18" i="63" a="1"/>
  <c r="AC18" i="63" s="1"/>
  <c r="X18" i="63" a="1"/>
  <c r="X18" i="63" s="1"/>
  <c r="B7" i="63" a="1"/>
  <c r="B7" i="63" s="1"/>
  <c r="F20" i="63" a="1"/>
  <c r="F20" i="63" s="1"/>
  <c r="H53" i="63" a="1"/>
  <c r="H53" i="63" s="1"/>
  <c r="B20" i="63" a="1"/>
  <c r="B20" i="63" s="1"/>
  <c r="K20" i="63" a="1"/>
  <c r="K20" i="63" s="1"/>
  <c r="E13" i="63" a="1"/>
  <c r="E13" i="63" s="1"/>
  <c r="G13" i="63" s="1"/>
  <c r="AP20" i="63"/>
  <c r="J17" i="63"/>
  <c r="I18" i="63" a="1"/>
  <c r="I18" i="63" s="1"/>
  <c r="E18" i="63" a="1"/>
  <c r="E18" i="63" s="1"/>
  <c r="AM7" i="63" a="1"/>
  <c r="AM7" i="63" s="1"/>
  <c r="I7" i="63" a="1"/>
  <c r="I7" i="63" s="1"/>
  <c r="C7" i="63" a="1"/>
  <c r="C7" i="63" s="1"/>
  <c r="AC10" i="63" a="1"/>
  <c r="AC10" i="63" s="1"/>
  <c r="L20" i="63" a="1"/>
  <c r="L20" i="63" s="1"/>
  <c r="C20" i="63" a="1"/>
  <c r="C20" i="63" s="1"/>
  <c r="I20" i="63" a="1"/>
  <c r="I20" i="63" s="1"/>
  <c r="J20" i="63" s="1"/>
  <c r="W13" i="63" a="1"/>
  <c r="W13" i="63" s="1"/>
  <c r="Z14" i="63" a="1"/>
  <c r="Z14" i="63" s="1"/>
  <c r="E15" i="63" a="1"/>
  <c r="E15" i="63" s="1"/>
  <c r="AA13" i="63" a="1"/>
  <c r="AA13" i="63" s="1"/>
  <c r="AN26" i="63" a="1"/>
  <c r="AN26" i="63" s="1"/>
  <c r="H26" i="63" a="1"/>
  <c r="H26" i="63" s="1"/>
  <c r="L26" i="63" a="1"/>
  <c r="L26" i="63" s="1"/>
  <c r="B26" i="63" a="1"/>
  <c r="B26" i="63" s="1"/>
  <c r="W18" i="63" a="1"/>
  <c r="W18" i="63" s="1"/>
  <c r="AD18" i="63" a="1"/>
  <c r="AD18" i="63" s="1"/>
  <c r="AA18" i="63" a="1"/>
  <c r="AA18" i="63" s="1"/>
  <c r="Z23" i="63" a="1"/>
  <c r="Z23" i="63" s="1"/>
  <c r="AB23" i="63" s="1"/>
  <c r="AM23" i="63" a="1"/>
  <c r="AM23" i="63" s="1"/>
  <c r="X49" i="63" a="1"/>
  <c r="X49" i="63" s="1"/>
  <c r="L12" i="63" a="1"/>
  <c r="L12" i="63" s="1"/>
  <c r="AL12" i="63" a="1"/>
  <c r="AL12" i="63" s="1"/>
  <c r="C12" i="63" a="1"/>
  <c r="C12" i="63" s="1"/>
  <c r="D12" i="63" s="1"/>
  <c r="F12" i="63" a="1"/>
  <c r="F12" i="63" s="1"/>
  <c r="N24" i="63"/>
  <c r="AP13" i="63"/>
  <c r="U10" i="63" a="1"/>
  <c r="U10" i="63" s="1"/>
  <c r="L13" i="63" a="1"/>
  <c r="L13" i="63" s="1"/>
  <c r="Z10" i="63" a="1"/>
  <c r="Z10" i="63" s="1"/>
  <c r="Z13" i="63" a="1"/>
  <c r="Z13" i="63" s="1"/>
  <c r="W14" i="63" a="1"/>
  <c r="W14" i="63" s="1"/>
  <c r="Y14" i="63" s="1"/>
  <c r="H15" i="63" a="1"/>
  <c r="H15" i="63" s="1"/>
  <c r="AD25" i="63" a="1"/>
  <c r="AD25" i="63" s="1"/>
  <c r="M10" i="63"/>
  <c r="E11" i="63" a="1"/>
  <c r="E11" i="63" s="1"/>
  <c r="G11" i="63" s="1"/>
  <c r="AN7" i="63" a="1"/>
  <c r="AN7" i="63" s="1"/>
  <c r="K7" i="63" a="1"/>
  <c r="K7" i="63" s="1"/>
  <c r="M7" i="63" s="1"/>
  <c r="E7" i="63" a="1"/>
  <c r="E7" i="63" s="1"/>
  <c r="H7" i="63" a="1"/>
  <c r="H7" i="63" s="1"/>
  <c r="AA10" i="63" a="1"/>
  <c r="AA10" i="63" s="1"/>
  <c r="AA53" i="63" a="1"/>
  <c r="AA53" i="63" s="1"/>
  <c r="E41" i="63" a="1"/>
  <c r="E41" i="63" s="1"/>
  <c r="K13" i="63" a="1"/>
  <c r="K13" i="63" s="1"/>
  <c r="C13" i="63" a="1"/>
  <c r="C13" i="63" s="1"/>
  <c r="E16" i="63" a="1"/>
  <c r="E16" i="63" s="1"/>
  <c r="G16" i="63" s="1"/>
  <c r="X13" i="63" a="1"/>
  <c r="X13" i="63" s="1"/>
  <c r="AD13" i="63" a="1"/>
  <c r="AD13" i="63" s="1"/>
  <c r="AE13" i="63" s="1"/>
  <c r="T13" i="63" a="1"/>
  <c r="T13" i="63" s="1"/>
  <c r="W25" i="63" a="1"/>
  <c r="W25" i="63" s="1"/>
  <c r="AA25" i="63" a="1"/>
  <c r="AA25" i="63" s="1"/>
  <c r="AA14" i="63" a="1"/>
  <c r="AA14" i="63" s="1"/>
  <c r="AC14" i="63" a="1"/>
  <c r="AC14" i="63" s="1"/>
  <c r="B13" i="63" a="1"/>
  <c r="B13" i="63" s="1"/>
  <c r="I15" i="63" a="1"/>
  <c r="I15" i="63" s="1"/>
  <c r="K15" i="63" a="1"/>
  <c r="K15" i="63" s="1"/>
  <c r="Z25" i="63" a="1"/>
  <c r="Z25" i="63" s="1"/>
  <c r="T14" i="63" a="1"/>
  <c r="T14" i="63" s="1"/>
  <c r="H11" i="63" a="1"/>
  <c r="H11" i="63" s="1"/>
  <c r="X25" i="63" a="1"/>
  <c r="X25" i="63" s="1"/>
  <c r="AC25" i="63" a="1"/>
  <c r="AC25" i="63" s="1"/>
  <c r="U14" i="63" a="1"/>
  <c r="U14" i="63" s="1"/>
  <c r="D25" i="63"/>
  <c r="O19" i="63"/>
  <c r="M19" i="63"/>
  <c r="Y44" i="63"/>
  <c r="AM25" i="63" a="1"/>
  <c r="AM25" i="63" s="1"/>
  <c r="I12" i="63" a="1"/>
  <c r="I12" i="63" s="1"/>
  <c r="AN12" i="63" a="1"/>
  <c r="AN12" i="63" s="1"/>
  <c r="H12" i="63" a="1"/>
  <c r="H12" i="63" s="1"/>
  <c r="K12" i="63" a="1"/>
  <c r="K12" i="63" s="1"/>
  <c r="AO12" i="63" a="1"/>
  <c r="AO12" i="63" s="1"/>
  <c r="AD23" i="63" a="1"/>
  <c r="AD23" i="63" s="1"/>
  <c r="AO10" i="63" a="1"/>
  <c r="AO10" i="63" s="1"/>
  <c r="AO23" i="63" a="1"/>
  <c r="AO23" i="63" s="1"/>
  <c r="AC24" i="63" a="1"/>
  <c r="AC24" i="63" s="1"/>
  <c r="AO24" i="63" a="1"/>
  <c r="AO24" i="63" s="1"/>
  <c r="AF12" i="63"/>
  <c r="AO25" i="63" a="1"/>
  <c r="AO25" i="63" s="1"/>
  <c r="C45" i="63" a="1"/>
  <c r="C45" i="63" s="1"/>
  <c r="U24" i="63" a="1"/>
  <c r="U24" i="63" s="1"/>
  <c r="AM24" i="63" a="1"/>
  <c r="AM24" i="63" s="1"/>
  <c r="W19" i="63" a="1"/>
  <c r="W19" i="63" s="1"/>
  <c r="M38" i="63"/>
  <c r="Y11" i="63"/>
  <c r="X23" i="63" a="1"/>
  <c r="X23" i="63" s="1"/>
  <c r="W23" i="63" a="1"/>
  <c r="W23" i="63" s="1"/>
  <c r="AN23" i="63" a="1"/>
  <c r="AN23" i="63" s="1"/>
  <c r="AF11" i="63"/>
  <c r="Z53" i="63" a="1"/>
  <c r="Z53" i="63" s="1"/>
  <c r="H45" i="63" a="1"/>
  <c r="H45" i="63" s="1"/>
  <c r="U41" i="63" a="1"/>
  <c r="U41" i="63" s="1"/>
  <c r="C39" i="63" a="1"/>
  <c r="C39" i="63" s="1"/>
  <c r="T24" i="63" a="1"/>
  <c r="T24" i="63" s="1"/>
  <c r="AA24" i="63" a="1"/>
  <c r="AA24" i="63" s="1"/>
  <c r="AM19" i="63" a="1"/>
  <c r="AM19" i="63" s="1"/>
  <c r="AN24" i="63" a="1"/>
  <c r="AN24" i="63" s="1"/>
  <c r="AC19" i="63" a="1"/>
  <c r="AC19" i="63" s="1"/>
  <c r="AH6" i="63"/>
  <c r="U39" i="63" a="1"/>
  <c r="U39" i="63" s="1"/>
  <c r="Y9" i="63"/>
  <c r="AC8" i="63" a="1"/>
  <c r="AC8" i="63" s="1"/>
  <c r="J24" i="63"/>
  <c r="AP43" i="63"/>
  <c r="AP15" i="63"/>
  <c r="O24" i="63"/>
  <c r="AO26" i="63" a="1"/>
  <c r="AO26" i="63" s="1"/>
  <c r="N17" i="63"/>
  <c r="AC23" i="63" a="1"/>
  <c r="AC23" i="63" s="1"/>
  <c r="T23" i="63" a="1"/>
  <c r="T23" i="63" s="1"/>
  <c r="U23" i="63" a="1"/>
  <c r="U23" i="63" s="1"/>
  <c r="AD53" i="63" a="1"/>
  <c r="AD53" i="63" s="1"/>
  <c r="T53" i="63" a="1"/>
  <c r="T53" i="63" s="1"/>
  <c r="V53" i="63" s="1"/>
  <c r="B45" i="63" a="1"/>
  <c r="B45" i="63" s="1"/>
  <c r="L45" i="63" a="1"/>
  <c r="L45" i="63" s="1"/>
  <c r="AN45" i="63" a="1"/>
  <c r="AN45" i="63" s="1"/>
  <c r="AD24" i="63" a="1"/>
  <c r="AD24" i="63" s="1"/>
  <c r="X24" i="63" a="1"/>
  <c r="X24" i="63" s="1"/>
  <c r="Y24" i="63" s="1"/>
  <c r="Z24" i="63" a="1"/>
  <c r="Z24" i="63" s="1"/>
  <c r="AN19" i="63" a="1"/>
  <c r="AN19" i="63" s="1"/>
  <c r="AD19" i="63" a="1"/>
  <c r="AD19" i="63" s="1"/>
  <c r="X19" i="63" a="1"/>
  <c r="X19" i="63" s="1"/>
  <c r="G24" i="63"/>
  <c r="AO11" i="63" a="1"/>
  <c r="AO11" i="63" s="1"/>
  <c r="V26" i="63"/>
  <c r="N19" i="63"/>
  <c r="AC15" i="63" a="1"/>
  <c r="AC15" i="63" s="1"/>
  <c r="J23" i="63"/>
  <c r="G19" i="63"/>
  <c r="E40" i="63" a="1"/>
  <c r="E40" i="63" s="1"/>
  <c r="G40" i="63" s="1"/>
  <c r="V44" i="63"/>
  <c r="X8" i="63" a="1"/>
  <c r="X8" i="63" s="1"/>
  <c r="Y8" i="63" s="1"/>
  <c r="C15" i="63" a="1"/>
  <c r="C15" i="63" s="1"/>
  <c r="F15" i="63" a="1"/>
  <c r="F15" i="63" s="1"/>
  <c r="L15" i="63" a="1"/>
  <c r="L15" i="63" s="1"/>
  <c r="AA8" i="63" a="1"/>
  <c r="AA8" i="63" s="1"/>
  <c r="O23" i="63"/>
  <c r="L8" i="63" a="1"/>
  <c r="L8" i="63" s="1"/>
  <c r="L41" i="63" a="1"/>
  <c r="L41" i="63" s="1"/>
  <c r="U19" i="63" a="1"/>
  <c r="U19" i="63" s="1"/>
  <c r="T19" i="63" a="1"/>
  <c r="T19" i="63" s="1"/>
  <c r="AA19" i="63" a="1"/>
  <c r="AA19" i="63" s="1"/>
  <c r="AB19" i="63" s="1"/>
  <c r="AB48" i="63"/>
  <c r="Z16" i="63" a="1"/>
  <c r="Z16" i="63" s="1"/>
  <c r="W10" i="63" a="1"/>
  <c r="W10" i="63" s="1"/>
  <c r="Y10" i="63" s="1"/>
  <c r="B16" i="63" a="1"/>
  <c r="B16" i="63" s="1"/>
  <c r="AD10" i="63" a="1"/>
  <c r="AD10" i="63" s="1"/>
  <c r="T10" i="63" a="1"/>
  <c r="T10" i="63" s="1"/>
  <c r="I11" i="63" a="1"/>
  <c r="I11" i="63" s="1"/>
  <c r="L11" i="63" a="1"/>
  <c r="L11" i="63" s="1"/>
  <c r="B11" i="63" a="1"/>
  <c r="B11" i="63" s="1"/>
  <c r="K11" i="63" a="1"/>
  <c r="K11" i="63" s="1"/>
  <c r="C11" i="63" a="1"/>
  <c r="C11" i="63" s="1"/>
  <c r="B53" i="63" a="1"/>
  <c r="B53" i="63" s="1"/>
  <c r="F53" i="63" a="1"/>
  <c r="F53" i="63" s="1"/>
  <c r="I45" i="63" a="1"/>
  <c r="I45" i="63" s="1"/>
  <c r="F45" i="63" a="1"/>
  <c r="F45" i="63" s="1"/>
  <c r="K45" i="63" a="1"/>
  <c r="K45" i="63" s="1"/>
  <c r="AO45" i="63" a="1"/>
  <c r="AO45" i="63" s="1"/>
  <c r="I40" i="63" a="1"/>
  <c r="I40" i="63" s="1"/>
  <c r="W41" i="63" a="1"/>
  <c r="W41" i="63" s="1"/>
  <c r="F41" i="63" a="1"/>
  <c r="F41" i="63" s="1"/>
  <c r="K41" i="63" a="1"/>
  <c r="K41" i="63" s="1"/>
  <c r="K39" i="63" a="1"/>
  <c r="K39" i="63" s="1"/>
  <c r="AC16" i="63" a="1"/>
  <c r="AC16" i="63" s="1"/>
  <c r="L16" i="63" a="1"/>
  <c r="L16" i="63" s="1"/>
  <c r="C16" i="63" a="1"/>
  <c r="C16" i="63" s="1"/>
  <c r="U15" i="63" a="1"/>
  <c r="U15" i="63" s="1"/>
  <c r="V15" i="63" s="1"/>
  <c r="N10" i="63"/>
  <c r="AL10" i="63" a="1"/>
  <c r="AL10" i="63" s="1"/>
  <c r="AC53" i="63" a="1"/>
  <c r="AC53" i="63" s="1"/>
  <c r="X53" i="63" a="1"/>
  <c r="X53" i="63" s="1"/>
  <c r="W53" i="63" a="1"/>
  <c r="W53" i="63" s="1"/>
  <c r="T49" i="63" a="1"/>
  <c r="T49" i="63" s="1"/>
  <c r="Z8" i="63" a="1"/>
  <c r="Z8" i="63" s="1"/>
  <c r="T8" i="63" a="1"/>
  <c r="T8" i="63" s="1"/>
  <c r="N23" i="63"/>
  <c r="Y7" i="63"/>
  <c r="J10" i="63"/>
  <c r="M17" i="63"/>
  <c r="D6" i="63"/>
  <c r="AN11" i="63" a="1"/>
  <c r="AN11" i="63" s="1"/>
  <c r="AL11" i="63" a="1"/>
  <c r="AL11" i="63" s="1"/>
  <c r="C49" i="63" a="1"/>
  <c r="C49" i="63" s="1"/>
  <c r="W15" i="63" a="1"/>
  <c r="W15" i="63" s="1"/>
  <c r="P9" i="63"/>
  <c r="O17" i="63"/>
  <c r="O10" i="63"/>
  <c r="AH22" i="63"/>
  <c r="I53" i="63" a="1"/>
  <c r="I53" i="63" s="1"/>
  <c r="E53" i="63" a="1"/>
  <c r="E53" i="63" s="1"/>
  <c r="C53" i="63" a="1"/>
  <c r="C53" i="63" s="1"/>
  <c r="AM45" i="63" a="1"/>
  <c r="AM45" i="63" s="1"/>
  <c r="AC49" i="63" a="1"/>
  <c r="AC49" i="63" s="1"/>
  <c r="AD49" i="63" a="1"/>
  <c r="AD49" i="63" s="1"/>
  <c r="X41" i="63" a="1"/>
  <c r="X41" i="63" s="1"/>
  <c r="AD41" i="63" a="1"/>
  <c r="AD41" i="63" s="1"/>
  <c r="H39" i="63" a="1"/>
  <c r="H39" i="63" s="1"/>
  <c r="E39" i="63" a="1"/>
  <c r="E39" i="63" s="1"/>
  <c r="G39" i="63" s="1"/>
  <c r="AG44" i="63"/>
  <c r="X16" i="63" a="1"/>
  <c r="X16" i="63" s="1"/>
  <c r="Y16" i="63" s="1"/>
  <c r="T16" i="63" a="1"/>
  <c r="T16" i="63" s="1"/>
  <c r="H16" i="63" a="1"/>
  <c r="H16" i="63" s="1"/>
  <c r="I16" i="63" a="1"/>
  <c r="I16" i="63" s="1"/>
  <c r="K16" i="63" a="1"/>
  <c r="K16" i="63" s="1"/>
  <c r="AF48" i="63"/>
  <c r="Z15" i="63" a="1"/>
  <c r="Z15" i="63" s="1"/>
  <c r="AA15" i="63" a="1"/>
  <c r="AA15" i="63" s="1"/>
  <c r="AA16" i="63" a="1"/>
  <c r="AA16" i="63" s="1"/>
  <c r="G10" i="63"/>
  <c r="J47" i="63"/>
  <c r="AP8" i="63"/>
  <c r="F8" i="63" a="1"/>
  <c r="F8" i="63" s="1"/>
  <c r="AC41" i="63" a="1"/>
  <c r="AC41" i="63" s="1"/>
  <c r="T41" i="63" a="1"/>
  <c r="T41" i="63" s="1"/>
  <c r="AA41" i="63" a="1"/>
  <c r="AA41" i="63" s="1"/>
  <c r="AB41" i="63" s="1"/>
  <c r="B39" i="63" a="1"/>
  <c r="B39" i="63" s="1"/>
  <c r="L39" i="63" a="1"/>
  <c r="L39" i="63" s="1"/>
  <c r="I39" i="63" a="1"/>
  <c r="I39" i="63" s="1"/>
  <c r="AH21" i="63"/>
  <c r="L40" i="63" a="1"/>
  <c r="L40" i="63" s="1"/>
  <c r="H40" i="63" a="1"/>
  <c r="H40" i="63" s="1"/>
  <c r="B8" i="63" a="1"/>
  <c r="B8" i="63" s="1"/>
  <c r="I8" i="63" a="1"/>
  <c r="I8" i="63" s="1"/>
  <c r="J8" i="63" s="1"/>
  <c r="U8" i="63" a="1"/>
  <c r="U8" i="63" s="1"/>
  <c r="AD8" i="63" a="1"/>
  <c r="AD8" i="63" s="1"/>
  <c r="E8" i="63" a="1"/>
  <c r="E8" i="63" s="1"/>
  <c r="C8" i="63" a="1"/>
  <c r="C8" i="63" s="1"/>
  <c r="K8" i="63" a="1"/>
  <c r="K8" i="63" s="1"/>
  <c r="AD15" i="63" a="1"/>
  <c r="AD15" i="63" s="1"/>
  <c r="X15" i="63" a="1"/>
  <c r="X15" i="63" s="1"/>
  <c r="U16" i="63" a="1"/>
  <c r="U16" i="63" s="1"/>
  <c r="AD16" i="63" a="1"/>
  <c r="AD16" i="63" s="1"/>
  <c r="G47" i="63"/>
  <c r="AE26" i="63"/>
  <c r="H18" i="63" a="1"/>
  <c r="H18" i="63" s="1"/>
  <c r="B18" i="63" a="1"/>
  <c r="B18" i="63" s="1"/>
  <c r="L18" i="63" a="1"/>
  <c r="L18" i="63" s="1"/>
  <c r="M18" i="63" s="1"/>
  <c r="AN10" i="63" a="1"/>
  <c r="AN10" i="63" s="1"/>
  <c r="U49" i="63" a="1"/>
  <c r="U49" i="63" s="1"/>
  <c r="AA49" i="63" a="1"/>
  <c r="AA49" i="63" s="1"/>
  <c r="AB49" i="63" s="1"/>
  <c r="W49" i="63" a="1"/>
  <c r="W49" i="63" s="1"/>
  <c r="AD40" i="63" a="1"/>
  <c r="AD40" i="63" s="1"/>
  <c r="Y48" i="63"/>
  <c r="AC39" i="63" a="1"/>
  <c r="AC39" i="63" s="1"/>
  <c r="AE39" i="63" s="1"/>
  <c r="AP55" i="63"/>
  <c r="M6" i="63"/>
  <c r="G38" i="63"/>
  <c r="AE48" i="63"/>
  <c r="T39" i="63" a="1"/>
  <c r="T39" i="63" s="1"/>
  <c r="I49" i="63" a="1"/>
  <c r="I49" i="63" s="1"/>
  <c r="AA40" i="63" a="1"/>
  <c r="AA40" i="63" s="1"/>
  <c r="AA39" i="63" a="1"/>
  <c r="AA39" i="63" s="1"/>
  <c r="N47" i="63"/>
  <c r="AL110" i="63"/>
  <c r="AC60" i="51" s="1"/>
  <c r="AO110" i="63"/>
  <c r="P56" i="63"/>
  <c r="H49" i="63" a="1"/>
  <c r="H49" i="63" s="1"/>
  <c r="K49" i="63" a="1"/>
  <c r="K49" i="63" s="1"/>
  <c r="I41" i="63" a="1"/>
  <c r="I41" i="63" s="1"/>
  <c r="J41" i="63" s="1"/>
  <c r="C41" i="63" a="1"/>
  <c r="C41" i="63" s="1"/>
  <c r="B41" i="63" a="1"/>
  <c r="B41" i="63" s="1"/>
  <c r="X40" i="63" a="1"/>
  <c r="X40" i="63" s="1"/>
  <c r="Z40" i="63" a="1"/>
  <c r="Z40" i="63" s="1"/>
  <c r="AB38" i="63"/>
  <c r="G17" i="63"/>
  <c r="AG7" i="63"/>
  <c r="X39" i="63" a="1"/>
  <c r="X39" i="63" s="1"/>
  <c r="W39" i="63" a="1"/>
  <c r="W39" i="63" s="1"/>
  <c r="Z39" i="63" a="1"/>
  <c r="Z39" i="63" s="1"/>
  <c r="AP16" i="63"/>
  <c r="AP38" i="63"/>
  <c r="AP14" i="63"/>
  <c r="AG38" i="63"/>
  <c r="AP9" i="63"/>
  <c r="J38" i="63"/>
  <c r="J25" i="63"/>
  <c r="N25" i="63"/>
  <c r="V38" i="63"/>
  <c r="AF38" i="63"/>
  <c r="AB9" i="63"/>
  <c r="Y38" i="63"/>
  <c r="AP6" i="63"/>
  <c r="O38" i="63"/>
  <c r="D38" i="63"/>
  <c r="AF9" i="63"/>
  <c r="V9" i="63"/>
  <c r="AG9" i="63"/>
  <c r="N38" i="63"/>
  <c r="O22" i="63"/>
  <c r="J48" i="63"/>
  <c r="O48" i="63"/>
  <c r="G48" i="63"/>
  <c r="AG56" i="63"/>
  <c r="G42" i="63"/>
  <c r="AP22" i="63"/>
  <c r="N48" i="63"/>
  <c r="D48" i="63"/>
  <c r="AG48" i="63"/>
  <c r="AF44" i="63"/>
  <c r="G27" i="63"/>
  <c r="K40" i="63" a="1"/>
  <c r="K40" i="63" s="1"/>
  <c r="B40" i="63" a="1"/>
  <c r="B40" i="63" s="1"/>
  <c r="C40" i="63" a="1"/>
  <c r="C40" i="63" s="1"/>
  <c r="B49" i="63" a="1"/>
  <c r="B49" i="63" s="1"/>
  <c r="E49" i="63" a="1"/>
  <c r="E49" i="63" s="1"/>
  <c r="G49" i="63" s="1"/>
  <c r="L49" i="63" a="1"/>
  <c r="L49" i="63" s="1"/>
  <c r="U40" i="63" a="1"/>
  <c r="U40" i="63" s="1"/>
  <c r="V40" i="63" s="1"/>
  <c r="W40" i="63" a="1"/>
  <c r="W40" i="63" s="1"/>
  <c r="AC40" i="63" a="1"/>
  <c r="AC40" i="63" s="1"/>
  <c r="Y17" i="63"/>
  <c r="AB17" i="63"/>
  <c r="AE44" i="63"/>
  <c r="AP48" i="63"/>
  <c r="G22" i="63"/>
  <c r="D22" i="63"/>
  <c r="N22" i="63"/>
  <c r="J22" i="63"/>
  <c r="O6" i="63"/>
  <c r="G6" i="63"/>
  <c r="N6" i="63"/>
  <c r="J6" i="63"/>
  <c r="M48" i="63"/>
  <c r="AP49" i="63"/>
  <c r="AP40" i="63"/>
  <c r="AB55" i="63"/>
  <c r="J55" i="63"/>
  <c r="O55" i="63"/>
  <c r="G55" i="63"/>
  <c r="M55" i="63"/>
  <c r="AB51" i="63"/>
  <c r="Y45" i="63"/>
  <c r="J51" i="63"/>
  <c r="AP17" i="63"/>
  <c r="O44" i="63"/>
  <c r="AE42" i="63"/>
  <c r="Y56" i="63"/>
  <c r="M42" i="63"/>
  <c r="J42" i="63"/>
  <c r="Z54" i="63" a="1"/>
  <c r="Z54" i="63" s="1"/>
  <c r="T54" i="63" a="1"/>
  <c r="T54" i="63" s="1"/>
  <c r="AC54" i="63" a="1"/>
  <c r="AC54" i="63" s="1"/>
  <c r="U54" i="63" a="1"/>
  <c r="U54" i="63" s="1"/>
  <c r="W54" i="63" a="1"/>
  <c r="W54" i="63" s="1"/>
  <c r="AA54" i="63" a="1"/>
  <c r="AA54" i="63" s="1"/>
  <c r="AD54" i="63" a="1"/>
  <c r="AD54" i="63" s="1"/>
  <c r="X54" i="63" a="1"/>
  <c r="X54" i="63" s="1"/>
  <c r="AO46" i="63" a="1"/>
  <c r="AO46" i="63" s="1"/>
  <c r="AL46" i="63" a="1"/>
  <c r="AL46" i="63" s="1"/>
  <c r="AM46" i="63" a="1"/>
  <c r="AM46" i="63" s="1"/>
  <c r="AN46" i="63" a="1"/>
  <c r="AN46" i="63" s="1"/>
  <c r="AD46" i="63" a="1"/>
  <c r="AD46" i="63" s="1"/>
  <c r="U46" i="63" a="1"/>
  <c r="U46" i="63" s="1"/>
  <c r="T46" i="63" a="1"/>
  <c r="T46" i="63" s="1"/>
  <c r="X46" i="63" a="1"/>
  <c r="X46" i="63" s="1"/>
  <c r="AC46" i="63" a="1"/>
  <c r="AC46" i="63" s="1"/>
  <c r="AA46" i="63" a="1"/>
  <c r="AA46" i="63" s="1"/>
  <c r="Z46" i="63" a="1"/>
  <c r="Z46" i="63" s="1"/>
  <c r="W46" i="63" a="1"/>
  <c r="W46" i="63" s="1"/>
  <c r="N44" i="63"/>
  <c r="D44" i="63"/>
  <c r="G44" i="63"/>
  <c r="J44" i="63"/>
  <c r="AA37" i="63" a="1"/>
  <c r="AA37" i="63" s="1"/>
  <c r="X37" i="63" a="1"/>
  <c r="X37" i="63" s="1"/>
  <c r="T37" i="63" a="1"/>
  <c r="T37" i="63" s="1"/>
  <c r="W37" i="63" a="1"/>
  <c r="W37" i="63" s="1"/>
  <c r="Z37" i="63" a="1"/>
  <c r="Z37" i="63" s="1"/>
  <c r="AC37" i="63" a="1"/>
  <c r="AC37" i="63" s="1"/>
  <c r="U37" i="63" a="1"/>
  <c r="U37" i="63" s="1"/>
  <c r="AD37" i="63" a="1"/>
  <c r="AD37" i="63" s="1"/>
  <c r="AP56" i="63"/>
  <c r="V42" i="63"/>
  <c r="AF42" i="63"/>
  <c r="AG42" i="63"/>
  <c r="Y42" i="63"/>
  <c r="AE17" i="63"/>
  <c r="V17" i="63"/>
  <c r="AF17" i="63"/>
  <c r="AF52" i="63"/>
  <c r="V52" i="63"/>
  <c r="AG52" i="63"/>
  <c r="Y52" i="63"/>
  <c r="AP18" i="63"/>
  <c r="AE56" i="63"/>
  <c r="W50" i="63" a="1"/>
  <c r="W50" i="63" s="1"/>
  <c r="AD50" i="63" a="1"/>
  <c r="AD50" i="63" s="1"/>
  <c r="AC50" i="63" a="1"/>
  <c r="AC50" i="63" s="1"/>
  <c r="U50" i="63" a="1"/>
  <c r="U50" i="63" s="1"/>
  <c r="Z50" i="63" a="1"/>
  <c r="Z50" i="63" s="1"/>
  <c r="AA50" i="63" a="1"/>
  <c r="AA50" i="63" s="1"/>
  <c r="T50" i="63" a="1"/>
  <c r="T50" i="63" s="1"/>
  <c r="X50" i="63" a="1"/>
  <c r="X50" i="63" s="1"/>
  <c r="N42" i="63"/>
  <c r="D42" i="63"/>
  <c r="AO54" i="63" a="1"/>
  <c r="AO54" i="63" s="1"/>
  <c r="AM54" i="63" a="1"/>
  <c r="AM54" i="63" s="1"/>
  <c r="AL54" i="63" a="1"/>
  <c r="AL54" i="63" s="1"/>
  <c r="AN54" i="63" a="1"/>
  <c r="AN54" i="63" s="1"/>
  <c r="H54" i="63" a="1"/>
  <c r="H54" i="63" s="1"/>
  <c r="F54" i="63" a="1"/>
  <c r="F54" i="63" s="1"/>
  <c r="L54" i="63" a="1"/>
  <c r="L54" i="63" s="1"/>
  <c r="B54" i="63" a="1"/>
  <c r="B54" i="63" s="1"/>
  <c r="E54" i="63" a="1"/>
  <c r="E54" i="63" s="1"/>
  <c r="K54" i="63" a="1"/>
  <c r="K54" i="63" s="1"/>
  <c r="C54" i="63" a="1"/>
  <c r="C54" i="63" s="1"/>
  <c r="I54" i="63" a="1"/>
  <c r="I54" i="63" s="1"/>
  <c r="AP52" i="63"/>
  <c r="K46" i="63" a="1"/>
  <c r="K46" i="63" s="1"/>
  <c r="I46" i="63" a="1"/>
  <c r="I46" i="63" s="1"/>
  <c r="F46" i="63" a="1"/>
  <c r="F46" i="63" s="1"/>
  <c r="E46" i="63" a="1"/>
  <c r="E46" i="63" s="1"/>
  <c r="L46" i="63" a="1"/>
  <c r="L46" i="63" s="1"/>
  <c r="H46" i="63" a="1"/>
  <c r="H46" i="63" s="1"/>
  <c r="B46" i="63" a="1"/>
  <c r="B46" i="63" s="1"/>
  <c r="C46" i="63" a="1"/>
  <c r="C46" i="63" s="1"/>
  <c r="AM37" i="63" a="1"/>
  <c r="AM37" i="63" s="1"/>
  <c r="AO37" i="63" a="1"/>
  <c r="AO37" i="63" s="1"/>
  <c r="AN37" i="63" a="1"/>
  <c r="AN37" i="63" s="1"/>
  <c r="AL37" i="63" a="1"/>
  <c r="AL37" i="63" s="1"/>
  <c r="B37" i="63" a="1"/>
  <c r="B37" i="63" s="1"/>
  <c r="F37" i="63" a="1"/>
  <c r="F37" i="63" s="1"/>
  <c r="I37" i="63" a="1"/>
  <c r="I37" i="63" s="1"/>
  <c r="K37" i="63" a="1"/>
  <c r="K37" i="63" s="1"/>
  <c r="C37" i="63" a="1"/>
  <c r="C37" i="63" s="1"/>
  <c r="E37" i="63" a="1"/>
  <c r="E37" i="63" s="1"/>
  <c r="H37" i="63" a="1"/>
  <c r="H37" i="63" s="1"/>
  <c r="L37" i="63" a="1"/>
  <c r="L37" i="63" s="1"/>
  <c r="AB42" i="63"/>
  <c r="AG17" i="63"/>
  <c r="V56" i="63"/>
  <c r="AF56" i="63"/>
  <c r="AM50" i="63" a="1"/>
  <c r="AM50" i="63" s="1"/>
  <c r="AO50" i="63" a="1"/>
  <c r="AO50" i="63" s="1"/>
  <c r="AN50" i="63" a="1"/>
  <c r="AN50" i="63" s="1"/>
  <c r="AL50" i="63" a="1"/>
  <c r="AL50" i="63" s="1"/>
  <c r="C50" i="63" a="1"/>
  <c r="C50" i="63" s="1"/>
  <c r="K50" i="63" a="1"/>
  <c r="K50" i="63" s="1"/>
  <c r="H50" i="63" a="1"/>
  <c r="H50" i="63" s="1"/>
  <c r="E50" i="63" a="1"/>
  <c r="E50" i="63" s="1"/>
  <c r="B50" i="63" a="1"/>
  <c r="B50" i="63" s="1"/>
  <c r="L50" i="63" a="1"/>
  <c r="L50" i="63" s="1"/>
  <c r="I50" i="63" a="1"/>
  <c r="I50" i="63" s="1"/>
  <c r="F50" i="63" a="1"/>
  <c r="F50" i="63" s="1"/>
  <c r="O42" i="63"/>
  <c r="AG27" i="63"/>
  <c r="AB27" i="63"/>
  <c r="G21" i="63"/>
  <c r="M21" i="63"/>
  <c r="AP41" i="63"/>
  <c r="AP39" i="63"/>
  <c r="AG55" i="63"/>
  <c r="N55" i="63"/>
  <c r="D55" i="63"/>
  <c r="Y51" i="63"/>
  <c r="AE51" i="63"/>
  <c r="V51" i="63"/>
  <c r="AF51" i="63"/>
  <c r="V47" i="63"/>
  <c r="AF47" i="63"/>
  <c r="AE47" i="63"/>
  <c r="Y47" i="63"/>
  <c r="AG47" i="63"/>
  <c r="AB43" i="63"/>
  <c r="AG43" i="63"/>
  <c r="AF43" i="63"/>
  <c r="V43" i="63"/>
  <c r="AE43" i="63"/>
  <c r="AB45" i="63"/>
  <c r="AG45" i="63"/>
  <c r="AE45" i="63"/>
  <c r="D51" i="63"/>
  <c r="N51" i="63"/>
  <c r="G51" i="63"/>
  <c r="N43" i="63"/>
  <c r="D43" i="63"/>
  <c r="J43" i="63"/>
  <c r="G43" i="63"/>
  <c r="V55" i="63"/>
  <c r="AF55" i="63"/>
  <c r="Y55" i="63"/>
  <c r="AG51" i="63"/>
  <c r="AB47" i="63"/>
  <c r="Y43" i="63"/>
  <c r="O51" i="63"/>
  <c r="AP51" i="63"/>
  <c r="AP47" i="63"/>
  <c r="M43" i="63"/>
  <c r="O43" i="63"/>
  <c r="O47" i="63"/>
  <c r="AE27" i="63"/>
  <c r="O21" i="63"/>
  <c r="AP21" i="63"/>
  <c r="Y27" i="63"/>
  <c r="AF27" i="63"/>
  <c r="V27" i="63"/>
  <c r="N21" i="63"/>
  <c r="D21" i="63"/>
  <c r="J21" i="63"/>
  <c r="D27" i="63"/>
  <c r="N27" i="63"/>
  <c r="M27" i="63"/>
  <c r="O27" i="63"/>
  <c r="BV71" i="51"/>
  <c r="BW71" i="51"/>
  <c r="BN24" i="61"/>
  <c r="AD53" i="51" s="1"/>
  <c r="BF24" i="61"/>
  <c r="V53" i="51" s="1"/>
  <c r="BH24" i="61"/>
  <c r="X53" i="51" s="1"/>
  <c r="BK24" i="61"/>
  <c r="AA53" i="51" s="1"/>
  <c r="BP24" i="61"/>
  <c r="AF53" i="51" s="1"/>
  <c r="BQ24" i="61"/>
  <c r="AG53" i="51" s="1"/>
  <c r="BL24" i="61"/>
  <c r="AB53" i="51" s="1"/>
  <c r="BM24" i="61"/>
  <c r="AC53" i="51" s="1"/>
  <c r="BJ24" i="61"/>
  <c r="Z53" i="51" s="1"/>
  <c r="BI24" i="61"/>
  <c r="Y53" i="51" s="1"/>
  <c r="BG24" i="61"/>
  <c r="W53" i="51" s="1"/>
  <c r="BO24" i="61"/>
  <c r="AE53" i="51" s="1"/>
  <c r="BL23" i="61"/>
  <c r="AB52" i="51" s="1"/>
  <c r="BM23" i="61"/>
  <c r="AC52" i="51" s="1"/>
  <c r="BF23" i="61"/>
  <c r="V52" i="51" s="1"/>
  <c r="BH23" i="61"/>
  <c r="X52" i="51" s="1"/>
  <c r="BI23" i="61"/>
  <c r="Y52" i="51" s="1"/>
  <c r="BG23" i="61"/>
  <c r="W52" i="51" s="1"/>
  <c r="BK23" i="61"/>
  <c r="AA52" i="51" s="1"/>
  <c r="BO23" i="61"/>
  <c r="AE52" i="51" s="1"/>
  <c r="BN23" i="61"/>
  <c r="AD52" i="51" s="1"/>
  <c r="BQ23" i="61"/>
  <c r="AG52" i="51" s="1"/>
  <c r="BP23" i="61"/>
  <c r="AF52" i="51" s="1"/>
  <c r="BJ23" i="61"/>
  <c r="Z52" i="51" s="1"/>
  <c r="BG21" i="61"/>
  <c r="W50" i="51" s="1"/>
  <c r="BM21" i="61"/>
  <c r="AC50" i="51" s="1"/>
  <c r="BN21" i="61"/>
  <c r="AD50" i="51" s="1"/>
  <c r="BJ21" i="61"/>
  <c r="Z50" i="51" s="1"/>
  <c r="BQ21" i="61"/>
  <c r="AG50" i="51" s="1"/>
  <c r="BO21" i="61"/>
  <c r="AE50" i="51" s="1"/>
  <c r="BI21" i="61"/>
  <c r="Y50" i="51" s="1"/>
  <c r="BF21" i="61"/>
  <c r="V50" i="51" s="1"/>
  <c r="BP21" i="61"/>
  <c r="AF50" i="51" s="1"/>
  <c r="BK21" i="61"/>
  <c r="AA50" i="51" s="1"/>
  <c r="BH21" i="61"/>
  <c r="X50" i="51" s="1"/>
  <c r="BL21" i="61"/>
  <c r="AB50" i="51" s="1"/>
  <c r="BL11" i="61"/>
  <c r="AB40" i="51" s="1"/>
  <c r="BF11" i="61"/>
  <c r="V40" i="51" s="1"/>
  <c r="BM11" i="61"/>
  <c r="AC40" i="51" s="1"/>
  <c r="BG11" i="61"/>
  <c r="W40" i="51" s="1"/>
  <c r="BO11" i="61"/>
  <c r="AE40" i="51" s="1"/>
  <c r="BH11" i="61"/>
  <c r="X40" i="51" s="1"/>
  <c r="BQ11" i="61"/>
  <c r="AG40" i="51" s="1"/>
  <c r="BI11" i="61"/>
  <c r="Y40" i="51" s="1"/>
  <c r="BN11" i="61"/>
  <c r="AD40" i="51" s="1"/>
  <c r="BK11" i="61"/>
  <c r="AA40" i="51" s="1"/>
  <c r="BJ11" i="61"/>
  <c r="Z40" i="51" s="1"/>
  <c r="BP11" i="61"/>
  <c r="AF40" i="51" s="1"/>
  <c r="BH19" i="61"/>
  <c r="X48" i="51" s="1"/>
  <c r="BF19" i="61"/>
  <c r="V48" i="51" s="1"/>
  <c r="BN19" i="61"/>
  <c r="AD48" i="51" s="1"/>
  <c r="BM19" i="61"/>
  <c r="AC48" i="51" s="1"/>
  <c r="BG19" i="61"/>
  <c r="W48" i="51" s="1"/>
  <c r="BI19" i="61"/>
  <c r="Y48" i="51" s="1"/>
  <c r="BQ19" i="61"/>
  <c r="AG48" i="51" s="1"/>
  <c r="BP19" i="61"/>
  <c r="AF48" i="51" s="1"/>
  <c r="BO19" i="61"/>
  <c r="AE48" i="51" s="1"/>
  <c r="BK19" i="61"/>
  <c r="AA48" i="51" s="1"/>
  <c r="BL19" i="61"/>
  <c r="AB48" i="51" s="1"/>
  <c r="BJ19" i="61"/>
  <c r="Z48" i="51" s="1"/>
  <c r="BP13" i="61"/>
  <c r="AF42" i="51" s="1"/>
  <c r="BL13" i="61"/>
  <c r="AB42" i="51" s="1"/>
  <c r="BN13" i="61"/>
  <c r="AD42" i="51" s="1"/>
  <c r="BG13" i="61"/>
  <c r="W42" i="51" s="1"/>
  <c r="BF13" i="61"/>
  <c r="V42" i="51" s="1"/>
  <c r="BQ13" i="61"/>
  <c r="AG42" i="51" s="1"/>
  <c r="BH13" i="61"/>
  <c r="X42" i="51" s="1"/>
  <c r="BI13" i="61"/>
  <c r="Y42" i="51" s="1"/>
  <c r="BO13" i="61"/>
  <c r="AE42" i="51" s="1"/>
  <c r="BM13" i="61"/>
  <c r="AC42" i="51" s="1"/>
  <c r="BK13" i="61"/>
  <c r="AA42" i="51" s="1"/>
  <c r="BJ13" i="61"/>
  <c r="Z42" i="51" s="1"/>
  <c r="BQ7" i="61"/>
  <c r="AG36" i="51" s="1"/>
  <c r="BF7" i="61"/>
  <c r="V36" i="51" s="1"/>
  <c r="BI7" i="61"/>
  <c r="Y36" i="51" s="1"/>
  <c r="BM7" i="61"/>
  <c r="AC36" i="51" s="1"/>
  <c r="BO7" i="61"/>
  <c r="AE36" i="51" s="1"/>
  <c r="BJ7" i="61"/>
  <c r="Z36" i="51" s="1"/>
  <c r="BL7" i="61"/>
  <c r="AB36" i="51" s="1"/>
  <c r="BN7" i="61"/>
  <c r="AD36" i="51" s="1"/>
  <c r="BP7" i="61"/>
  <c r="AF36" i="51" s="1"/>
  <c r="BG7" i="61"/>
  <c r="W36" i="51" s="1"/>
  <c r="BK7" i="61"/>
  <c r="AA36" i="51" s="1"/>
  <c r="BH7" i="61"/>
  <c r="X36" i="51" s="1"/>
  <c r="BL28" i="61"/>
  <c r="AB57" i="51" s="1"/>
  <c r="BH28" i="61"/>
  <c r="X57" i="51" s="1"/>
  <c r="BF28" i="61"/>
  <c r="V57" i="51" s="1"/>
  <c r="BK28" i="61"/>
  <c r="AA57" i="51" s="1"/>
  <c r="BO28" i="61"/>
  <c r="AE57" i="51" s="1"/>
  <c r="BP28" i="61"/>
  <c r="AF57" i="51" s="1"/>
  <c r="BM28" i="61"/>
  <c r="AC57" i="51" s="1"/>
  <c r="BG28" i="61"/>
  <c r="W57" i="51" s="1"/>
  <c r="BI28" i="61"/>
  <c r="Y57" i="51" s="1"/>
  <c r="BN28" i="61"/>
  <c r="AD57" i="51" s="1"/>
  <c r="BJ28" i="61"/>
  <c r="Z57" i="51" s="1"/>
  <c r="BQ28" i="61"/>
  <c r="AG57" i="51" s="1"/>
  <c r="BM10" i="61"/>
  <c r="AC39" i="51" s="1"/>
  <c r="BI10" i="61"/>
  <c r="Y39" i="51" s="1"/>
  <c r="BJ10" i="61"/>
  <c r="Z39" i="51" s="1"/>
  <c r="BH10" i="61"/>
  <c r="X39" i="51" s="1"/>
  <c r="BF10" i="61"/>
  <c r="V39" i="51" s="1"/>
  <c r="BP10" i="61"/>
  <c r="AF39" i="51" s="1"/>
  <c r="BN10" i="61"/>
  <c r="AD39" i="51" s="1"/>
  <c r="BO10" i="61"/>
  <c r="AE39" i="51" s="1"/>
  <c r="BG10" i="61"/>
  <c r="W39" i="51" s="1"/>
  <c r="BK10" i="61"/>
  <c r="AA39" i="51" s="1"/>
  <c r="BQ10" i="61"/>
  <c r="AG39" i="51" s="1"/>
  <c r="BL10" i="61"/>
  <c r="AB39" i="51" s="1"/>
  <c r="BN20" i="61"/>
  <c r="AD49" i="51" s="1"/>
  <c r="BG20" i="61"/>
  <c r="W49" i="51" s="1"/>
  <c r="BH20" i="61"/>
  <c r="X49" i="51" s="1"/>
  <c r="BO20" i="61"/>
  <c r="AE49" i="51" s="1"/>
  <c r="BL20" i="61"/>
  <c r="AB49" i="51" s="1"/>
  <c r="BI20" i="61"/>
  <c r="Y49" i="51" s="1"/>
  <c r="BF20" i="61"/>
  <c r="V49" i="51" s="1"/>
  <c r="BP20" i="61"/>
  <c r="AF49" i="51" s="1"/>
  <c r="BJ20" i="61"/>
  <c r="Z49" i="51" s="1"/>
  <c r="BQ20" i="61"/>
  <c r="AG49" i="51" s="1"/>
  <c r="BK20" i="61"/>
  <c r="AA49" i="51" s="1"/>
  <c r="BM20" i="61"/>
  <c r="AC49" i="51" s="1"/>
  <c r="BJ6" i="61"/>
  <c r="Z35" i="51" s="1"/>
  <c r="BI6" i="61"/>
  <c r="Y35" i="51" s="1"/>
  <c r="BF6" i="61"/>
  <c r="V35" i="51" s="1"/>
  <c r="BN6" i="61"/>
  <c r="AD35" i="51" s="1"/>
  <c r="BL6" i="61"/>
  <c r="AB35" i="51" s="1"/>
  <c r="BM6" i="61"/>
  <c r="AC35" i="51" s="1"/>
  <c r="BO6" i="61"/>
  <c r="AE35" i="51" s="1"/>
  <c r="BQ6" i="61"/>
  <c r="AG35" i="51" s="1"/>
  <c r="BG6" i="61"/>
  <c r="W35" i="51" s="1"/>
  <c r="BP6" i="61"/>
  <c r="AF35" i="51" s="1"/>
  <c r="BK6" i="61"/>
  <c r="AA35" i="51" s="1"/>
  <c r="BH6" i="61"/>
  <c r="X35" i="51" s="1"/>
  <c r="BN12" i="61"/>
  <c r="AD41" i="51" s="1"/>
  <c r="BL12" i="61"/>
  <c r="AB41" i="51" s="1"/>
  <c r="BO12" i="61"/>
  <c r="AE41" i="51" s="1"/>
  <c r="BQ12" i="61"/>
  <c r="AG41" i="51" s="1"/>
  <c r="BG12" i="61"/>
  <c r="W41" i="51" s="1"/>
  <c r="BI12" i="61"/>
  <c r="Y41" i="51" s="1"/>
  <c r="BJ12" i="61"/>
  <c r="Z41" i="51" s="1"/>
  <c r="BM12" i="61"/>
  <c r="AC41" i="51" s="1"/>
  <c r="BK12" i="61"/>
  <c r="AA41" i="51" s="1"/>
  <c r="BF12" i="61"/>
  <c r="V41" i="51" s="1"/>
  <c r="BP12" i="61"/>
  <c r="AF41" i="51" s="1"/>
  <c r="BH12" i="61"/>
  <c r="X41" i="51" s="1"/>
  <c r="AK57" i="63"/>
  <c r="A57" i="63"/>
  <c r="S57" i="63"/>
  <c r="BM25" i="61"/>
  <c r="AC54" i="51" s="1"/>
  <c r="BJ25" i="61"/>
  <c r="Z54" i="51" s="1"/>
  <c r="BF25" i="61"/>
  <c r="V54" i="51" s="1"/>
  <c r="BH25" i="61"/>
  <c r="X54" i="51" s="1"/>
  <c r="BG25" i="61"/>
  <c r="W54" i="51" s="1"/>
  <c r="BK25" i="61"/>
  <c r="AA54" i="51" s="1"/>
  <c r="BL25" i="61"/>
  <c r="AB54" i="51" s="1"/>
  <c r="BP25" i="61"/>
  <c r="AF54" i="51" s="1"/>
  <c r="BO25" i="61"/>
  <c r="AE54" i="51" s="1"/>
  <c r="BN25" i="61"/>
  <c r="AD54" i="51" s="1"/>
  <c r="BI25" i="61"/>
  <c r="Y54" i="51" s="1"/>
  <c r="BQ25" i="61"/>
  <c r="AG54" i="51" s="1"/>
  <c r="S28" i="63"/>
  <c r="AK28" i="63"/>
  <c r="A28" i="63"/>
  <c r="BK5" i="61"/>
  <c r="AA34" i="51" s="1"/>
  <c r="BG5" i="61"/>
  <c r="W34" i="51" s="1"/>
  <c r="BF5" i="61"/>
  <c r="V34" i="51" s="1"/>
  <c r="BP5" i="61"/>
  <c r="AF34" i="51" s="1"/>
  <c r="BQ5" i="61"/>
  <c r="AG34" i="51" s="1"/>
  <c r="BI5" i="61"/>
  <c r="Y34" i="51" s="1"/>
  <c r="BL5" i="61"/>
  <c r="AB34" i="51" s="1"/>
  <c r="BO5" i="61"/>
  <c r="AE34" i="51" s="1"/>
  <c r="BH5" i="61"/>
  <c r="X34" i="51" s="1"/>
  <c r="BJ5" i="61"/>
  <c r="Z34" i="51" s="1"/>
  <c r="BM5" i="61"/>
  <c r="AC34" i="51" s="1"/>
  <c r="BN5" i="61"/>
  <c r="AD34" i="51" s="1"/>
  <c r="BN16" i="61"/>
  <c r="AD45" i="51" s="1"/>
  <c r="BQ16" i="61"/>
  <c r="AG45" i="51" s="1"/>
  <c r="BF16" i="61"/>
  <c r="V45" i="51" s="1"/>
  <c r="BG16" i="61"/>
  <c r="W45" i="51" s="1"/>
  <c r="BK16" i="61"/>
  <c r="AA45" i="51" s="1"/>
  <c r="BI16" i="61"/>
  <c r="Y45" i="51" s="1"/>
  <c r="BO16" i="61"/>
  <c r="AE45" i="51" s="1"/>
  <c r="BP16" i="61"/>
  <c r="AF45" i="51" s="1"/>
  <c r="BH16" i="61"/>
  <c r="X45" i="51" s="1"/>
  <c r="BL16" i="61"/>
  <c r="AB45" i="51" s="1"/>
  <c r="BM16" i="61"/>
  <c r="AC45" i="51" s="1"/>
  <c r="BJ16" i="61"/>
  <c r="Z45" i="51" s="1"/>
  <c r="BP22" i="61"/>
  <c r="AF51" i="51" s="1"/>
  <c r="BM22" i="61"/>
  <c r="AC51" i="51" s="1"/>
  <c r="BH22" i="61"/>
  <c r="X51" i="51" s="1"/>
  <c r="BL22" i="61"/>
  <c r="AB51" i="51" s="1"/>
  <c r="BK22" i="61"/>
  <c r="AA51" i="51" s="1"/>
  <c r="BG22" i="61"/>
  <c r="W51" i="51" s="1"/>
  <c r="BI22" i="61"/>
  <c r="Y51" i="51" s="1"/>
  <c r="BJ22" i="61"/>
  <c r="Z51" i="51" s="1"/>
  <c r="BO22" i="61"/>
  <c r="AE51" i="51" s="1"/>
  <c r="BN22" i="61"/>
  <c r="AD51" i="51" s="1"/>
  <c r="BQ22" i="61"/>
  <c r="AG51" i="51" s="1"/>
  <c r="BF22" i="61"/>
  <c r="V51" i="51" s="1"/>
  <c r="BQ9" i="61"/>
  <c r="AG38" i="51" s="1"/>
  <c r="BO9" i="61"/>
  <c r="AE38" i="51" s="1"/>
  <c r="BJ9" i="61"/>
  <c r="Z38" i="51" s="1"/>
  <c r="BN9" i="61"/>
  <c r="AD38" i="51" s="1"/>
  <c r="BI9" i="61"/>
  <c r="Y38" i="51" s="1"/>
  <c r="BF9" i="61"/>
  <c r="V38" i="51" s="1"/>
  <c r="BM9" i="61"/>
  <c r="AC38" i="51" s="1"/>
  <c r="BG9" i="61"/>
  <c r="W38" i="51" s="1"/>
  <c r="BK9" i="61"/>
  <c r="AA38" i="51" s="1"/>
  <c r="BP9" i="61"/>
  <c r="AF38" i="51" s="1"/>
  <c r="BL9" i="61"/>
  <c r="AB38" i="51" s="1"/>
  <c r="BH9" i="61"/>
  <c r="X38" i="51" s="1"/>
  <c r="BP17" i="61"/>
  <c r="AF46" i="51" s="1"/>
  <c r="BH17" i="61"/>
  <c r="X46" i="51" s="1"/>
  <c r="BM17" i="61"/>
  <c r="AC46" i="51" s="1"/>
  <c r="BJ17" i="61"/>
  <c r="Z46" i="51" s="1"/>
  <c r="BF17" i="61"/>
  <c r="V46" i="51" s="1"/>
  <c r="BO17" i="61"/>
  <c r="AE46" i="51" s="1"/>
  <c r="BI17" i="61"/>
  <c r="Y46" i="51" s="1"/>
  <c r="BK17" i="61"/>
  <c r="AA46" i="51" s="1"/>
  <c r="BN17" i="61"/>
  <c r="AD46" i="51" s="1"/>
  <c r="BQ17" i="61"/>
  <c r="AG46" i="51" s="1"/>
  <c r="BL17" i="61"/>
  <c r="AB46" i="51" s="1"/>
  <c r="BG17" i="61"/>
  <c r="W46" i="51" s="1"/>
  <c r="BF27" i="61"/>
  <c r="V56" i="51" s="1"/>
  <c r="BP27" i="61"/>
  <c r="AF56" i="51" s="1"/>
  <c r="BO27" i="61"/>
  <c r="AE56" i="51" s="1"/>
  <c r="BL27" i="61"/>
  <c r="AB56" i="51" s="1"/>
  <c r="BH27" i="61"/>
  <c r="X56" i="51" s="1"/>
  <c r="BK27" i="61"/>
  <c r="AA56" i="51" s="1"/>
  <c r="BG27" i="61"/>
  <c r="W56" i="51" s="1"/>
  <c r="BM27" i="61"/>
  <c r="AC56" i="51" s="1"/>
  <c r="BN27" i="61"/>
  <c r="AD56" i="51" s="1"/>
  <c r="BJ27" i="61"/>
  <c r="Z56" i="51" s="1"/>
  <c r="BQ27" i="61"/>
  <c r="AG56" i="51" s="1"/>
  <c r="BI27" i="61"/>
  <c r="Y56" i="51" s="1"/>
  <c r="BL26" i="61"/>
  <c r="AB55" i="51" s="1"/>
  <c r="BM26" i="61"/>
  <c r="AC55" i="51" s="1"/>
  <c r="BQ26" i="61"/>
  <c r="AG55" i="51" s="1"/>
  <c r="BK26" i="61"/>
  <c r="AA55" i="51" s="1"/>
  <c r="BF26" i="61"/>
  <c r="V55" i="51" s="1"/>
  <c r="BG26" i="61"/>
  <c r="W55" i="51" s="1"/>
  <c r="BO26" i="61"/>
  <c r="AE55" i="51" s="1"/>
  <c r="BP26" i="61"/>
  <c r="AF55" i="51" s="1"/>
  <c r="BH26" i="61"/>
  <c r="X55" i="51" s="1"/>
  <c r="BI26" i="61"/>
  <c r="Y55" i="51" s="1"/>
  <c r="BN26" i="61"/>
  <c r="AD55" i="51" s="1"/>
  <c r="BJ26" i="61"/>
  <c r="Z55" i="51" s="1"/>
  <c r="BL15" i="61"/>
  <c r="AB44" i="51" s="1"/>
  <c r="BM15" i="61"/>
  <c r="AC44" i="51" s="1"/>
  <c r="BF15" i="61"/>
  <c r="V44" i="51" s="1"/>
  <c r="BQ15" i="61"/>
  <c r="AG44" i="51" s="1"/>
  <c r="BH15" i="61"/>
  <c r="X44" i="51" s="1"/>
  <c r="BG15" i="61"/>
  <c r="W44" i="51" s="1"/>
  <c r="BN15" i="61"/>
  <c r="AD44" i="51" s="1"/>
  <c r="BO15" i="61"/>
  <c r="AE44" i="51" s="1"/>
  <c r="BJ15" i="61"/>
  <c r="Z44" i="51" s="1"/>
  <c r="BI15" i="61"/>
  <c r="Y44" i="51" s="1"/>
  <c r="BK15" i="61"/>
  <c r="AA44" i="51" s="1"/>
  <c r="BP15" i="61"/>
  <c r="AF44" i="51" s="1"/>
  <c r="BL8" i="61"/>
  <c r="AB37" i="51" s="1"/>
  <c r="BG8" i="61"/>
  <c r="W37" i="51" s="1"/>
  <c r="BK8" i="61"/>
  <c r="AA37" i="51" s="1"/>
  <c r="BQ8" i="61"/>
  <c r="AG37" i="51" s="1"/>
  <c r="BF8" i="61"/>
  <c r="V37" i="51" s="1"/>
  <c r="BO8" i="61"/>
  <c r="AE37" i="51" s="1"/>
  <c r="BP8" i="61"/>
  <c r="AF37" i="51" s="1"/>
  <c r="BH8" i="61"/>
  <c r="X37" i="51" s="1"/>
  <c r="BI8" i="61"/>
  <c r="Y37" i="51" s="1"/>
  <c r="BM8" i="61"/>
  <c r="AC37" i="51" s="1"/>
  <c r="BN8" i="61"/>
  <c r="AD37" i="51" s="1"/>
  <c r="BJ8" i="61"/>
  <c r="Z37" i="51" s="1"/>
  <c r="BL14" i="61"/>
  <c r="AB43" i="51" s="1"/>
  <c r="BP14" i="61"/>
  <c r="AF43" i="51" s="1"/>
  <c r="BK14" i="61"/>
  <c r="AA43" i="51" s="1"/>
  <c r="BF14" i="61"/>
  <c r="V43" i="51" s="1"/>
  <c r="BI14" i="61"/>
  <c r="Y43" i="51" s="1"/>
  <c r="BO14" i="61"/>
  <c r="AE43" i="51" s="1"/>
  <c r="BH14" i="61"/>
  <c r="X43" i="51" s="1"/>
  <c r="BJ14" i="61"/>
  <c r="Z43" i="51" s="1"/>
  <c r="BQ14" i="61"/>
  <c r="AG43" i="51" s="1"/>
  <c r="BM14" i="61"/>
  <c r="AC43" i="51" s="1"/>
  <c r="BN14" i="61"/>
  <c r="AD43" i="51" s="1"/>
  <c r="BG14" i="61"/>
  <c r="W43" i="51" s="1"/>
  <c r="BL18" i="61"/>
  <c r="AB47" i="51" s="1"/>
  <c r="BP18" i="61"/>
  <c r="AF47" i="51" s="1"/>
  <c r="BG18" i="61"/>
  <c r="W47" i="51" s="1"/>
  <c r="BM18" i="61"/>
  <c r="AC47" i="51" s="1"/>
  <c r="BJ18" i="61"/>
  <c r="Z47" i="51" s="1"/>
  <c r="BQ18" i="61"/>
  <c r="AG47" i="51" s="1"/>
  <c r="BN18" i="61"/>
  <c r="AD47" i="51" s="1"/>
  <c r="BK18" i="61"/>
  <c r="AA47" i="51" s="1"/>
  <c r="BO18" i="61"/>
  <c r="AE47" i="51" s="1"/>
  <c r="BI18" i="61"/>
  <c r="Y47" i="51" s="1"/>
  <c r="BF18" i="61"/>
  <c r="V47" i="51" s="1"/>
  <c r="BH18" i="61"/>
  <c r="X47" i="51" s="1"/>
  <c r="AP53" i="63" l="1"/>
  <c r="BC5" i="64"/>
  <c r="CE9" i="51"/>
  <c r="BV7" i="61"/>
  <c r="D10" i="65"/>
  <c r="CH9" i="51"/>
  <c r="D6" i="65"/>
  <c r="L35" i="51"/>
  <c r="A19" i="62"/>
  <c r="J35" i="51"/>
  <c r="D32" i="65"/>
  <c r="BC28" i="64"/>
  <c r="B35" i="51"/>
  <c r="CE8" i="55"/>
  <c r="CH8" i="55"/>
  <c r="J34" i="55"/>
  <c r="AM36" i="63" a="1"/>
  <c r="AM36" i="63" s="1"/>
  <c r="AN36" i="63" a="1"/>
  <c r="AN36" i="63" s="1"/>
  <c r="AL36" i="63" a="1"/>
  <c r="AL36" i="63" s="1"/>
  <c r="AO36" i="63" a="1"/>
  <c r="AO36" i="63" s="1"/>
  <c r="C67" i="63"/>
  <c r="D64" i="51" s="1"/>
  <c r="AG11" i="63"/>
  <c r="I64" i="63"/>
  <c r="AC66" i="63" a="1"/>
  <c r="AN35" i="63" a="1"/>
  <c r="AN35" i="63" s="1"/>
  <c r="AL35" i="63" a="1"/>
  <c r="AL35" i="63" s="1"/>
  <c r="AM35" i="63" a="1"/>
  <c r="AM35" i="63" s="1"/>
  <c r="AO35" i="63" a="1"/>
  <c r="AO35" i="63" s="1"/>
  <c r="F60" i="51"/>
  <c r="H67" i="63"/>
  <c r="H68" i="63" s="1"/>
  <c r="W36" i="63" a="1"/>
  <c r="W36" i="63" s="1"/>
  <c r="U36" i="63" a="1"/>
  <c r="U36" i="63" s="1"/>
  <c r="AD36" i="63" a="1"/>
  <c r="AD36" i="63" s="1"/>
  <c r="T36" i="63" a="1"/>
  <c r="T36" i="63" s="1"/>
  <c r="Z36" i="63" a="1"/>
  <c r="Z36" i="63" s="1"/>
  <c r="AC36" i="63" a="1"/>
  <c r="AC36" i="63" s="1"/>
  <c r="X36" i="63" a="1"/>
  <c r="X36" i="63" s="1"/>
  <c r="AA36" i="63" a="1"/>
  <c r="AA36" i="63" s="1"/>
  <c r="F35" i="63" a="1"/>
  <c r="F35" i="63" s="1"/>
  <c r="B35" i="63" a="1"/>
  <c r="B35" i="63" s="1"/>
  <c r="C35" i="63" a="1"/>
  <c r="C35" i="63" s="1"/>
  <c r="K35" i="63" a="1"/>
  <c r="K35" i="63" s="1"/>
  <c r="M35" i="63" s="1"/>
  <c r="I35" i="63" a="1"/>
  <c r="I35" i="63" s="1"/>
  <c r="E35" i="63" a="1"/>
  <c r="E35" i="63" s="1"/>
  <c r="H35" i="63" a="1"/>
  <c r="H35" i="63" s="1"/>
  <c r="J35" i="63" s="1"/>
  <c r="L35" i="63" a="1"/>
  <c r="L35" i="63" s="1"/>
  <c r="E36" i="63" a="1"/>
  <c r="E36" i="63" s="1"/>
  <c r="H36" i="63" a="1"/>
  <c r="H36" i="63" s="1"/>
  <c r="F36" i="63" a="1"/>
  <c r="F36" i="63" s="1"/>
  <c r="K36" i="63" a="1"/>
  <c r="K36" i="63" s="1"/>
  <c r="M36" i="63" s="1"/>
  <c r="I36" i="63" a="1"/>
  <c r="I36" i="63" s="1"/>
  <c r="C36" i="63" a="1"/>
  <c r="C36" i="63" s="1"/>
  <c r="B36" i="63" a="1"/>
  <c r="B36" i="63" s="1"/>
  <c r="L36" i="63" a="1"/>
  <c r="L36" i="63" s="1"/>
  <c r="T35" i="63" a="1"/>
  <c r="T35" i="63" s="1"/>
  <c r="AD35" i="63" a="1"/>
  <c r="AD35" i="63" s="1"/>
  <c r="AC35" i="63" a="1"/>
  <c r="AC35" i="63" s="1"/>
  <c r="AE35" i="63" s="1"/>
  <c r="AA35" i="63" a="1"/>
  <c r="AA35" i="63" s="1"/>
  <c r="X35" i="63" a="1"/>
  <c r="X35" i="63" s="1"/>
  <c r="U35" i="63" a="1"/>
  <c r="U35" i="63" s="1"/>
  <c r="W35" i="63" a="1"/>
  <c r="W35" i="63" s="1"/>
  <c r="Y35" i="63" s="1"/>
  <c r="Z35" i="63" a="1"/>
  <c r="Z35" i="63" s="1"/>
  <c r="AB35" i="63" s="1"/>
  <c r="CH9" i="55"/>
  <c r="CE9" i="55"/>
  <c r="J35" i="55"/>
  <c r="BC4" i="64"/>
  <c r="D5" i="65"/>
  <c r="B34" i="51"/>
  <c r="D9" i="65"/>
  <c r="J34" i="51"/>
  <c r="D31" i="65"/>
  <c r="AS60" i="51"/>
  <c r="CH8" i="51"/>
  <c r="BC27" i="64"/>
  <c r="L34" i="51"/>
  <c r="BV6" i="61"/>
  <c r="A11" i="62"/>
  <c r="CE8" i="51"/>
  <c r="AC66" i="63"/>
  <c r="I65" i="63" s="1"/>
  <c r="AE66" i="63"/>
  <c r="K65" i="63" s="1"/>
  <c r="AF7" i="63"/>
  <c r="V45" i="63"/>
  <c r="CE30" i="51"/>
  <c r="B56" i="51"/>
  <c r="L56" i="51"/>
  <c r="J56" i="51"/>
  <c r="CH30" i="51"/>
  <c r="BV28" i="61"/>
  <c r="B56" i="55"/>
  <c r="CE30" i="55"/>
  <c r="J56" i="55"/>
  <c r="CH30" i="55"/>
  <c r="M26" i="63"/>
  <c r="AG26" i="63"/>
  <c r="BU28" i="61"/>
  <c r="CD30" i="51"/>
  <c r="CG30" i="51"/>
  <c r="B29" i="51"/>
  <c r="J29" i="51"/>
  <c r="L29" i="51"/>
  <c r="CD30" i="55"/>
  <c r="B29" i="55"/>
  <c r="J29" i="55"/>
  <c r="CG30" i="55"/>
  <c r="AG12" i="63"/>
  <c r="L61" i="51"/>
  <c r="T63" i="51"/>
  <c r="S68" i="63"/>
  <c r="T65" i="51" s="1"/>
  <c r="D68" i="63"/>
  <c r="F67" i="63"/>
  <c r="BU70" i="51" s="1"/>
  <c r="BU71" i="51" s="1"/>
  <c r="BS70" i="51"/>
  <c r="BS71" i="51" s="1"/>
  <c r="H63" i="51"/>
  <c r="AI66" i="63" a="1"/>
  <c r="AI66" i="63" s="1"/>
  <c r="AI67" i="63" s="1" a="1"/>
  <c r="AI67" i="63" s="1"/>
  <c r="L66" i="63" s="1"/>
  <c r="M68" i="63"/>
  <c r="N65" i="51" s="1"/>
  <c r="V63" i="51"/>
  <c r="U68" i="63"/>
  <c r="V65" i="51" s="1"/>
  <c r="J64" i="63"/>
  <c r="J61" i="51" s="1"/>
  <c r="AG66" i="63" a="1"/>
  <c r="AG66" i="63" s="1"/>
  <c r="J65" i="63" s="1"/>
  <c r="P63" i="51"/>
  <c r="O68" i="63"/>
  <c r="P65" i="51" s="1"/>
  <c r="J60" i="51"/>
  <c r="D63" i="51"/>
  <c r="G67" i="63"/>
  <c r="H64" i="51" s="1"/>
  <c r="AB8" i="63"/>
  <c r="M14" i="63"/>
  <c r="AE14" i="63"/>
  <c r="O14" i="63"/>
  <c r="N14" i="63"/>
  <c r="J13" i="63"/>
  <c r="AE20" i="63"/>
  <c r="AH11" i="63"/>
  <c r="O13" i="63"/>
  <c r="J14" i="63"/>
  <c r="G14" i="63"/>
  <c r="G12" i="63"/>
  <c r="J12" i="63"/>
  <c r="AG14" i="63"/>
  <c r="D13" i="63"/>
  <c r="J26" i="63"/>
  <c r="D20" i="63"/>
  <c r="AE46" i="63"/>
  <c r="AH12" i="63"/>
  <c r="AB25" i="63"/>
  <c r="J46" i="63"/>
  <c r="M41" i="63"/>
  <c r="V24" i="63"/>
  <c r="M46" i="63"/>
  <c r="AB37" i="63"/>
  <c r="N26" i="63"/>
  <c r="G20" i="63"/>
  <c r="V20" i="63"/>
  <c r="J37" i="63"/>
  <c r="Y37" i="63"/>
  <c r="AE25" i="63"/>
  <c r="AB20" i="63"/>
  <c r="AE53" i="63"/>
  <c r="V39" i="63"/>
  <c r="AG20" i="63"/>
  <c r="Y19" i="63"/>
  <c r="M20" i="63"/>
  <c r="AB24" i="63"/>
  <c r="AE23" i="63"/>
  <c r="AF20" i="63"/>
  <c r="AP26" i="63"/>
  <c r="AB53" i="63"/>
  <c r="V13" i="63"/>
  <c r="G18" i="63"/>
  <c r="AB18" i="63"/>
  <c r="AF18" i="63"/>
  <c r="G7" i="63"/>
  <c r="D18" i="63"/>
  <c r="Y46" i="63"/>
  <c r="G37" i="63"/>
  <c r="D7" i="63"/>
  <c r="O26" i="63"/>
  <c r="J18" i="63"/>
  <c r="V41" i="63"/>
  <c r="J53" i="63"/>
  <c r="P19" i="63"/>
  <c r="AE18" i="63"/>
  <c r="N20" i="63"/>
  <c r="AE10" i="63"/>
  <c r="Y25" i="63"/>
  <c r="AG18" i="63"/>
  <c r="D26" i="63"/>
  <c r="P17" i="63"/>
  <c r="D39" i="63"/>
  <c r="J7" i="63"/>
  <c r="Y18" i="63"/>
  <c r="V16" i="63"/>
  <c r="AB40" i="63"/>
  <c r="O7" i="63"/>
  <c r="M12" i="63"/>
  <c r="AP7" i="63"/>
  <c r="AG53" i="63"/>
  <c r="AF10" i="63"/>
  <c r="AG19" i="63"/>
  <c r="AE24" i="63"/>
  <c r="P24" i="63"/>
  <c r="N45" i="63"/>
  <c r="Y23" i="63"/>
  <c r="N12" i="63"/>
  <c r="AG25" i="63"/>
  <c r="M15" i="63"/>
  <c r="AB14" i="63"/>
  <c r="AF25" i="63"/>
  <c r="AG13" i="63"/>
  <c r="J15" i="63"/>
  <c r="AB13" i="63"/>
  <c r="M13" i="63"/>
  <c r="AP24" i="63"/>
  <c r="O20" i="63"/>
  <c r="G15" i="63"/>
  <c r="AP25" i="63"/>
  <c r="V14" i="63"/>
  <c r="O18" i="63"/>
  <c r="AF13" i="63"/>
  <c r="Y13" i="63"/>
  <c r="Y49" i="63"/>
  <c r="AF23" i="63"/>
  <c r="AE19" i="63"/>
  <c r="N15" i="63"/>
  <c r="P25" i="63"/>
  <c r="AF14" i="63"/>
  <c r="O12" i="63"/>
  <c r="G41" i="63"/>
  <c r="AG10" i="63"/>
  <c r="AB10" i="63"/>
  <c r="AP45" i="63"/>
  <c r="G53" i="63"/>
  <c r="D45" i="63"/>
  <c r="J40" i="63"/>
  <c r="V19" i="63"/>
  <c r="V23" i="63"/>
  <c r="AP19" i="63"/>
  <c r="AP23" i="63"/>
  <c r="AG23" i="63"/>
  <c r="N13" i="63"/>
  <c r="N7" i="63"/>
  <c r="AF53" i="63"/>
  <c r="J11" i="63"/>
  <c r="AF24" i="63"/>
  <c r="AG24" i="63"/>
  <c r="AP12" i="63"/>
  <c r="AE40" i="63"/>
  <c r="AE8" i="63"/>
  <c r="D16" i="63"/>
  <c r="AF19" i="63"/>
  <c r="O15" i="63"/>
  <c r="AH7" i="63"/>
  <c r="D15" i="63"/>
  <c r="N41" i="63"/>
  <c r="V10" i="63"/>
  <c r="M45" i="63"/>
  <c r="J45" i="63"/>
  <c r="AE15" i="63"/>
  <c r="AH26" i="63"/>
  <c r="M8" i="63"/>
  <c r="AB16" i="63"/>
  <c r="Y40" i="63"/>
  <c r="M16" i="63"/>
  <c r="N53" i="63"/>
  <c r="P23" i="63"/>
  <c r="O45" i="63"/>
  <c r="N16" i="63"/>
  <c r="AE41" i="63"/>
  <c r="AF49" i="63"/>
  <c r="O16" i="63"/>
  <c r="O53" i="63"/>
  <c r="G45" i="63"/>
  <c r="AF41" i="63"/>
  <c r="AH44" i="63"/>
  <c r="O49" i="63"/>
  <c r="D49" i="63"/>
  <c r="AF16" i="63"/>
  <c r="Y41" i="63"/>
  <c r="J49" i="63"/>
  <c r="AG49" i="63"/>
  <c r="N18" i="63"/>
  <c r="N39" i="63"/>
  <c r="AF8" i="63"/>
  <c r="Y53" i="63"/>
  <c r="P47" i="63"/>
  <c r="AG41" i="63"/>
  <c r="V49" i="63"/>
  <c r="AP10" i="63"/>
  <c r="D53" i="63"/>
  <c r="M11" i="63"/>
  <c r="O40" i="63"/>
  <c r="M40" i="63"/>
  <c r="O41" i="63"/>
  <c r="M39" i="63"/>
  <c r="P10" i="63"/>
  <c r="O11" i="63"/>
  <c r="J39" i="63"/>
  <c r="D11" i="63"/>
  <c r="N11" i="63"/>
  <c r="AE16" i="63"/>
  <c r="AF15" i="63"/>
  <c r="AP11" i="63"/>
  <c r="D41" i="63"/>
  <c r="O39" i="63"/>
  <c r="V8" i="63"/>
  <c r="AB39" i="63"/>
  <c r="AG39" i="63"/>
  <c r="AG15" i="63"/>
  <c r="Y15" i="63"/>
  <c r="G8" i="63"/>
  <c r="AH48" i="63"/>
  <c r="O8" i="63"/>
  <c r="AE49" i="63"/>
  <c r="AB15" i="63"/>
  <c r="J16" i="63"/>
  <c r="M49" i="63"/>
  <c r="AG16" i="63"/>
  <c r="N8" i="63"/>
  <c r="D8" i="63"/>
  <c r="AG8" i="63"/>
  <c r="Y39" i="63"/>
  <c r="AF39" i="63"/>
  <c r="AG40" i="63"/>
  <c r="N49" i="63"/>
  <c r="AF40" i="63"/>
  <c r="D40" i="63"/>
  <c r="AH9" i="63"/>
  <c r="AS9" i="63" s="1"/>
  <c r="P38" i="63"/>
  <c r="AH27" i="63"/>
  <c r="AH45" i="63"/>
  <c r="AH38" i="63"/>
  <c r="O37" i="63"/>
  <c r="M54" i="63"/>
  <c r="P42" i="63"/>
  <c r="AH17" i="63"/>
  <c r="P51" i="63"/>
  <c r="P55" i="63"/>
  <c r="N40" i="63"/>
  <c r="AG37" i="63"/>
  <c r="AB46" i="63"/>
  <c r="Y54" i="63"/>
  <c r="P6" i="63"/>
  <c r="AS6" i="63" s="1"/>
  <c r="P22" i="63"/>
  <c r="AS22" i="63" s="1"/>
  <c r="P48" i="63"/>
  <c r="N50" i="63"/>
  <c r="D50" i="63"/>
  <c r="J50" i="63"/>
  <c r="O50" i="63"/>
  <c r="N37" i="63"/>
  <c r="D37" i="63"/>
  <c r="N46" i="63"/>
  <c r="D46" i="63"/>
  <c r="N54" i="63"/>
  <c r="AG50" i="63"/>
  <c r="AH56" i="63"/>
  <c r="AS56" i="63" s="1"/>
  <c r="V37" i="63"/>
  <c r="AF37" i="63"/>
  <c r="V46" i="63"/>
  <c r="AF46" i="63"/>
  <c r="AE54" i="63"/>
  <c r="AB54" i="63"/>
  <c r="P21" i="63"/>
  <c r="AS21" i="63" s="1"/>
  <c r="G50" i="63"/>
  <c r="M50" i="63"/>
  <c r="AP50" i="63"/>
  <c r="M37" i="63"/>
  <c r="AP37" i="63"/>
  <c r="O46" i="63"/>
  <c r="G46" i="63"/>
  <c r="D54" i="63"/>
  <c r="O54" i="63"/>
  <c r="G54" i="63"/>
  <c r="J54" i="63"/>
  <c r="AP54" i="63"/>
  <c r="V50" i="63"/>
  <c r="AF50" i="63"/>
  <c r="AB50" i="63"/>
  <c r="AE50" i="63"/>
  <c r="Y50" i="63"/>
  <c r="AH52" i="63"/>
  <c r="AS52" i="63" s="1"/>
  <c r="AH42" i="63"/>
  <c r="AE37" i="63"/>
  <c r="P44" i="63"/>
  <c r="AG46" i="63"/>
  <c r="AP46" i="63"/>
  <c r="AG54" i="63"/>
  <c r="AF54" i="63"/>
  <c r="V54" i="63"/>
  <c r="P43" i="63"/>
  <c r="AH55" i="63"/>
  <c r="AH43" i="63"/>
  <c r="AH47" i="63"/>
  <c r="AH51" i="63"/>
  <c r="P27" i="63"/>
  <c r="AN28" i="63" a="1"/>
  <c r="AN28" i="63" s="1"/>
  <c r="AN29" i="63" s="1"/>
  <c r="AL28" i="63" a="1"/>
  <c r="AL28" i="63" s="1"/>
  <c r="AO28" i="63" a="1"/>
  <c r="AO28" i="63" s="1"/>
  <c r="AO29" i="63" s="1"/>
  <c r="AM28" i="63" a="1"/>
  <c r="AM28" i="63" s="1"/>
  <c r="AM29" i="63" s="1"/>
  <c r="X57" i="63" a="1"/>
  <c r="X57" i="63" s="1"/>
  <c r="Z57" i="63" a="1"/>
  <c r="Z57" i="63" s="1"/>
  <c r="T57" i="63" a="1"/>
  <c r="T57" i="63" s="1"/>
  <c r="U57" i="63" a="1"/>
  <c r="U57" i="63" s="1"/>
  <c r="W57" i="63" a="1"/>
  <c r="W57" i="63" s="1"/>
  <c r="AC57" i="63" a="1"/>
  <c r="AC57" i="63" s="1"/>
  <c r="AA57" i="63" a="1"/>
  <c r="AA57" i="63" s="1"/>
  <c r="AD57" i="63" a="1"/>
  <c r="AD57" i="63" s="1"/>
  <c r="AN57" i="63" a="1"/>
  <c r="AN57" i="63" s="1"/>
  <c r="AN58" i="63" s="1"/>
  <c r="AO57" i="63" a="1"/>
  <c r="AO57" i="63" s="1"/>
  <c r="AO58" i="63" s="1"/>
  <c r="AM57" i="63" a="1"/>
  <c r="AM57" i="63" s="1"/>
  <c r="AL57" i="63" a="1"/>
  <c r="AL57" i="63" s="1"/>
  <c r="H28" i="63" a="1"/>
  <c r="H28" i="63" s="1"/>
  <c r="I28" i="63" a="1"/>
  <c r="I28" i="63" s="1"/>
  <c r="B28" i="63" a="1"/>
  <c r="B28" i="63" s="1"/>
  <c r="F28" i="63" a="1"/>
  <c r="F28" i="63" s="1"/>
  <c r="L28" i="63" a="1"/>
  <c r="L28" i="63" s="1"/>
  <c r="E28" i="63" a="1"/>
  <c r="E28" i="63" s="1"/>
  <c r="C28" i="63" a="1"/>
  <c r="C28" i="63" s="1"/>
  <c r="K28" i="63" a="1"/>
  <c r="K28" i="63" s="1"/>
  <c r="AA28" i="63" a="1"/>
  <c r="AA28" i="63" s="1"/>
  <c r="U28" i="63" a="1"/>
  <c r="U28" i="63" s="1"/>
  <c r="W28" i="63" a="1"/>
  <c r="W28" i="63" s="1"/>
  <c r="AD28" i="63" a="1"/>
  <c r="AD28" i="63" s="1"/>
  <c r="Z28" i="63" a="1"/>
  <c r="Z28" i="63" s="1"/>
  <c r="X28" i="63" a="1"/>
  <c r="X28" i="63" s="1"/>
  <c r="T28" i="63" a="1"/>
  <c r="T28" i="63" s="1"/>
  <c r="AC28" i="63" a="1"/>
  <c r="AC28" i="63" s="1"/>
  <c r="E57" i="63" a="1"/>
  <c r="E57" i="63" s="1"/>
  <c r="I57" i="63" a="1"/>
  <c r="I57" i="63" s="1"/>
  <c r="H57" i="63" a="1"/>
  <c r="H57" i="63" s="1"/>
  <c r="B57" i="63" a="1"/>
  <c r="B57" i="63" s="1"/>
  <c r="L57" i="63" a="1"/>
  <c r="L57" i="63" s="1"/>
  <c r="K57" i="63" a="1"/>
  <c r="K57" i="63" s="1"/>
  <c r="F57" i="63" a="1"/>
  <c r="F57" i="63" s="1"/>
  <c r="C57" i="63" a="1"/>
  <c r="C57" i="63" s="1"/>
  <c r="BR70" i="51" l="1"/>
  <c r="BR71" i="51" s="1"/>
  <c r="AO63" i="63"/>
  <c r="CH38" i="51"/>
  <c r="AG60" i="51"/>
  <c r="AG35" i="63"/>
  <c r="J36" i="63"/>
  <c r="AE36" i="63"/>
  <c r="C68" i="63"/>
  <c r="D65" i="51" s="1"/>
  <c r="AC67" i="63" a="1"/>
  <c r="AC67" i="63" s="1"/>
  <c r="I66" i="63" s="1"/>
  <c r="I68" i="63" s="1"/>
  <c r="E67" i="63"/>
  <c r="N36" i="63"/>
  <c r="D36" i="63"/>
  <c r="G36" i="63"/>
  <c r="O35" i="63"/>
  <c r="AB36" i="63"/>
  <c r="AM58" i="63"/>
  <c r="O36" i="63"/>
  <c r="D35" i="63"/>
  <c r="P35" i="63" s="1"/>
  <c r="N35" i="63"/>
  <c r="V36" i="63"/>
  <c r="AF36" i="63"/>
  <c r="G35" i="63"/>
  <c r="AG36" i="63"/>
  <c r="AP35" i="63"/>
  <c r="G68" i="63"/>
  <c r="H65" i="51" s="1"/>
  <c r="AF35" i="63"/>
  <c r="V35" i="63"/>
  <c r="AH35" i="63" s="1"/>
  <c r="AS35" i="63" s="1"/>
  <c r="Y36" i="63"/>
  <c r="AP36" i="63"/>
  <c r="AE67" i="63" a="1"/>
  <c r="AE67" i="63" s="1"/>
  <c r="K66" i="63" s="1"/>
  <c r="L63" i="51" s="1"/>
  <c r="BT70" i="51"/>
  <c r="BT71" i="51" s="1"/>
  <c r="F64" i="51"/>
  <c r="J62" i="51"/>
  <c r="AG67" i="63" a="1"/>
  <c r="AG67" i="63" s="1"/>
  <c r="J66" i="63" s="1"/>
  <c r="L65" i="63"/>
  <c r="L68" i="63" s="1"/>
  <c r="AI68" i="63"/>
  <c r="F68" i="63"/>
  <c r="E68" i="63"/>
  <c r="P14" i="63"/>
  <c r="P13" i="63"/>
  <c r="P26" i="63"/>
  <c r="AS26" i="63" s="1"/>
  <c r="AH10" i="63"/>
  <c r="AS10" i="63" s="1"/>
  <c r="P12" i="63"/>
  <c r="AS12" i="63" s="1"/>
  <c r="AH20" i="63"/>
  <c r="AH14" i="63"/>
  <c r="AH25" i="63"/>
  <c r="AS25" i="63" s="1"/>
  <c r="AH24" i="63"/>
  <c r="AS24" i="63" s="1"/>
  <c r="AH23" i="63"/>
  <c r="AS23" i="63" s="1"/>
  <c r="AH13" i="63"/>
  <c r="AH19" i="63"/>
  <c r="AS19" i="63" s="1"/>
  <c r="P53" i="63"/>
  <c r="P41" i="63"/>
  <c r="AS17" i="63"/>
  <c r="P20" i="63"/>
  <c r="AH53" i="63"/>
  <c r="P7" i="63"/>
  <c r="AS7" i="63" s="1"/>
  <c r="P18" i="63"/>
  <c r="AH41" i="63"/>
  <c r="AH18" i="63"/>
  <c r="AH16" i="63"/>
  <c r="P15" i="63"/>
  <c r="AS47" i="63"/>
  <c r="AH39" i="63"/>
  <c r="AH40" i="63"/>
  <c r="AH8" i="63"/>
  <c r="P45" i="63"/>
  <c r="AS45" i="63" s="1"/>
  <c r="P16" i="63"/>
  <c r="P39" i="63"/>
  <c r="AS44" i="63"/>
  <c r="AH49" i="63"/>
  <c r="P40" i="63"/>
  <c r="P49" i="63"/>
  <c r="P8" i="63"/>
  <c r="P11" i="63"/>
  <c r="AS11" i="63" s="1"/>
  <c r="AS48" i="63"/>
  <c r="AH15" i="63"/>
  <c r="O28" i="63"/>
  <c r="AS51" i="63"/>
  <c r="AS55" i="63"/>
  <c r="AS27" i="63"/>
  <c r="AH54" i="63"/>
  <c r="AH46" i="63"/>
  <c r="AS42" i="63"/>
  <c r="AS38" i="63"/>
  <c r="P54" i="63"/>
  <c r="AH50" i="63"/>
  <c r="AH37" i="63"/>
  <c r="P46" i="63"/>
  <c r="P37" i="63"/>
  <c r="P50" i="63"/>
  <c r="AS43" i="63"/>
  <c r="J57" i="63"/>
  <c r="H58" i="63"/>
  <c r="J58" i="63" s="1"/>
  <c r="G57" i="63"/>
  <c r="E58" i="63"/>
  <c r="G58" i="63" s="1"/>
  <c r="AF28" i="63"/>
  <c r="V28" i="63"/>
  <c r="T29" i="63"/>
  <c r="AB28" i="63"/>
  <c r="Z29" i="63"/>
  <c r="AB29" i="63" s="1"/>
  <c r="Y28" i="63"/>
  <c r="W29" i="63"/>
  <c r="Y29" i="63" s="1"/>
  <c r="D28" i="63"/>
  <c r="N28" i="63"/>
  <c r="B29" i="63"/>
  <c r="J28" i="63"/>
  <c r="H29" i="63"/>
  <c r="J29" i="63" s="1"/>
  <c r="Y57" i="63"/>
  <c r="W58" i="63"/>
  <c r="Y58" i="63" s="1"/>
  <c r="V57" i="63"/>
  <c r="AF57" i="63"/>
  <c r="T58" i="63"/>
  <c r="O57" i="63"/>
  <c r="M57" i="63"/>
  <c r="K58" i="63"/>
  <c r="M58" i="63" s="1"/>
  <c r="N57" i="63"/>
  <c r="D57" i="63"/>
  <c r="B58" i="63"/>
  <c r="AE28" i="63"/>
  <c r="AC29" i="63"/>
  <c r="AE29" i="63" s="1"/>
  <c r="AG28" i="63"/>
  <c r="M28" i="63"/>
  <c r="K29" i="63"/>
  <c r="M29" i="63" s="1"/>
  <c r="G28" i="63"/>
  <c r="E29" i="63"/>
  <c r="G29" i="63" s="1"/>
  <c r="AP57" i="63"/>
  <c r="AL58" i="63"/>
  <c r="AP58" i="63" s="1"/>
  <c r="AE57" i="63"/>
  <c r="AC58" i="63"/>
  <c r="AE58" i="63" s="1"/>
  <c r="AG57" i="63"/>
  <c r="AB57" i="63"/>
  <c r="Z58" i="63"/>
  <c r="AB58" i="63" s="1"/>
  <c r="AP28" i="63"/>
  <c r="AL29" i="63"/>
  <c r="AP29" i="63" s="1"/>
  <c r="P36" i="63" l="1"/>
  <c r="J63" i="51"/>
  <c r="AH36" i="63"/>
  <c r="AL112" i="63"/>
  <c r="AO112" i="63"/>
  <c r="AC68" i="63"/>
  <c r="AK60" i="51"/>
  <c r="AI60" i="51"/>
  <c r="AE68" i="63"/>
  <c r="F65" i="51"/>
  <c r="K68" i="63"/>
  <c r="L65" i="51" s="1"/>
  <c r="L62" i="51"/>
  <c r="J68" i="63"/>
  <c r="J65" i="51" s="1"/>
  <c r="AG68" i="63"/>
  <c r="AS14" i="63"/>
  <c r="AS13" i="63"/>
  <c r="AS20" i="63"/>
  <c r="AS41" i="63"/>
  <c r="AS18" i="63"/>
  <c r="AS53" i="63"/>
  <c r="AS15" i="63"/>
  <c r="AS16" i="63"/>
  <c r="AS40" i="63"/>
  <c r="AS39" i="63"/>
  <c r="AS8" i="63"/>
  <c r="AS49" i="63"/>
  <c r="AS46" i="63"/>
  <c r="AS54" i="63"/>
  <c r="AS37" i="63"/>
  <c r="AS50" i="63"/>
  <c r="N58" i="63"/>
  <c r="D58" i="63"/>
  <c r="P58" i="63" s="1"/>
  <c r="V58" i="63"/>
  <c r="AH58" i="63" s="1"/>
  <c r="AF58" i="63"/>
  <c r="AH57" i="63"/>
  <c r="D29" i="63"/>
  <c r="P29" i="63" s="1"/>
  <c r="N29" i="63"/>
  <c r="P28" i="63"/>
  <c r="AH28" i="63"/>
  <c r="P57" i="63"/>
  <c r="V29" i="63"/>
  <c r="AH29" i="63" s="1"/>
  <c r="AF29" i="63"/>
  <c r="AS36" i="63" l="1"/>
  <c r="AS57" i="63"/>
  <c r="AS58" i="63" s="1"/>
  <c r="AS28" i="63"/>
  <c r="AS29" i="63" s="1"/>
  <c r="AR29" i="63"/>
  <c r="AR58" i="63"/>
</calcChain>
</file>

<file path=xl/sharedStrings.xml><?xml version="1.0" encoding="utf-8"?>
<sst xmlns="http://schemas.openxmlformats.org/spreadsheetml/2006/main" count="5568" uniqueCount="1418">
  <si>
    <t xml:space="preserve">Team </t>
    <phoneticPr fontId="2"/>
  </si>
  <si>
    <t>-</t>
    <phoneticPr fontId="2"/>
  </si>
  <si>
    <t>Goalkeeper MIP計算領域</t>
  </si>
  <si>
    <t>-</t>
    <phoneticPr fontId="5"/>
  </si>
  <si>
    <t>P3</t>
    <phoneticPr fontId="5"/>
  </si>
  <si>
    <t>OFFICIAL GAME SHEET</t>
  </si>
  <si>
    <t>Home Team (A)</t>
  </si>
  <si>
    <t>Goals</t>
  </si>
  <si>
    <t>Penalties</t>
  </si>
  <si>
    <t>Y-N</t>
  </si>
  <si>
    <t>SoG</t>
  </si>
  <si>
    <t>#</t>
  </si>
  <si>
    <t>Time</t>
  </si>
  <si>
    <t>G</t>
  </si>
  <si>
    <t>A1</t>
  </si>
  <si>
    <t>A2</t>
  </si>
  <si>
    <t>GS</t>
  </si>
  <si>
    <t>P1</t>
  </si>
  <si>
    <t>P2</t>
  </si>
  <si>
    <t>N1</t>
  </si>
  <si>
    <t>N2</t>
  </si>
  <si>
    <t>Min</t>
  </si>
  <si>
    <t>Offence</t>
  </si>
  <si>
    <t>Start</t>
  </si>
  <si>
    <t>End</t>
  </si>
  <si>
    <t>Visiting Team (B)</t>
  </si>
  <si>
    <t>Game Summary</t>
  </si>
  <si>
    <t>Saves</t>
  </si>
  <si>
    <t>Period</t>
  </si>
  <si>
    <t>G A:B</t>
  </si>
  <si>
    <t>SOG A:B</t>
  </si>
  <si>
    <t>PIM A:B</t>
  </si>
  <si>
    <t>PPGF A:B</t>
  </si>
  <si>
    <t>SHGF A:B</t>
  </si>
  <si>
    <t>GKA1</t>
  </si>
  <si>
    <t>GKA2</t>
  </si>
  <si>
    <t>GKB1</t>
  </si>
  <si>
    <t>GKB2</t>
  </si>
  <si>
    <t>GKA</t>
  </si>
  <si>
    <t>MIP</t>
  </si>
  <si>
    <t>GA</t>
  </si>
  <si>
    <t>GKB</t>
  </si>
  <si>
    <t>OVT</t>
  </si>
  <si>
    <t>TOTAL</t>
  </si>
  <si>
    <t>JAPAN ICE HOCKEY FEDERATION</t>
    <phoneticPr fontId="5"/>
  </si>
  <si>
    <t>Pos</t>
    <phoneticPr fontId="5"/>
  </si>
  <si>
    <t>No.</t>
    <phoneticPr fontId="5"/>
  </si>
  <si>
    <t>Penalties</t>
    <phoneticPr fontId="5"/>
  </si>
  <si>
    <t>Explanations of abbreviations:</t>
  </si>
  <si>
    <t>Event</t>
  </si>
  <si>
    <t>Date</t>
  </si>
  <si>
    <t>Spectators</t>
  </si>
  <si>
    <t>Game No.</t>
  </si>
  <si>
    <t>Family and Given Name(+BP+C/A)</t>
  </si>
  <si>
    <t>Pos</t>
  </si>
  <si>
    <t>CLIPP</t>
  </si>
  <si>
    <t>P1 P2 P3 P4 P5 P6</t>
  </si>
  <si>
    <t>N1 N2 N3 N4 N5 N6</t>
  </si>
  <si>
    <t>Min.</t>
  </si>
  <si>
    <t>Total</t>
  </si>
  <si>
    <t>各項目の合計</t>
  </si>
  <si>
    <t>Start of game</t>
  </si>
  <si>
    <t>End of game</t>
  </si>
  <si>
    <t>Timeout A</t>
  </si>
  <si>
    <t>Timeout B</t>
  </si>
  <si>
    <t>Game Superviser</t>
  </si>
  <si>
    <t>ゴールキーパーが交代した時間</t>
  </si>
  <si>
    <t>Penalty Bench Attendant:</t>
  </si>
  <si>
    <t>Linesman</t>
  </si>
  <si>
    <t>ラインズマンの氏名</t>
  </si>
  <si>
    <t>Referee</t>
  </si>
  <si>
    <t>レフェリーの氏名</t>
  </si>
  <si>
    <t>GF:GA</t>
  </si>
  <si>
    <t>予定の試合開始時刻</t>
    <rPh sb="0" eb="2">
      <t>ヨテイ</t>
    </rPh>
    <rPh sb="7" eb="9">
      <t>ジコク</t>
    </rPh>
    <phoneticPr fontId="2"/>
  </si>
  <si>
    <t>Home Team(A)</t>
    <phoneticPr fontId="2"/>
  </si>
  <si>
    <t>Visiting Team(B)</t>
    <phoneticPr fontId="2"/>
  </si>
  <si>
    <t>Y-N</t>
    <phoneticPr fontId="5"/>
  </si>
  <si>
    <t>反則内容（反則名の略語）　　※　右記の略語表を参照のこと</t>
    <rPh sb="16" eb="18">
      <t>ウキ</t>
    </rPh>
    <rPh sb="19" eb="21">
      <t>リャクゴ</t>
    </rPh>
    <rPh sb="21" eb="22">
      <t>ヒョウ</t>
    </rPh>
    <rPh sb="23" eb="25">
      <t>サンショウ</t>
    </rPh>
    <phoneticPr fontId="2"/>
  </si>
  <si>
    <t>反則の計時を終了した時間</t>
    <rPh sb="6" eb="8">
      <t>シュウリョウ</t>
    </rPh>
    <phoneticPr fontId="2"/>
  </si>
  <si>
    <t>ホームチームのゴールキーパーの背番号　　※　上段：第１（先発した）ゴールキーパーの背番号</t>
    <rPh sb="15" eb="18">
      <t>セバンゴウ</t>
    </rPh>
    <rPh sb="22" eb="24">
      <t>ジョウダン</t>
    </rPh>
    <rPh sb="25" eb="26">
      <t>ダイ</t>
    </rPh>
    <rPh sb="28" eb="30">
      <t>センパツ</t>
    </rPh>
    <rPh sb="41" eb="44">
      <t>セバンゴウ</t>
    </rPh>
    <phoneticPr fontId="2"/>
  </si>
  <si>
    <t>ビジターチームのゴールキーパーの背番号　　※　上段：第１（先発した）ゴールキーパーの背番号</t>
    <rPh sb="16" eb="19">
      <t>セバンゴウ</t>
    </rPh>
    <phoneticPr fontId="2"/>
  </si>
  <si>
    <t>各ゴールキーパーの滞氷時間の合計</t>
    <rPh sb="0" eb="1">
      <t>カク</t>
    </rPh>
    <rPh sb="14" eb="16">
      <t>ゴウケイ</t>
    </rPh>
    <phoneticPr fontId="2"/>
  </si>
  <si>
    <t>各ゴールキーパーの失点数の合計</t>
    <rPh sb="0" eb="1">
      <t>カク</t>
    </rPh>
    <rPh sb="13" eb="15">
      <t>ゴウケイ</t>
    </rPh>
    <phoneticPr fontId="2"/>
  </si>
  <si>
    <t>実際の試合開始時刻</t>
    <rPh sb="0" eb="2">
      <t>ジッサイ</t>
    </rPh>
    <rPh sb="3" eb="5">
      <t>シアイ</t>
    </rPh>
    <rPh sb="5" eb="7">
      <t>カイシ</t>
    </rPh>
    <rPh sb="7" eb="9">
      <t>ジコク</t>
    </rPh>
    <phoneticPr fontId="2"/>
  </si>
  <si>
    <t>実際の試合終了時刻</t>
    <rPh sb="0" eb="2">
      <t>ジッサイ</t>
    </rPh>
    <rPh sb="3" eb="5">
      <t>シアイ</t>
    </rPh>
    <rPh sb="5" eb="7">
      <t>シュウリョウ</t>
    </rPh>
    <rPh sb="7" eb="9">
      <t>ジコク</t>
    </rPh>
    <phoneticPr fontId="2"/>
  </si>
  <si>
    <t>ホームチームが30秒間のタイムアウトをとった時間</t>
    <rPh sb="9" eb="11">
      <t>ビョウカン</t>
    </rPh>
    <phoneticPr fontId="2"/>
  </si>
  <si>
    <t>滞氷したホームチームのゴールキーパーの背番号　　※　滞氷していない場合は－を記入</t>
    <rPh sb="0" eb="1">
      <t>タイ</t>
    </rPh>
    <rPh sb="1" eb="2">
      <t>ヒョウ</t>
    </rPh>
    <rPh sb="26" eb="27">
      <t>タイ</t>
    </rPh>
    <rPh sb="27" eb="28">
      <t>ヒョウ</t>
    </rPh>
    <rPh sb="33" eb="35">
      <t>バアイ</t>
    </rPh>
    <rPh sb="38" eb="40">
      <t>キニュウ</t>
    </rPh>
    <phoneticPr fontId="2"/>
  </si>
  <si>
    <t>滞氷したビジターチームのゴールキーパーの背番号　　※　滞氷していない場合は－を記入</t>
    <rPh sb="0" eb="2">
      <t>タイヒョウ</t>
    </rPh>
    <rPh sb="27" eb="29">
      <t>タイヒョウ</t>
    </rPh>
    <rPh sb="34" eb="36">
      <t>バアイ</t>
    </rPh>
    <rPh sb="39" eb="41">
      <t>キニュウ</t>
    </rPh>
    <phoneticPr fontId="2"/>
  </si>
  <si>
    <t>:</t>
    <phoneticPr fontId="5"/>
  </si>
  <si>
    <t>Family and Given Name         (+BP+C/A)</t>
    <phoneticPr fontId="5"/>
  </si>
  <si>
    <t>-</t>
    <phoneticPr fontId="5"/>
  </si>
  <si>
    <t>BENCH</t>
  </si>
  <si>
    <t>D</t>
  </si>
  <si>
    <t>F</t>
  </si>
  <si>
    <t>P3</t>
  </si>
  <si>
    <t>P4</t>
  </si>
  <si>
    <t>P5</t>
  </si>
  <si>
    <t>P6</t>
  </si>
  <si>
    <t>N3</t>
  </si>
  <si>
    <t>N4</t>
  </si>
  <si>
    <t>N5</t>
  </si>
  <si>
    <t>N6</t>
  </si>
  <si>
    <t>略語の説明</t>
    <rPh sb="0" eb="2">
      <t>リャクゴ</t>
    </rPh>
    <rPh sb="3" eb="5">
      <t>セツメイ</t>
    </rPh>
    <phoneticPr fontId="2"/>
  </si>
  <si>
    <t>大会の名称</t>
    <rPh sb="0" eb="2">
      <t>タイカイ</t>
    </rPh>
    <rPh sb="3" eb="5">
      <t>メイショウ</t>
    </rPh>
    <phoneticPr fontId="2"/>
  </si>
  <si>
    <t>小笠原　敏之</t>
  </si>
  <si>
    <t>小南　麻里</t>
  </si>
  <si>
    <t>酒井　俊輔</t>
  </si>
  <si>
    <t>THR-ST</t>
  </si>
  <si>
    <t>ABUSE</t>
  </si>
  <si>
    <t>BOARD</t>
  </si>
  <si>
    <t>BR-ST</t>
  </si>
  <si>
    <t>CHARG</t>
  </si>
  <si>
    <t>CHE-B</t>
  </si>
  <si>
    <t>CHE-H</t>
  </si>
  <si>
    <t>CROSS</t>
  </si>
  <si>
    <t>DELAY</t>
  </si>
  <si>
    <t>ELBOW</t>
  </si>
  <si>
    <t>GA-MI</t>
  </si>
  <si>
    <t>GK-PEN</t>
  </si>
  <si>
    <t>H-BUT</t>
  </si>
  <si>
    <t>HI-ST</t>
  </si>
  <si>
    <t>HOLD</t>
  </si>
  <si>
    <t>HO-ST</t>
  </si>
  <si>
    <t>HOOK</t>
  </si>
  <si>
    <t>INTRF</t>
  </si>
  <si>
    <t>KICK</t>
  </si>
  <si>
    <t>KNEE</t>
  </si>
  <si>
    <t>L-BCH</t>
  </si>
  <si>
    <t>MATCH</t>
  </si>
  <si>
    <t>MISC</t>
  </si>
  <si>
    <t>OTHER</t>
  </si>
  <si>
    <t>REFUS</t>
  </si>
  <si>
    <t>ROUGH</t>
  </si>
  <si>
    <t>SLASH</t>
  </si>
  <si>
    <t>SPEAR</t>
  </si>
  <si>
    <t>TOO-M</t>
  </si>
  <si>
    <t>TRIP</t>
  </si>
  <si>
    <t>佐々木　栄治</t>
    <rPh sb="0" eb="3">
      <t>ササキ</t>
    </rPh>
    <rPh sb="4" eb="6">
      <t>エイジ</t>
    </rPh>
    <phoneticPr fontId="2"/>
  </si>
  <si>
    <t>笹村　昭義</t>
    <rPh sb="0" eb="2">
      <t>ササムラ</t>
    </rPh>
    <rPh sb="3" eb="5">
      <t>アキヨシ</t>
    </rPh>
    <phoneticPr fontId="2"/>
  </si>
  <si>
    <t>滝澤　真一</t>
    <rPh sb="0" eb="2">
      <t>タキザワ</t>
    </rPh>
    <rPh sb="3" eb="5">
      <t>シンイチ</t>
    </rPh>
    <phoneticPr fontId="2"/>
  </si>
  <si>
    <t>村瀬　健司</t>
    <rPh sb="0" eb="2">
      <t>ムラセ</t>
    </rPh>
    <rPh sb="3" eb="5">
      <t>ケンジ</t>
    </rPh>
    <phoneticPr fontId="2"/>
  </si>
  <si>
    <t>目黒　優昭</t>
    <rPh sb="0" eb="2">
      <t>メグロ</t>
    </rPh>
    <rPh sb="3" eb="4">
      <t>ユウ</t>
    </rPh>
    <rPh sb="4" eb="5">
      <t>アキラ</t>
    </rPh>
    <phoneticPr fontId="2"/>
  </si>
  <si>
    <t>山内　秀貴</t>
    <rPh sb="0" eb="2">
      <t>ヤマウチ</t>
    </rPh>
    <rPh sb="3" eb="5">
      <t>ヒデキ</t>
    </rPh>
    <phoneticPr fontId="2"/>
  </si>
  <si>
    <t>home=</t>
    <phoneticPr fontId="5"/>
  </si>
  <si>
    <t>visitor=</t>
    <phoneticPr fontId="5"/>
  </si>
  <si>
    <t>A</t>
  </si>
  <si>
    <t>B</t>
  </si>
  <si>
    <t>-</t>
  </si>
  <si>
    <t>№</t>
  </si>
  <si>
    <t>C/A</t>
  </si>
  <si>
    <t>Name</t>
  </si>
  <si>
    <t>No.</t>
  </si>
  <si>
    <t>Code.No</t>
  </si>
  <si>
    <r>
      <t>選手の出</t>
    </r>
    <r>
      <rPr>
        <sz val="6"/>
        <rFont val="ＭＳ ゴシック"/>
        <family val="3"/>
        <charset val="128"/>
      </rPr>
      <t>場記録　　Y=氷上でプレイした場合，N=氷上でプレイしなかった場合</t>
    </r>
    <rPh sb="0" eb="2">
      <t>センシュ</t>
    </rPh>
    <phoneticPr fontId="2"/>
  </si>
  <si>
    <t>Family and Given Name         (+BP+C/A)</t>
    <phoneticPr fontId="5"/>
  </si>
  <si>
    <t>-</t>
    <phoneticPr fontId="2"/>
  </si>
  <si>
    <t>-</t>
    <phoneticPr fontId="5"/>
  </si>
  <si>
    <t>:</t>
    <phoneticPr fontId="2"/>
  </si>
  <si>
    <t>千葉　宣彦</t>
    <rPh sb="0" eb="2">
      <t>チバ</t>
    </rPh>
    <rPh sb="3" eb="5">
      <t>ノブヒコ</t>
    </rPh>
    <phoneticPr fontId="2"/>
  </si>
  <si>
    <t>黒川　弘二</t>
  </si>
  <si>
    <t>キモ　ホッカネン</t>
  </si>
  <si>
    <t xml:space="preserve">   －</t>
  </si>
  <si>
    <t>今　隆之</t>
  </si>
  <si>
    <t>山田　修</t>
  </si>
  <si>
    <t>柴田　範子</t>
    <rPh sb="3" eb="5">
      <t>ノリコ</t>
    </rPh>
    <phoneticPr fontId="2"/>
  </si>
  <si>
    <t>柴田　正紀</t>
    <rPh sb="0" eb="2">
      <t>シバタ</t>
    </rPh>
    <rPh sb="3" eb="5">
      <t>マサキ</t>
    </rPh>
    <phoneticPr fontId="2"/>
  </si>
  <si>
    <t>Game Officials</t>
    <phoneticPr fontId="5"/>
  </si>
  <si>
    <t>大山　琢磨</t>
  </si>
  <si>
    <t>小野崎　優</t>
  </si>
  <si>
    <t>細間　洋平</t>
  </si>
  <si>
    <t>松本　淳一</t>
  </si>
  <si>
    <t>BUT-E</t>
  </si>
  <si>
    <t>T-BCH</t>
  </si>
  <si>
    <t>PS</t>
  </si>
  <si>
    <t>#01</t>
  </si>
  <si>
    <t>#02</t>
  </si>
  <si>
    <t>#03</t>
  </si>
  <si>
    <t>#04</t>
  </si>
  <si>
    <t>#05</t>
  </si>
  <si>
    <t>#06</t>
  </si>
  <si>
    <t>#07</t>
  </si>
  <si>
    <t>#08</t>
  </si>
  <si>
    <t>#09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</si>
  <si>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</si>
  <si>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</si>
  <si>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</si>
  <si>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</si>
  <si>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</si>
  <si>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</si>
  <si>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</si>
  <si>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</si>
  <si>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</si>
  <si>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</si>
  <si>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</si>
  <si>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</si>
  <si>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</si>
  <si>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-</t>
    <phoneticPr fontId="2"/>
  </si>
  <si>
    <t>Goals(A)</t>
  </si>
  <si>
    <t>Penalties(A)</t>
  </si>
  <si>
    <t>P</t>
  </si>
  <si>
    <t>Goals(B)</t>
  </si>
  <si>
    <t>Penalties(B)</t>
  </si>
  <si>
    <t>:</t>
    <phoneticPr fontId="5"/>
  </si>
  <si>
    <t>MIP</t>
    <phoneticPr fontId="5"/>
  </si>
  <si>
    <t>TIME</t>
    <phoneticPr fontId="5"/>
  </si>
  <si>
    <t>GKA</t>
    <phoneticPr fontId="5"/>
  </si>
  <si>
    <t>GKB</t>
    <phoneticPr fontId="5"/>
  </si>
  <si>
    <t>(1)</t>
    <phoneticPr fontId="5"/>
  </si>
  <si>
    <t>(2)</t>
    <phoneticPr fontId="5"/>
  </si>
  <si>
    <t>-</t>
    <phoneticPr fontId="2"/>
  </si>
  <si>
    <t>TEAM</t>
    <phoneticPr fontId="2"/>
  </si>
  <si>
    <t>CORD</t>
    <phoneticPr fontId="2"/>
  </si>
  <si>
    <t>EVENT</t>
    <phoneticPr fontId="2"/>
  </si>
  <si>
    <t>G_NO</t>
    <phoneticPr fontId="2"/>
  </si>
  <si>
    <t/>
  </si>
  <si>
    <t>:</t>
    <phoneticPr fontId="2"/>
  </si>
  <si>
    <t>:</t>
    <phoneticPr fontId="5"/>
  </si>
  <si>
    <t>OT</t>
    <phoneticPr fontId="5"/>
  </si>
  <si>
    <t>GameSummary計算領域(GK-Shot)</t>
    <phoneticPr fontId="5"/>
  </si>
  <si>
    <t>:</t>
    <phoneticPr fontId="5"/>
  </si>
  <si>
    <t>:</t>
    <phoneticPr fontId="5"/>
  </si>
  <si>
    <t>大島　和浩</t>
  </si>
  <si>
    <t>金内　孝雄</t>
  </si>
  <si>
    <t>川上　光博</t>
  </si>
  <si>
    <t>郡　貴志</t>
  </si>
  <si>
    <t>笹村　和幸</t>
  </si>
  <si>
    <t>佐藤　康生</t>
  </si>
  <si>
    <t>鈴木　一彦</t>
  </si>
  <si>
    <t>高　肇</t>
  </si>
  <si>
    <t>高木　昇一</t>
  </si>
  <si>
    <t>田村　郁夫</t>
    <rPh sb="0" eb="2">
      <t>タムラ</t>
    </rPh>
    <rPh sb="3" eb="5">
      <t>イクオ</t>
    </rPh>
    <phoneticPr fontId="2"/>
  </si>
  <si>
    <t>長井　竜太</t>
  </si>
  <si>
    <t>新井田　憲宏</t>
  </si>
  <si>
    <t>長谷川　卓</t>
  </si>
  <si>
    <t>福澤　正勝</t>
  </si>
  <si>
    <t>星　藍子</t>
  </si>
  <si>
    <t>森　博和</t>
  </si>
  <si>
    <t>山田　克</t>
  </si>
  <si>
    <t>渡辺　順</t>
    <rPh sb="0" eb="2">
      <t>ワタナベ</t>
    </rPh>
    <rPh sb="3" eb="4">
      <t>ジュン</t>
    </rPh>
    <phoneticPr fontId="2"/>
  </si>
  <si>
    <t>柴田　竜太朗</t>
    <rPh sb="3" eb="5">
      <t>リュウタ</t>
    </rPh>
    <rPh sb="5" eb="6">
      <t>ロウ</t>
    </rPh>
    <phoneticPr fontId="2"/>
  </si>
  <si>
    <t>A2</t>
    <phoneticPr fontId="5"/>
  </si>
  <si>
    <t>-</t>
    <phoneticPr fontId="2"/>
  </si>
  <si>
    <t>TEAM HeadC</t>
    <phoneticPr fontId="2"/>
  </si>
  <si>
    <t>渡辺　和行</t>
  </si>
  <si>
    <t>#23</t>
  </si>
  <si>
    <t>#24</t>
  </si>
  <si>
    <t>畑山　賢樹</t>
  </si>
  <si>
    <t>高木　典男</t>
  </si>
  <si>
    <t>#25</t>
  </si>
  <si>
    <t>Time</t>
    <phoneticPr fontId="2"/>
  </si>
  <si>
    <t>Date</t>
    <phoneticPr fontId="2"/>
  </si>
  <si>
    <t>Place</t>
    <phoneticPr fontId="2"/>
  </si>
  <si>
    <t>Team.List</t>
    <phoneticPr fontId="60"/>
  </si>
  <si>
    <t>HCoach.List</t>
    <phoneticPr fontId="60"/>
  </si>
  <si>
    <t>小学</t>
    <rPh sb="0" eb="2">
      <t>ショウガク</t>
    </rPh>
    <phoneticPr fontId="60"/>
  </si>
  <si>
    <t>愛知選抜</t>
    <rPh sb="0" eb="2">
      <t>アイチ</t>
    </rPh>
    <rPh sb="2" eb="4">
      <t>センバツ</t>
    </rPh>
    <phoneticPr fontId="61"/>
  </si>
  <si>
    <t>堤　孝弘</t>
    <rPh sb="0" eb="1">
      <t>ツツミ</t>
    </rPh>
    <rPh sb="2" eb="4">
      <t>タカヒロ</t>
    </rPh>
    <phoneticPr fontId="61"/>
  </si>
  <si>
    <t>長野選抜</t>
    <rPh sb="0" eb="2">
      <t>ナガノ</t>
    </rPh>
    <rPh sb="2" eb="4">
      <t>センバツ</t>
    </rPh>
    <phoneticPr fontId="61"/>
  </si>
  <si>
    <t>柳沢　準二</t>
  </si>
  <si>
    <t>神奈川選抜</t>
    <rPh sb="0" eb="3">
      <t>カナガワ</t>
    </rPh>
    <rPh sb="3" eb="5">
      <t>センバツ</t>
    </rPh>
    <phoneticPr fontId="61"/>
  </si>
  <si>
    <t>東京選抜</t>
    <rPh sb="0" eb="2">
      <t>トウキョウ</t>
    </rPh>
    <rPh sb="2" eb="4">
      <t>センバツ</t>
    </rPh>
    <phoneticPr fontId="61"/>
  </si>
  <si>
    <t>佐藤　克己</t>
    <rPh sb="0" eb="2">
      <t>サトウ</t>
    </rPh>
    <rPh sb="3" eb="5">
      <t>カツミ</t>
    </rPh>
    <phoneticPr fontId="61"/>
  </si>
  <si>
    <t>宮城選抜</t>
    <rPh sb="0" eb="2">
      <t>ミヤギ</t>
    </rPh>
    <rPh sb="2" eb="4">
      <t>センバツ</t>
    </rPh>
    <phoneticPr fontId="61"/>
  </si>
  <si>
    <t>前田 　立</t>
  </si>
  <si>
    <t>青森選抜</t>
    <rPh sb="0" eb="2">
      <t>アオモリ</t>
    </rPh>
    <rPh sb="2" eb="4">
      <t>センバツ</t>
    </rPh>
    <phoneticPr fontId="61"/>
  </si>
  <si>
    <t>河村　克彦</t>
  </si>
  <si>
    <t>苫小牧選抜</t>
    <rPh sb="0" eb="3">
      <t>トマコマイ</t>
    </rPh>
    <rPh sb="3" eb="5">
      <t>センバツ</t>
    </rPh>
    <phoneticPr fontId="61"/>
  </si>
  <si>
    <t>関崎　崇裕</t>
    <rPh sb="0" eb="2">
      <t>カンザキ</t>
    </rPh>
    <rPh sb="3" eb="5">
      <t>タカヒロ</t>
    </rPh>
    <phoneticPr fontId="61"/>
  </si>
  <si>
    <t>札幌選抜</t>
    <rPh sb="0" eb="2">
      <t>サッポロ</t>
    </rPh>
    <rPh sb="2" eb="4">
      <t>センバツ</t>
    </rPh>
    <phoneticPr fontId="61"/>
  </si>
  <si>
    <t>乗本　尚彦</t>
    <phoneticPr fontId="60"/>
  </si>
  <si>
    <t>釧路選抜</t>
    <rPh sb="0" eb="2">
      <t>クシロ</t>
    </rPh>
    <rPh sb="2" eb="4">
      <t>センバツ</t>
    </rPh>
    <phoneticPr fontId="61"/>
  </si>
  <si>
    <t>中島谷　友二朗</t>
    <rPh sb="0" eb="2">
      <t>ナカジマ</t>
    </rPh>
    <rPh sb="2" eb="3">
      <t>ダニ</t>
    </rPh>
    <rPh sb="4" eb="5">
      <t>トモ</t>
    </rPh>
    <rPh sb="5" eb="7">
      <t>ジロウ</t>
    </rPh>
    <phoneticPr fontId="61"/>
  </si>
  <si>
    <t>中学</t>
    <rPh sb="0" eb="2">
      <t>チュウガク</t>
    </rPh>
    <phoneticPr fontId="60"/>
  </si>
  <si>
    <t>苫小牧合同A</t>
    <rPh sb="0" eb="3">
      <t>トマコマイ</t>
    </rPh>
    <rPh sb="3" eb="5">
      <t>ゴウドウ</t>
    </rPh>
    <phoneticPr fontId="61"/>
  </si>
  <si>
    <t>阿部 　晶</t>
  </si>
  <si>
    <t>苫小牧合同B</t>
  </si>
  <si>
    <t>恵良　学</t>
  </si>
  <si>
    <t>苫小牧合同D</t>
  </si>
  <si>
    <t>宮田　真基</t>
  </si>
  <si>
    <t>苫小牧合同E</t>
  </si>
  <si>
    <t>金子　昭博</t>
  </si>
  <si>
    <t>十勝連合Ａ</t>
  </si>
  <si>
    <t>十勝連合B</t>
  </si>
  <si>
    <t>田村　智已</t>
  </si>
  <si>
    <t>十勝連合D</t>
  </si>
  <si>
    <t>代田　憲司</t>
  </si>
  <si>
    <t>釧路鳥取</t>
  </si>
  <si>
    <t>池上　慎吾</t>
  </si>
  <si>
    <t>釧路北部</t>
  </si>
  <si>
    <t>釧路西部</t>
  </si>
  <si>
    <t>髙橋　帝寿</t>
  </si>
  <si>
    <t>高校</t>
    <rPh sb="0" eb="2">
      <t>コウコウ</t>
    </rPh>
    <phoneticPr fontId="60"/>
  </si>
  <si>
    <t>白樺学園</t>
    <rPh sb="0" eb="2">
      <t>シラカバ</t>
    </rPh>
    <rPh sb="2" eb="4">
      <t>ガクエン</t>
    </rPh>
    <phoneticPr fontId="62"/>
  </si>
  <si>
    <t>湊谷　匡晃</t>
  </si>
  <si>
    <t>清水</t>
    <rPh sb="0" eb="2">
      <t>シミズ</t>
    </rPh>
    <phoneticPr fontId="62"/>
  </si>
  <si>
    <t>髙橋　仙人</t>
  </si>
  <si>
    <t>武修館</t>
    <rPh sb="0" eb="1">
      <t>タケ</t>
    </rPh>
    <rPh sb="1" eb="2">
      <t>シュウ</t>
    </rPh>
    <rPh sb="2" eb="3">
      <t>カン</t>
    </rPh>
    <phoneticPr fontId="62"/>
  </si>
  <si>
    <t>角橋　裕樹</t>
  </si>
  <si>
    <t>釧路工業</t>
    <rPh sb="0" eb="2">
      <t>クシロ</t>
    </rPh>
    <rPh sb="2" eb="4">
      <t>コウギョウ</t>
    </rPh>
    <phoneticPr fontId="62"/>
  </si>
  <si>
    <t>田村　郁夫</t>
  </si>
  <si>
    <t>釧路江南</t>
    <rPh sb="0" eb="2">
      <t>クシロ</t>
    </rPh>
    <rPh sb="2" eb="4">
      <t>コウナン</t>
    </rPh>
    <phoneticPr fontId="62"/>
  </si>
  <si>
    <t>村上　裕幸</t>
  </si>
  <si>
    <t>駒大苫小牧</t>
    <rPh sb="0" eb="2">
      <t>コマダイ</t>
    </rPh>
    <rPh sb="2" eb="5">
      <t>トマコマイ</t>
    </rPh>
    <phoneticPr fontId="62"/>
  </si>
  <si>
    <t>鈴木　司</t>
  </si>
  <si>
    <t>苫小牧工業</t>
    <rPh sb="0" eb="3">
      <t>トマコマイ</t>
    </rPh>
    <rPh sb="3" eb="5">
      <t>コウギョウ</t>
    </rPh>
    <phoneticPr fontId="62"/>
  </si>
  <si>
    <t>今井　拓美</t>
  </si>
  <si>
    <t>北海</t>
    <rPh sb="0" eb="2">
      <t>ホッカイ</t>
    </rPh>
    <phoneticPr fontId="62"/>
  </si>
  <si>
    <t>苫小牧東</t>
    <rPh sb="0" eb="3">
      <t>トマコマイ</t>
    </rPh>
    <rPh sb="3" eb="4">
      <t>ヒガシ</t>
    </rPh>
    <phoneticPr fontId="62"/>
  </si>
  <si>
    <t>田中　正靖</t>
  </si>
  <si>
    <t>北海道栄</t>
    <rPh sb="0" eb="3">
      <t>ホッカイドウ</t>
    </rPh>
    <rPh sb="3" eb="4">
      <t>サカエ</t>
    </rPh>
    <phoneticPr fontId="62"/>
  </si>
  <si>
    <t>西島　広幸</t>
  </si>
  <si>
    <t>八戸工大第一</t>
    <rPh sb="0" eb="2">
      <t>ハチノヘ</t>
    </rPh>
    <rPh sb="2" eb="3">
      <t>コウ</t>
    </rPh>
    <rPh sb="4" eb="6">
      <t>ダイイチ</t>
    </rPh>
    <phoneticPr fontId="62"/>
  </si>
  <si>
    <t>石藤　壽也</t>
  </si>
  <si>
    <t>光星</t>
    <rPh sb="0" eb="2">
      <t>コウセイ</t>
    </rPh>
    <phoneticPr fontId="62"/>
  </si>
  <si>
    <t>盛岡中央</t>
    <rPh sb="0" eb="2">
      <t>モリオカ</t>
    </rPh>
    <rPh sb="2" eb="4">
      <t>チュウオウ</t>
    </rPh>
    <phoneticPr fontId="62"/>
  </si>
  <si>
    <t>北條　武嗣</t>
  </si>
  <si>
    <t>東北</t>
    <rPh sb="0" eb="2">
      <t>トウホク</t>
    </rPh>
    <phoneticPr fontId="62"/>
  </si>
  <si>
    <t>嘉悦　一壽</t>
  </si>
  <si>
    <t>水戸啓明</t>
    <rPh sb="0" eb="2">
      <t>ミト</t>
    </rPh>
    <rPh sb="2" eb="3">
      <t>ケイ</t>
    </rPh>
    <rPh sb="3" eb="4">
      <t>メイ</t>
    </rPh>
    <phoneticPr fontId="62"/>
  </si>
  <si>
    <t>吉澤　忠</t>
  </si>
  <si>
    <t>日光明峰</t>
    <rPh sb="0" eb="2">
      <t>ニッコウ</t>
    </rPh>
    <rPh sb="2" eb="4">
      <t>メイホウ</t>
    </rPh>
    <phoneticPr fontId="62"/>
  </si>
  <si>
    <t>中西　翔一</t>
  </si>
  <si>
    <t>群馬県選抜</t>
    <rPh sb="0" eb="3">
      <t>グンマケン</t>
    </rPh>
    <rPh sb="3" eb="5">
      <t>センバツ</t>
    </rPh>
    <phoneticPr fontId="62"/>
  </si>
  <si>
    <t>石山　雅一</t>
  </si>
  <si>
    <t>埼玉栄</t>
    <rPh sb="0" eb="2">
      <t>サイタマ</t>
    </rPh>
    <rPh sb="2" eb="3">
      <t>サカエ</t>
    </rPh>
    <phoneticPr fontId="62"/>
  </si>
  <si>
    <t>格地　現</t>
  </si>
  <si>
    <t>西武ﾎﾜｲﾄﾍﾞｱｰｽﾞ</t>
    <rPh sb="0" eb="2">
      <t>セイブ</t>
    </rPh>
    <phoneticPr fontId="62"/>
  </si>
  <si>
    <t>吉田　隆介</t>
  </si>
  <si>
    <t>早稲田実業</t>
    <rPh sb="0" eb="3">
      <t>ワセダ</t>
    </rPh>
    <rPh sb="3" eb="5">
      <t>ジツギョウ</t>
    </rPh>
    <phoneticPr fontId="62"/>
  </si>
  <si>
    <t>黒田　崇仁</t>
  </si>
  <si>
    <t>慶応義塾</t>
    <rPh sb="0" eb="2">
      <t>ケイオウ</t>
    </rPh>
    <rPh sb="2" eb="4">
      <t>ギジュク</t>
    </rPh>
    <phoneticPr fontId="62"/>
  </si>
  <si>
    <t>赤坂　隆之</t>
  </si>
  <si>
    <t>龍谷富山</t>
    <rPh sb="0" eb="2">
      <t>リュウコク</t>
    </rPh>
    <rPh sb="2" eb="4">
      <t>トヤマ</t>
    </rPh>
    <phoneticPr fontId="62"/>
  </si>
  <si>
    <t>宇野澤　太一</t>
  </si>
  <si>
    <t>軽井沢</t>
    <rPh sb="0" eb="3">
      <t>カルイザワ</t>
    </rPh>
    <phoneticPr fontId="62"/>
  </si>
  <si>
    <t>布山　裕太郎</t>
  </si>
  <si>
    <t>光泉</t>
    <rPh sb="0" eb="2">
      <t>コウセン</t>
    </rPh>
    <phoneticPr fontId="62"/>
  </si>
  <si>
    <t>山田　幸伸</t>
  </si>
  <si>
    <t>京都ﾜｲﾙﾄﾞﾋﾞｰｽﾞ</t>
    <rPh sb="0" eb="2">
      <t>キョウト</t>
    </rPh>
    <phoneticPr fontId="62"/>
  </si>
  <si>
    <t>三ツ野　直樹</t>
  </si>
  <si>
    <t>関西大学第一</t>
    <rPh sb="0" eb="2">
      <t>カンサイ</t>
    </rPh>
    <rPh sb="2" eb="4">
      <t>ダイガク</t>
    </rPh>
    <rPh sb="4" eb="6">
      <t>ダイイチ</t>
    </rPh>
    <phoneticPr fontId="62"/>
  </si>
  <si>
    <t>山田　茂</t>
  </si>
  <si>
    <t>香川県選抜</t>
    <rPh sb="0" eb="3">
      <t>カガワケン</t>
    </rPh>
    <rPh sb="3" eb="5">
      <t>センバツ</t>
    </rPh>
    <phoneticPr fontId="62"/>
  </si>
  <si>
    <t>浜田　健司</t>
  </si>
  <si>
    <t>中国九州選抜</t>
    <rPh sb="0" eb="2">
      <t>チュウゴク</t>
    </rPh>
    <rPh sb="2" eb="4">
      <t>キュウシュウ</t>
    </rPh>
    <rPh sb="4" eb="6">
      <t>センバツ</t>
    </rPh>
    <phoneticPr fontId="62"/>
  </si>
  <si>
    <t>安谷　啓二</t>
  </si>
  <si>
    <t>女子</t>
    <rPh sb="0" eb="2">
      <t>ジョシ</t>
    </rPh>
    <phoneticPr fontId="60"/>
  </si>
  <si>
    <t>SEIBUﾌﾟﾘﾝｾｽﾗﾋﾞｯﾂ</t>
    <phoneticPr fontId="60"/>
  </si>
  <si>
    <t>八反田　孝行</t>
    <rPh sb="0" eb="3">
      <t>ハッタンダ</t>
    </rPh>
    <rPh sb="4" eb="6">
      <t>コウコウ</t>
    </rPh>
    <phoneticPr fontId="60"/>
  </si>
  <si>
    <t>TOYOTA CYGNUS</t>
    <phoneticPr fontId="60"/>
  </si>
  <si>
    <t>苫小牧 NEXUS</t>
    <rPh sb="0" eb="3">
      <t>トマコマイ</t>
    </rPh>
    <phoneticPr fontId="60"/>
  </si>
  <si>
    <t>Queen Bears</t>
    <phoneticPr fontId="60"/>
  </si>
  <si>
    <t>坪子　誠</t>
    <rPh sb="0" eb="1">
      <t>ツボ</t>
    </rPh>
    <rPh sb="1" eb="2">
      <t>コ</t>
    </rPh>
    <rPh sb="3" eb="4">
      <t>マコト</t>
    </rPh>
    <phoneticPr fontId="60"/>
  </si>
  <si>
    <t>八戸ﾚｯｽﾞ</t>
    <rPh sb="0" eb="2">
      <t>ハチノヘ</t>
    </rPh>
    <phoneticPr fontId="60"/>
  </si>
  <si>
    <t>栃木　榮志</t>
    <rPh sb="0" eb="2">
      <t>トチギ</t>
    </rPh>
    <rPh sb="3" eb="4">
      <t>エイ</t>
    </rPh>
    <rPh sb="4" eb="5">
      <t>ココロザシ</t>
    </rPh>
    <phoneticPr fontId="60"/>
  </si>
  <si>
    <t>大学</t>
    <rPh sb="0" eb="2">
      <t>ダイガク</t>
    </rPh>
    <phoneticPr fontId="60"/>
  </si>
  <si>
    <t>中央大学</t>
    <rPh sb="0" eb="2">
      <t>チュウオウ</t>
    </rPh>
    <rPh sb="2" eb="4">
      <t>ダイガク</t>
    </rPh>
    <phoneticPr fontId="62"/>
  </si>
  <si>
    <t>法政大学</t>
    <rPh sb="0" eb="2">
      <t>ホウセイ</t>
    </rPh>
    <rPh sb="2" eb="4">
      <t>ダイガク</t>
    </rPh>
    <phoneticPr fontId="62"/>
  </si>
  <si>
    <t>早稲田大学</t>
    <rPh sb="0" eb="3">
      <t>ワセダ</t>
    </rPh>
    <rPh sb="3" eb="5">
      <t>ダイガク</t>
    </rPh>
    <phoneticPr fontId="62"/>
  </si>
  <si>
    <t>関西大学</t>
    <rPh sb="0" eb="2">
      <t>カンサイ</t>
    </rPh>
    <rPh sb="2" eb="4">
      <t>ダイガク</t>
    </rPh>
    <phoneticPr fontId="62"/>
  </si>
  <si>
    <t>立命館大学</t>
    <rPh sb="0" eb="3">
      <t>リツメイカン</t>
    </rPh>
    <rPh sb="3" eb="5">
      <t>ダイガク</t>
    </rPh>
    <phoneticPr fontId="60"/>
  </si>
  <si>
    <t>三ツ野　直樹</t>
    <rPh sb="0" eb="1">
      <t>ミ</t>
    </rPh>
    <rPh sb="2" eb="3">
      <t>ノ</t>
    </rPh>
    <rPh sb="4" eb="5">
      <t>ナオ</t>
    </rPh>
    <rPh sb="5" eb="6">
      <t>キ</t>
    </rPh>
    <phoneticPr fontId="60"/>
  </si>
  <si>
    <t>明治大学</t>
    <rPh sb="0" eb="2">
      <t>メイジ</t>
    </rPh>
    <rPh sb="2" eb="4">
      <t>ダイガク</t>
    </rPh>
    <phoneticPr fontId="60"/>
  </si>
  <si>
    <t>同志社大学</t>
    <rPh sb="0" eb="3">
      <t>ドウシシャ</t>
    </rPh>
    <rPh sb="3" eb="5">
      <t>ダイガク</t>
    </rPh>
    <phoneticPr fontId="60"/>
  </si>
  <si>
    <t>弓倉　正明</t>
    <rPh sb="0" eb="2">
      <t>ユミクラ</t>
    </rPh>
    <rPh sb="3" eb="5">
      <t>マサアキ</t>
    </rPh>
    <phoneticPr fontId="60"/>
  </si>
  <si>
    <t>立教大学</t>
    <rPh sb="0" eb="2">
      <t>リッキョウ</t>
    </rPh>
    <rPh sb="2" eb="4">
      <t>ダイガク</t>
    </rPh>
    <phoneticPr fontId="62"/>
  </si>
  <si>
    <t>細谷　弘一</t>
    <rPh sb="0" eb="2">
      <t>ホソヤ</t>
    </rPh>
    <rPh sb="3" eb="5">
      <t>コウイチ</t>
    </rPh>
    <phoneticPr fontId="62"/>
  </si>
  <si>
    <t>東北福祉大学</t>
    <rPh sb="0" eb="2">
      <t>トウホク</t>
    </rPh>
    <rPh sb="2" eb="4">
      <t>フクシ</t>
    </rPh>
    <rPh sb="4" eb="6">
      <t>ダイガク</t>
    </rPh>
    <phoneticPr fontId="62"/>
  </si>
  <si>
    <t>渡辺　伸彦</t>
    <rPh sb="0" eb="2">
      <t>ワタナベ</t>
    </rPh>
    <rPh sb="3" eb="5">
      <t>ノブヒコ</t>
    </rPh>
    <phoneticPr fontId="62"/>
  </si>
  <si>
    <t>京都産業大学</t>
    <rPh sb="0" eb="2">
      <t>キョウト</t>
    </rPh>
    <rPh sb="2" eb="4">
      <t>サンギョウ</t>
    </rPh>
    <rPh sb="4" eb="6">
      <t>ダイガク</t>
    </rPh>
    <phoneticPr fontId="62"/>
  </si>
  <si>
    <t>札幌大学</t>
    <rPh sb="2" eb="4">
      <t>ダイガク</t>
    </rPh>
    <phoneticPr fontId="62"/>
  </si>
  <si>
    <t>武田　修一</t>
    <rPh sb="0" eb="2">
      <t>タケダ</t>
    </rPh>
    <rPh sb="3" eb="5">
      <t>シュウイチ</t>
    </rPh>
    <phoneticPr fontId="62"/>
  </si>
  <si>
    <t>青山学院大学</t>
    <rPh sb="0" eb="2">
      <t>アオヤマ</t>
    </rPh>
    <rPh sb="2" eb="4">
      <t>ガクイン</t>
    </rPh>
    <rPh sb="4" eb="6">
      <t>ダイガク</t>
    </rPh>
    <phoneticPr fontId="62"/>
  </si>
  <si>
    <t>高橋　元太</t>
    <rPh sb="0" eb="2">
      <t>タカハシ</t>
    </rPh>
    <rPh sb="3" eb="4">
      <t>ゲン</t>
    </rPh>
    <rPh sb="4" eb="5">
      <t>タ</t>
    </rPh>
    <phoneticPr fontId="62"/>
  </si>
  <si>
    <t>東海大学</t>
    <rPh sb="0" eb="2">
      <t>トウカイ</t>
    </rPh>
    <rPh sb="2" eb="4">
      <t>ダイガク</t>
    </rPh>
    <phoneticPr fontId="62"/>
  </si>
  <si>
    <t>北陸大学</t>
    <rPh sb="0" eb="2">
      <t>ホクリク</t>
    </rPh>
    <rPh sb="2" eb="4">
      <t>ダイガク</t>
    </rPh>
    <phoneticPr fontId="62"/>
  </si>
  <si>
    <t>大野　直人</t>
    <rPh sb="0" eb="2">
      <t>オオノ</t>
    </rPh>
    <rPh sb="3" eb="5">
      <t>ナオト</t>
    </rPh>
    <phoneticPr fontId="62"/>
  </si>
  <si>
    <t>神奈川大学</t>
    <rPh sb="0" eb="3">
      <t>カナガワ</t>
    </rPh>
    <rPh sb="3" eb="5">
      <t>ダイガク</t>
    </rPh>
    <phoneticPr fontId="62"/>
  </si>
  <si>
    <t>根本　進</t>
    <rPh sb="0" eb="2">
      <t>コンポン</t>
    </rPh>
    <rPh sb="3" eb="4">
      <t>ススム</t>
    </rPh>
    <phoneticPr fontId="62"/>
  </si>
  <si>
    <t>関西学院大学</t>
    <rPh sb="0" eb="2">
      <t>カンセイ</t>
    </rPh>
    <rPh sb="2" eb="4">
      <t>ガクイン</t>
    </rPh>
    <rPh sb="4" eb="6">
      <t>ダイガク</t>
    </rPh>
    <phoneticPr fontId="62"/>
  </si>
  <si>
    <t>苫小牧駒澤大学</t>
    <rPh sb="0" eb="3">
      <t>トマコマイ</t>
    </rPh>
    <rPh sb="3" eb="5">
      <t>コマザワ</t>
    </rPh>
    <rPh sb="5" eb="7">
      <t>ダイガク</t>
    </rPh>
    <phoneticPr fontId="62"/>
  </si>
  <si>
    <t>荒澤　義寛</t>
    <rPh sb="0" eb="2">
      <t>アラサワ</t>
    </rPh>
    <rPh sb="3" eb="5">
      <t>ヨシヒロ</t>
    </rPh>
    <phoneticPr fontId="62"/>
  </si>
  <si>
    <t>A級</t>
    <rPh sb="1" eb="2">
      <t>キュウ</t>
    </rPh>
    <phoneticPr fontId="60"/>
  </si>
  <si>
    <t>B級</t>
    <rPh sb="1" eb="2">
      <t>キュウ</t>
    </rPh>
    <phoneticPr fontId="60"/>
  </si>
  <si>
    <t>石原　寛</t>
    <rPh sb="0" eb="2">
      <t>イシハラ</t>
    </rPh>
    <rPh sb="3" eb="4">
      <t>カン</t>
    </rPh>
    <phoneticPr fontId="61"/>
  </si>
  <si>
    <t>釧路東部ﾌﾞﾚｲｽﾞ</t>
    <rPh sb="0" eb="2">
      <t>クシロ</t>
    </rPh>
    <rPh sb="2" eb="4">
      <t>トウブ</t>
    </rPh>
    <phoneticPr fontId="63"/>
  </si>
  <si>
    <t>上川原　昭</t>
  </si>
  <si>
    <t>三ッ輪ｸﾗﾌﾞ</t>
    <rPh sb="0" eb="1">
      <t>ミ</t>
    </rPh>
    <rPh sb="2" eb="3">
      <t>ワ</t>
    </rPh>
    <phoneticPr fontId="63"/>
  </si>
  <si>
    <t>出来　広行</t>
  </si>
  <si>
    <t>タダノ</t>
  </si>
  <si>
    <t>川瀬　正実</t>
  </si>
  <si>
    <t>日本製紙勇払</t>
    <rPh sb="0" eb="2">
      <t>ニホン</t>
    </rPh>
    <rPh sb="2" eb="4">
      <t>セイシ</t>
    </rPh>
    <rPh sb="4" eb="6">
      <t>ユウフツ</t>
    </rPh>
    <phoneticPr fontId="61"/>
  </si>
  <si>
    <t>新日鐵住金室蘭</t>
    <rPh sb="0" eb="3">
      <t>シンニッテツ</t>
    </rPh>
    <rPh sb="3" eb="5">
      <t>ジュウキン</t>
    </rPh>
    <rPh sb="5" eb="7">
      <t>ムロラン</t>
    </rPh>
    <phoneticPr fontId="61"/>
  </si>
  <si>
    <t>大澤　洋介</t>
  </si>
  <si>
    <t>苫小牧市役所</t>
    <rPh sb="0" eb="6">
      <t>トマコマイシヤクショ</t>
    </rPh>
    <phoneticPr fontId="61"/>
  </si>
  <si>
    <t>林　巧</t>
  </si>
  <si>
    <t>食道園ｷﾝｸﾞｽ</t>
    <rPh sb="0" eb="2">
      <t>ショクドウ</t>
    </rPh>
    <rPh sb="2" eb="3">
      <t>エン</t>
    </rPh>
    <phoneticPr fontId="61"/>
  </si>
  <si>
    <t>-</t>
    <phoneticPr fontId="60"/>
  </si>
  <si>
    <t>ab</t>
  </si>
  <si>
    <t>cd</t>
  </si>
  <si>
    <t>ef</t>
  </si>
  <si>
    <t>gh</t>
  </si>
  <si>
    <t>ij</t>
  </si>
  <si>
    <t>kl</t>
  </si>
  <si>
    <t>mn</t>
  </si>
  <si>
    <t>op</t>
  </si>
  <si>
    <t>qr</t>
  </si>
  <si>
    <t>st</t>
  </si>
  <si>
    <t>uv</t>
  </si>
  <si>
    <t>wx</t>
  </si>
  <si>
    <t>yz</t>
  </si>
  <si>
    <t>ba</t>
  </si>
  <si>
    <t>dc</t>
  </si>
  <si>
    <t>fe</t>
  </si>
  <si>
    <t>hg</t>
  </si>
  <si>
    <t>ji</t>
  </si>
  <si>
    <t>lk</t>
  </si>
  <si>
    <t>nm</t>
  </si>
  <si>
    <t>po</t>
  </si>
  <si>
    <t>rq</t>
  </si>
  <si>
    <t>ts</t>
  </si>
  <si>
    <t>vu</t>
  </si>
  <si>
    <t>xw</t>
  </si>
  <si>
    <t>zy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</si>
  <si>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</si>
  <si>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</si>
  <si>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</si>
  <si>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</si>
  <si>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</si>
  <si>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</si>
  <si>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</si>
  <si>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</si>
  <si>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</si>
  <si>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ｽｹｰﾄﾊｳｽ札幌IHC</t>
    <phoneticPr fontId="2"/>
  </si>
  <si>
    <t>釧路厚生社IHC</t>
    <rPh sb="0" eb="2">
      <t>クシロ</t>
    </rPh>
    <rPh sb="2" eb="4">
      <t>コウセイ</t>
    </rPh>
    <rPh sb="4" eb="5">
      <t>シャ</t>
    </rPh>
    <phoneticPr fontId="61"/>
  </si>
  <si>
    <t>和田　一晃</t>
    <phoneticPr fontId="2"/>
  </si>
  <si>
    <t>jj</t>
    <phoneticPr fontId="2"/>
  </si>
  <si>
    <t>kk</t>
    <phoneticPr fontId="2"/>
  </si>
  <si>
    <t>ll</t>
    <phoneticPr fontId="2"/>
  </si>
  <si>
    <t>市川　俊介</t>
  </si>
  <si>
    <t>大頭　将</t>
  </si>
  <si>
    <t>川合　忍</t>
  </si>
  <si>
    <t>川口　禎</t>
  </si>
  <si>
    <t>佐々木　栄治</t>
  </si>
  <si>
    <t>柴田　範子</t>
  </si>
  <si>
    <t>柴田　正紀</t>
  </si>
  <si>
    <t>柴田　竜太朗</t>
  </si>
  <si>
    <t>杉野森　宏一</t>
  </si>
  <si>
    <t>高野　弘貴</t>
  </si>
  <si>
    <t>高橋　剛人</t>
  </si>
  <si>
    <t>滝澤　真一</t>
  </si>
  <si>
    <t>地久間　祐亮</t>
  </si>
  <si>
    <t>橋本　政和</t>
  </si>
  <si>
    <t>馬渕　裕子</t>
  </si>
  <si>
    <t>円子　智</t>
  </si>
  <si>
    <t>峯後　貴之</t>
  </si>
  <si>
    <t>山内　秀貴</t>
  </si>
  <si>
    <t>山口　慎</t>
    <rPh sb="3" eb="4">
      <t>シン</t>
    </rPh>
    <phoneticPr fontId="2"/>
  </si>
  <si>
    <t>大越　孝彌</t>
    <rPh sb="0" eb="2">
      <t>オオコシ</t>
    </rPh>
    <rPh sb="3" eb="4">
      <t>タカシ</t>
    </rPh>
    <rPh sb="4" eb="5">
      <t>ミ</t>
    </rPh>
    <phoneticPr fontId="60"/>
  </si>
  <si>
    <t>向坂　健司</t>
    <rPh sb="0" eb="2">
      <t>コウサカ</t>
    </rPh>
    <rPh sb="3" eb="5">
      <t>ケンジ</t>
    </rPh>
    <phoneticPr fontId="2"/>
  </si>
  <si>
    <t>摂待　学</t>
    <rPh sb="0" eb="2">
      <t>セッタイ</t>
    </rPh>
    <rPh sb="3" eb="4">
      <t>マナ</t>
    </rPh>
    <phoneticPr fontId="2"/>
  </si>
  <si>
    <t>林　貴宏</t>
  </si>
  <si>
    <t>山田　幸司</t>
    <rPh sb="4" eb="5">
      <t>ツカサ</t>
    </rPh>
    <phoneticPr fontId="2"/>
  </si>
  <si>
    <t>Code</t>
    <phoneticPr fontId="2"/>
  </si>
  <si>
    <t>No.</t>
    <phoneticPr fontId="2"/>
  </si>
  <si>
    <t>Name</t>
    <phoneticPr fontId="2"/>
  </si>
  <si>
    <t>C/A</t>
    <phoneticPr fontId="2"/>
  </si>
  <si>
    <t>Pos.</t>
    <phoneticPr fontId="2"/>
  </si>
  <si>
    <r>
      <rPr>
        <sz val="11"/>
        <rFont val="ＭＳ Ｐゴシック"/>
        <family val="3"/>
        <charset val="128"/>
      </rPr>
      <t>【</t>
    </r>
    <r>
      <rPr>
        <sz val="11"/>
        <rFont val="Arial"/>
        <family val="2"/>
      </rPr>
      <t>All PlayerList</t>
    </r>
    <r>
      <rPr>
        <sz val="11"/>
        <rFont val="ＭＳ Ｐゴシック"/>
        <family val="3"/>
        <charset val="128"/>
      </rPr>
      <t>】</t>
    </r>
  </si>
  <si>
    <t>T01</t>
    <phoneticPr fontId="2"/>
  </si>
  <si>
    <t>T02</t>
    <phoneticPr fontId="2"/>
  </si>
  <si>
    <t>T03</t>
    <phoneticPr fontId="2"/>
  </si>
  <si>
    <t>T04</t>
    <phoneticPr fontId="2"/>
  </si>
  <si>
    <t>T05</t>
    <phoneticPr fontId="2"/>
  </si>
  <si>
    <t>T06</t>
    <phoneticPr fontId="2"/>
  </si>
  <si>
    <t>T07</t>
    <phoneticPr fontId="2"/>
  </si>
  <si>
    <t>T08</t>
    <phoneticPr fontId="2"/>
  </si>
  <si>
    <t>T09</t>
    <phoneticPr fontId="2"/>
  </si>
  <si>
    <t>T10</t>
    <phoneticPr fontId="2"/>
  </si>
  <si>
    <t>T11</t>
    <phoneticPr fontId="2"/>
  </si>
  <si>
    <t>T12</t>
    <phoneticPr fontId="2"/>
  </si>
  <si>
    <t>T13</t>
    <phoneticPr fontId="2"/>
  </si>
  <si>
    <t>T14</t>
    <phoneticPr fontId="2"/>
  </si>
  <si>
    <t>T15</t>
    <phoneticPr fontId="2"/>
  </si>
  <si>
    <t>T16</t>
    <phoneticPr fontId="2"/>
  </si>
  <si>
    <t>T17</t>
    <phoneticPr fontId="2"/>
  </si>
  <si>
    <t>T18</t>
    <phoneticPr fontId="2"/>
  </si>
  <si>
    <t>T19</t>
    <phoneticPr fontId="2"/>
  </si>
  <si>
    <t>T20</t>
    <phoneticPr fontId="2"/>
  </si>
  <si>
    <t>T21</t>
    <phoneticPr fontId="2"/>
  </si>
  <si>
    <t>T22</t>
    <phoneticPr fontId="2"/>
  </si>
  <si>
    <t>T23</t>
    <phoneticPr fontId="2"/>
  </si>
  <si>
    <t>T24</t>
    <phoneticPr fontId="2"/>
  </si>
  <si>
    <t>T25</t>
    <phoneticPr fontId="2"/>
  </si>
  <si>
    <t>T26</t>
    <phoneticPr fontId="2"/>
  </si>
  <si>
    <t>T27</t>
    <phoneticPr fontId="2"/>
  </si>
  <si>
    <t>T28</t>
    <phoneticPr fontId="2"/>
  </si>
  <si>
    <t>T29</t>
    <phoneticPr fontId="2"/>
  </si>
  <si>
    <t>T30</t>
    <phoneticPr fontId="2"/>
  </si>
  <si>
    <t>T31</t>
    <phoneticPr fontId="2"/>
  </si>
  <si>
    <t>T32</t>
    <phoneticPr fontId="2"/>
  </si>
  <si>
    <t>T33</t>
    <phoneticPr fontId="2"/>
  </si>
  <si>
    <t>T34</t>
    <phoneticPr fontId="2"/>
  </si>
  <si>
    <t>T35</t>
    <phoneticPr fontId="2"/>
  </si>
  <si>
    <t>T36</t>
    <phoneticPr fontId="2"/>
  </si>
  <si>
    <t>T37</t>
    <phoneticPr fontId="2"/>
  </si>
  <si>
    <t>T38</t>
    <phoneticPr fontId="2"/>
  </si>
  <si>
    <t>T39</t>
    <phoneticPr fontId="2"/>
  </si>
  <si>
    <t>HeadCoach</t>
    <phoneticPr fontId="2"/>
  </si>
  <si>
    <t>Taem (B)</t>
    <phoneticPr fontId="5"/>
  </si>
  <si>
    <t>H.Coach (B)</t>
    <phoneticPr fontId="5"/>
  </si>
  <si>
    <t>(BP)</t>
    <phoneticPr fontId="5"/>
  </si>
  <si>
    <t>Pos</t>
    <phoneticPr fontId="5"/>
  </si>
  <si>
    <t>Team</t>
    <phoneticPr fontId="5"/>
  </si>
  <si>
    <t>-</t>
    <phoneticPr fontId="5"/>
  </si>
  <si>
    <t>Pos</t>
    <phoneticPr fontId="5"/>
  </si>
  <si>
    <t>T</t>
    <phoneticPr fontId="5"/>
  </si>
  <si>
    <t>Name</t>
    <phoneticPr fontId="5"/>
  </si>
  <si>
    <r>
      <t>【</t>
    </r>
    <r>
      <rPr>
        <b/>
        <sz val="14"/>
        <rFont val="Arial"/>
        <family val="2"/>
      </rPr>
      <t>HOME TEAM</t>
    </r>
    <r>
      <rPr>
        <b/>
        <sz val="14"/>
        <rFont val="ＭＳ Ｐゴシック"/>
        <family val="3"/>
        <charset val="128"/>
      </rPr>
      <t>】</t>
    </r>
    <phoneticPr fontId="5"/>
  </si>
  <si>
    <r>
      <t>【</t>
    </r>
    <r>
      <rPr>
        <b/>
        <sz val="14"/>
        <rFont val="Arial"/>
        <family val="2"/>
      </rPr>
      <t>VISITOR TEAM</t>
    </r>
    <r>
      <rPr>
        <b/>
        <sz val="14"/>
        <rFont val="ＭＳ Ｐゴシック"/>
        <family val="3"/>
        <charset val="128"/>
      </rPr>
      <t>】</t>
    </r>
    <phoneticPr fontId="5"/>
  </si>
  <si>
    <t>Taem (A)</t>
    <phoneticPr fontId="5"/>
  </si>
  <si>
    <t>H.Coach (A)</t>
    <phoneticPr fontId="5"/>
  </si>
  <si>
    <t>GameTimer入力（ｶｳﾝﾄﾀﾞｳﾝ対応）</t>
    <phoneticPr fontId="5"/>
  </si>
  <si>
    <t>P</t>
    <phoneticPr fontId="5"/>
  </si>
  <si>
    <t>＊試合時間の設定</t>
    <rPh sb="1" eb="3">
      <t>シアイ</t>
    </rPh>
    <rPh sb="3" eb="5">
      <t>ジカン</t>
    </rPh>
    <rPh sb="6" eb="8">
      <t>セッテイ</t>
    </rPh>
    <phoneticPr fontId="5"/>
  </si>
  <si>
    <t>G.TIME Set</t>
    <phoneticPr fontId="5"/>
  </si>
  <si>
    <t>Game TIME</t>
    <phoneticPr fontId="5"/>
  </si>
  <si>
    <r>
      <t>GameTimer</t>
    </r>
    <r>
      <rPr>
        <sz val="8"/>
        <rFont val="ＭＳ Ｐゴシック"/>
        <family val="3"/>
        <charset val="128"/>
      </rPr>
      <t>入力（ｶｳﾝﾄﾀﾞｳﾝ対応）</t>
    </r>
    <phoneticPr fontId="5"/>
  </si>
  <si>
    <t>GK Changes</t>
    <phoneticPr fontId="5"/>
  </si>
  <si>
    <t>:</t>
    <phoneticPr fontId="2"/>
  </si>
  <si>
    <t>:</t>
    <phoneticPr fontId="5"/>
  </si>
  <si>
    <t>(A)</t>
    <phoneticPr fontId="5"/>
  </si>
  <si>
    <t>(B)</t>
    <phoneticPr fontId="5"/>
  </si>
  <si>
    <t>Code</t>
    <phoneticPr fontId="5"/>
  </si>
  <si>
    <t>P No.</t>
    <phoneticPr fontId="5"/>
  </si>
  <si>
    <t>-</t>
    <phoneticPr fontId="5"/>
  </si>
  <si>
    <t>1</t>
    <phoneticPr fontId="5"/>
  </si>
  <si>
    <t>2</t>
    <phoneticPr fontId="5"/>
  </si>
  <si>
    <t>3</t>
    <phoneticPr fontId="5"/>
  </si>
  <si>
    <t>GOAL</t>
    <phoneticPr fontId="5"/>
  </si>
  <si>
    <t>SoG</t>
    <phoneticPr fontId="5"/>
  </si>
  <si>
    <t>PIM</t>
    <phoneticPr fontId="5"/>
  </si>
  <si>
    <t>PPGF</t>
    <phoneticPr fontId="5"/>
  </si>
  <si>
    <t>SHGF</t>
    <phoneticPr fontId="5"/>
  </si>
  <si>
    <t>P</t>
    <phoneticPr fontId="5"/>
  </si>
  <si>
    <t>H</t>
    <phoneticPr fontId="5"/>
  </si>
  <si>
    <t>V</t>
    <phoneticPr fontId="5"/>
  </si>
  <si>
    <t>OT</t>
    <phoneticPr fontId="5"/>
  </si>
  <si>
    <t>Tol</t>
    <phoneticPr fontId="5"/>
  </si>
  <si>
    <t>-</t>
    <phoneticPr fontId="5"/>
  </si>
  <si>
    <t>:</t>
    <phoneticPr fontId="2"/>
  </si>
  <si>
    <t>-</t>
    <phoneticPr fontId="2"/>
  </si>
  <si>
    <t>-</t>
    <phoneticPr fontId="2"/>
  </si>
  <si>
    <t>-</t>
    <phoneticPr fontId="2"/>
  </si>
  <si>
    <t>松田　圭介</t>
    <rPh sb="0" eb="2">
      <t>マツダ</t>
    </rPh>
    <rPh sb="3" eb="5">
      <t>ケイスケ</t>
    </rPh>
    <phoneticPr fontId="61"/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</si>
  <si>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</si>
  <si>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</si>
  <si>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</si>
  <si>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</si>
  <si>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</si>
  <si>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</si>
  <si>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</si>
  <si>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</si>
  <si>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</si>
  <si>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寺門　吾郎</t>
    <rPh sb="0" eb="2">
      <t>テラカド</t>
    </rPh>
    <rPh sb="3" eb="5">
      <t>ゴロウ</t>
    </rPh>
    <phoneticPr fontId="2"/>
  </si>
  <si>
    <t>Timeout(A)</t>
    <phoneticPr fontId="5"/>
  </si>
  <si>
    <t>Timeout(B)</t>
    <phoneticPr fontId="5"/>
  </si>
  <si>
    <t>:</t>
    <phoneticPr fontId="5"/>
  </si>
  <si>
    <t>:</t>
    <phoneticPr fontId="5"/>
  </si>
  <si>
    <t>-</t>
    <phoneticPr fontId="2"/>
  </si>
  <si>
    <t>-</t>
    <phoneticPr fontId="2"/>
  </si>
  <si>
    <t>(GK)</t>
    <phoneticPr fontId="5"/>
  </si>
  <si>
    <t>(Player)</t>
    <phoneticPr fontId="5"/>
  </si>
  <si>
    <t>(GK)</t>
    <phoneticPr fontId="5"/>
  </si>
  <si>
    <t>(Player)</t>
    <phoneticPr fontId="5"/>
  </si>
  <si>
    <r>
      <t>(GK) *</t>
    </r>
    <r>
      <rPr>
        <sz val="8"/>
        <rFont val="ＭＳ Ｐゴシック"/>
        <family val="3"/>
        <charset val="128"/>
      </rPr>
      <t>先発</t>
    </r>
    <rPh sb="6" eb="8">
      <t>センパツ</t>
    </rPh>
    <phoneticPr fontId="5"/>
  </si>
  <si>
    <t>●オフィシャルを担当する方の氏名は，ＬｉｓｔのOff-ice Official欄を更新してください．</t>
    <rPh sb="8" eb="10">
      <t>タントウ</t>
    </rPh>
    <rPh sb="12" eb="13">
      <t>カタ</t>
    </rPh>
    <rPh sb="14" eb="16">
      <t>シメイ</t>
    </rPh>
    <rPh sb="39" eb="40">
      <t>ラン</t>
    </rPh>
    <rPh sb="41" eb="43">
      <t>コウシン</t>
    </rPh>
    <phoneticPr fontId="2"/>
  </si>
  <si>
    <t>(G_No :</t>
    <phoneticPr fontId="2"/>
  </si>
  <si>
    <t>date：</t>
    <phoneticPr fontId="2"/>
  </si>
  <si>
    <t>place：</t>
    <phoneticPr fontId="2"/>
  </si>
  <si>
    <t>sum</t>
    <phoneticPr fontId="2"/>
  </si>
  <si>
    <t>OT</t>
    <phoneticPr fontId="2"/>
  </si>
  <si>
    <t>SAM</t>
    <phoneticPr fontId="2"/>
  </si>
  <si>
    <t>Keeper Block</t>
    <phoneticPr fontId="2"/>
  </si>
  <si>
    <t>Goal Shot</t>
    <phoneticPr fontId="2"/>
  </si>
  <si>
    <t>ＳＨＯＯＴ．ＲＥＣＯＲＤＩＮＧ  ＣＡＲＤ</t>
    <phoneticPr fontId="2"/>
  </si>
  <si>
    <t>TEAM（Ａ）</t>
    <phoneticPr fontId="2"/>
  </si>
  <si>
    <t>VS  (</t>
    <phoneticPr fontId="2"/>
  </si>
  <si>
    <t>)</t>
    <phoneticPr fontId="2"/>
  </si>
  <si>
    <t>GK</t>
    <phoneticPr fontId="2"/>
  </si>
  <si>
    <t>Period</t>
    <phoneticPr fontId="2"/>
  </si>
  <si>
    <t>Ⅰ</t>
    <phoneticPr fontId="2"/>
  </si>
  <si>
    <t>Ⅱ</t>
    <phoneticPr fontId="2"/>
  </si>
  <si>
    <t>Ⅲ</t>
    <phoneticPr fontId="2"/>
  </si>
  <si>
    <t>Empty Net Goal</t>
    <phoneticPr fontId="2"/>
  </si>
  <si>
    <t>SUM</t>
    <phoneticPr fontId="2"/>
  </si>
  <si>
    <t>ＳＨＯＯＴ．ＲＥＣＯＲＤＩＮＧ  ＣＡＲＤ</t>
    <phoneticPr fontId="2"/>
  </si>
  <si>
    <t>date：</t>
    <phoneticPr fontId="2"/>
  </si>
  <si>
    <t>place：</t>
    <phoneticPr fontId="2"/>
  </si>
  <si>
    <t>TEAM（Ｂ）</t>
    <phoneticPr fontId="2"/>
  </si>
  <si>
    <t>稲津　未央</t>
    <rPh sb="0" eb="2">
      <t>イナツ</t>
    </rPh>
    <rPh sb="3" eb="5">
      <t>ミオ</t>
    </rPh>
    <phoneticPr fontId="18"/>
  </si>
  <si>
    <t>桜井　邦彦</t>
    <phoneticPr fontId="2"/>
  </si>
  <si>
    <t>王子イーグルス</t>
    <rPh sb="0" eb="2">
      <t>オウジ</t>
    </rPh>
    <phoneticPr fontId="60"/>
  </si>
  <si>
    <t>日本製紙クレインズ</t>
    <rPh sb="0" eb="2">
      <t>ニホン</t>
    </rPh>
    <rPh sb="2" eb="4">
      <t>セイシ</t>
    </rPh>
    <phoneticPr fontId="60"/>
  </si>
  <si>
    <t>東北フリーブレイズ</t>
    <rPh sb="0" eb="2">
      <t>トウホク</t>
    </rPh>
    <phoneticPr fontId="2"/>
  </si>
  <si>
    <t>H.C.栃木日光
アイスバックス</t>
    <rPh sb="4" eb="6">
      <t>トチギ</t>
    </rPh>
    <rPh sb="6" eb="8">
      <t>ニッコウ</t>
    </rPh>
    <phoneticPr fontId="2"/>
  </si>
  <si>
    <t>若林　クリス</t>
    <phoneticPr fontId="2"/>
  </si>
  <si>
    <t>八戸　了</t>
    <rPh sb="0" eb="2">
      <t>ハチノヘ</t>
    </rPh>
    <rPh sb="3" eb="4">
      <t>リョウ</t>
    </rPh>
    <phoneticPr fontId="62"/>
  </si>
  <si>
    <t>VS  （</t>
    <phoneticPr fontId="2"/>
  </si>
  <si>
    <t>GKA1</t>
    <phoneticPr fontId="2"/>
  </si>
  <si>
    <t>GKA2</t>
    <phoneticPr fontId="2"/>
  </si>
  <si>
    <t>GKB1</t>
    <phoneticPr fontId="2"/>
  </si>
  <si>
    <t>GKB2</t>
    <phoneticPr fontId="2"/>
  </si>
  <si>
    <t>Start</t>
    <phoneticPr fontId="5"/>
  </si>
  <si>
    <t>Spectators</t>
    <phoneticPr fontId="5"/>
  </si>
  <si>
    <t>Game No.</t>
    <phoneticPr fontId="5"/>
  </si>
  <si>
    <t>( GKB1 Summary )</t>
    <phoneticPr fontId="5"/>
  </si>
  <si>
    <t>(TEAM:A Empty)</t>
    <phoneticPr fontId="5"/>
  </si>
  <si>
    <t>No</t>
  </si>
  <si>
    <t>Ⅰ</t>
  </si>
  <si>
    <t>Ⅱ</t>
  </si>
  <si>
    <t>Ⅲ</t>
  </si>
  <si>
    <t>OT</t>
  </si>
  <si>
    <t>Y-N</t>
    <phoneticPr fontId="5"/>
  </si>
  <si>
    <t>Ⅰ</t>
    <phoneticPr fontId="5"/>
  </si>
  <si>
    <t>Ⅱ</t>
    <phoneticPr fontId="5"/>
  </si>
  <si>
    <t>Ⅲ</t>
    <phoneticPr fontId="5"/>
  </si>
  <si>
    <t>Y-N</t>
    <phoneticPr fontId="5"/>
  </si>
  <si>
    <t>Empty</t>
    <phoneticPr fontId="5"/>
  </si>
  <si>
    <t>Goal</t>
  </si>
  <si>
    <t>Save</t>
  </si>
  <si>
    <t>OT</t>
    <phoneticPr fontId="5"/>
  </si>
  <si>
    <t>( GKA2 Summary )</t>
    <phoneticPr fontId="5"/>
  </si>
  <si>
    <t>(TEAM:B Empty)</t>
    <phoneticPr fontId="5"/>
  </si>
  <si>
    <t>Y-N</t>
    <phoneticPr fontId="5"/>
  </si>
  <si>
    <t>Empty</t>
    <phoneticPr fontId="5"/>
  </si>
  <si>
    <t>PPGF. SHGF</t>
    <phoneticPr fontId="2"/>
  </si>
  <si>
    <t>GK Changes</t>
    <phoneticPr fontId="5"/>
  </si>
  <si>
    <t>EGA</t>
  </si>
  <si>
    <t>EGB</t>
  </si>
  <si>
    <t>Period</t>
    <phoneticPr fontId="5"/>
  </si>
  <si>
    <t>Home Team</t>
    <phoneticPr fontId="5"/>
  </si>
  <si>
    <t>Visitor Team</t>
    <phoneticPr fontId="5"/>
  </si>
  <si>
    <t>PPGF</t>
    <phoneticPr fontId="5"/>
  </si>
  <si>
    <t>SHGF</t>
    <phoneticPr fontId="5"/>
  </si>
  <si>
    <t>OVT</t>
    <phoneticPr fontId="5"/>
  </si>
  <si>
    <t>TOTAL</t>
    <phoneticPr fontId="5"/>
  </si>
  <si>
    <t>time</t>
    <phoneticPr fontId="5"/>
  </si>
  <si>
    <t>no</t>
    <phoneticPr fontId="5"/>
  </si>
  <si>
    <t>min</t>
    <phoneticPr fontId="5"/>
  </si>
  <si>
    <t>offence</t>
    <phoneticPr fontId="5"/>
  </si>
  <si>
    <t>start</t>
    <phoneticPr fontId="5"/>
  </si>
  <si>
    <t>end</t>
    <phoneticPr fontId="5"/>
  </si>
  <si>
    <t>( GKB2 Summary )</t>
    <phoneticPr fontId="5"/>
  </si>
  <si>
    <t>( GKA1 Summary )</t>
    <phoneticPr fontId="5"/>
  </si>
  <si>
    <r>
      <rPr>
        <sz val="11"/>
        <rFont val="ＭＳ Ｐゴシック"/>
        <family val="3"/>
        <charset val="128"/>
      </rPr>
      <t>Ⅰ</t>
    </r>
    <phoneticPr fontId="5"/>
  </si>
  <si>
    <r>
      <rPr>
        <sz val="11"/>
        <rFont val="ＭＳ Ｐゴシック"/>
        <family val="3"/>
        <charset val="128"/>
      </rPr>
      <t>Ⅱ</t>
    </r>
    <phoneticPr fontId="5"/>
  </si>
  <si>
    <r>
      <rPr>
        <sz val="11"/>
        <rFont val="ＭＳ Ｐゴシック"/>
        <family val="3"/>
        <charset val="128"/>
      </rPr>
      <t>Ⅲ</t>
    </r>
    <phoneticPr fontId="5"/>
  </si>
  <si>
    <t>Time</t>
    <phoneticPr fontId="2"/>
  </si>
  <si>
    <t>GKA</t>
    <phoneticPr fontId="2"/>
  </si>
  <si>
    <t>GKB</t>
    <phoneticPr fontId="2"/>
  </si>
  <si>
    <t>MIP</t>
    <phoneticPr fontId="2"/>
  </si>
  <si>
    <t>G</t>
    <phoneticPr fontId="5"/>
  </si>
  <si>
    <t>#</t>
    <phoneticPr fontId="5"/>
  </si>
  <si>
    <t>A1</t>
    <phoneticPr fontId="5"/>
  </si>
  <si>
    <t>BITE</t>
  </si>
  <si>
    <t>CLOS</t>
  </si>
  <si>
    <t>DANG</t>
  </si>
  <si>
    <t>EMBEL</t>
  </si>
  <si>
    <t>ENG-S</t>
  </si>
  <si>
    <t>FIGHT</t>
  </si>
  <si>
    <t>HELM</t>
  </si>
  <si>
    <t>ILL-H</t>
  </si>
  <si>
    <t>ILL-ST</t>
  </si>
  <si>
    <t>INJUR</t>
  </si>
  <si>
    <t>PULL</t>
  </si>
  <si>
    <t>SLEW</t>
  </si>
  <si>
    <t>SPIT</t>
  </si>
  <si>
    <t>TAUNT</t>
  </si>
  <si>
    <t>UN-SP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</si>
  <si>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</si>
  <si>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</si>
  <si>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</si>
  <si>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</si>
  <si>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</si>
  <si>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</si>
  <si>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sum</t>
    <phoneticPr fontId="2"/>
  </si>
  <si>
    <t>-</t>
    <phoneticPr fontId="2"/>
  </si>
  <si>
    <t>-</t>
    <phoneticPr fontId="2"/>
  </si>
  <si>
    <t>-</t>
    <phoneticPr fontId="2"/>
  </si>
  <si>
    <t>GKA1=</t>
    <phoneticPr fontId="2"/>
  </si>
  <si>
    <t>GKB1=</t>
    <phoneticPr fontId="2"/>
  </si>
  <si>
    <t>GKA2=</t>
    <phoneticPr fontId="2"/>
  </si>
  <si>
    <t>GKB2=</t>
    <phoneticPr fontId="2"/>
  </si>
  <si>
    <t>:</t>
    <phoneticPr fontId="5"/>
  </si>
  <si>
    <t>田畑　哲</t>
    <rPh sb="0" eb="2">
      <t>タバタ</t>
    </rPh>
    <rPh sb="3" eb="4">
      <t>サトシ</t>
    </rPh>
    <phoneticPr fontId="2"/>
  </si>
  <si>
    <t>奥田　久美子</t>
    <rPh sb="0" eb="2">
      <t>オクダ</t>
    </rPh>
    <rPh sb="3" eb="6">
      <t>クミコ</t>
    </rPh>
    <phoneticPr fontId="2"/>
  </si>
  <si>
    <t>佐々木　基喜</t>
    <rPh sb="0" eb="3">
      <t>ササキ</t>
    </rPh>
    <rPh sb="4" eb="5">
      <t>モトイ</t>
    </rPh>
    <rPh sb="5" eb="6">
      <t>キ</t>
    </rPh>
    <phoneticPr fontId="2"/>
  </si>
  <si>
    <t>渡邊  達樹</t>
    <rPh sb="0" eb="2">
      <t>ワタナベ</t>
    </rPh>
    <rPh sb="4" eb="6">
      <t>タツキ</t>
    </rPh>
    <phoneticPr fontId="2"/>
  </si>
  <si>
    <t>中島　昌樹</t>
    <rPh sb="0" eb="2">
      <t>ナカジマ</t>
    </rPh>
    <rPh sb="3" eb="5">
      <t>マサキ</t>
    </rPh>
    <phoneticPr fontId="2"/>
  </si>
  <si>
    <t>平　亮太</t>
    <rPh sb="0" eb="1">
      <t>ヒラ</t>
    </rPh>
    <rPh sb="2" eb="4">
      <t>リョウタ</t>
    </rPh>
    <phoneticPr fontId="2"/>
  </si>
  <si>
    <t>小林　弘明</t>
    <phoneticPr fontId="2"/>
  </si>
  <si>
    <t>End Penalty</t>
    <phoneticPr fontId="5"/>
  </si>
  <si>
    <t>set *</t>
    <phoneticPr fontId="5"/>
  </si>
  <si>
    <t>set *</t>
    <phoneticPr fontId="5"/>
  </si>
  <si>
    <t>End Penalty</t>
    <phoneticPr fontId="5"/>
  </si>
  <si>
    <t>黒岩　大輝</t>
    <rPh sb="0" eb="1">
      <t>クロ</t>
    </rPh>
    <rPh sb="1" eb="2">
      <t>イワ</t>
    </rPh>
    <rPh sb="3" eb="5">
      <t>オオテル</t>
    </rPh>
    <phoneticPr fontId="2"/>
  </si>
  <si>
    <t>川瀬　一</t>
    <rPh sb="0" eb="2">
      <t>カワセ</t>
    </rPh>
    <rPh sb="3" eb="4">
      <t>ハジメ</t>
    </rPh>
    <phoneticPr fontId="2"/>
  </si>
  <si>
    <t>新林　喜弘</t>
    <rPh sb="0" eb="1">
      <t>シン</t>
    </rPh>
    <rPh sb="1" eb="2">
      <t>バヤシ</t>
    </rPh>
    <rPh sb="3" eb="4">
      <t>キ</t>
    </rPh>
    <rPh sb="4" eb="5">
      <t>ヒロ</t>
    </rPh>
    <phoneticPr fontId="2"/>
  </si>
  <si>
    <t>庄田　元彬</t>
    <rPh sb="0" eb="2">
      <t>ショウダ</t>
    </rPh>
    <rPh sb="3" eb="5">
      <t>モトアキラ</t>
    </rPh>
    <phoneticPr fontId="2"/>
  </si>
  <si>
    <t>坂東　弘一郎</t>
    <rPh sb="0" eb="2">
      <t>バンドウ</t>
    </rPh>
    <rPh sb="3" eb="6">
      <t>コウイチロウ</t>
    </rPh>
    <phoneticPr fontId="2"/>
  </si>
  <si>
    <t>村上　雅樹</t>
    <rPh sb="0" eb="2">
      <t>ムラカミ</t>
    </rPh>
    <rPh sb="3" eb="5">
      <t>マサキ</t>
    </rPh>
    <phoneticPr fontId="2"/>
  </si>
  <si>
    <t>澤山　直樹</t>
    <rPh sb="0" eb="2">
      <t>サワヤマ</t>
    </rPh>
    <rPh sb="3" eb="5">
      <t>ナオキ</t>
    </rPh>
    <phoneticPr fontId="2"/>
  </si>
  <si>
    <t>千葉　仁也</t>
    <rPh sb="0" eb="2">
      <t>チバ</t>
    </rPh>
    <rPh sb="3" eb="4">
      <t>ジン</t>
    </rPh>
    <rPh sb="4" eb="5">
      <t>ヤ</t>
    </rPh>
    <phoneticPr fontId="2"/>
  </si>
  <si>
    <t>宮崎　薫</t>
    <rPh sb="0" eb="2">
      <t>ミヤザキ</t>
    </rPh>
    <rPh sb="3" eb="4">
      <t>カオル</t>
    </rPh>
    <phoneticPr fontId="2"/>
  </si>
  <si>
    <t>青山　浩</t>
    <phoneticPr fontId="2"/>
  </si>
  <si>
    <t>PSS</t>
    <phoneticPr fontId="5"/>
  </si>
  <si>
    <t>PSS</t>
    <phoneticPr fontId="5"/>
  </si>
  <si>
    <t>-</t>
    <phoneticPr fontId="5"/>
  </si>
  <si>
    <t>EGKA</t>
    <phoneticPr fontId="5"/>
  </si>
  <si>
    <t>EGKB</t>
    <phoneticPr fontId="5"/>
  </si>
  <si>
    <t>T</t>
    <phoneticPr fontId="5"/>
  </si>
  <si>
    <t>T</t>
    <phoneticPr fontId="5"/>
  </si>
  <si>
    <t>T</t>
    <phoneticPr fontId="5"/>
  </si>
  <si>
    <t>GK-INT</t>
    <phoneticPr fontId="2"/>
  </si>
  <si>
    <t>HOLD</t>
    <phoneticPr fontId="2"/>
  </si>
  <si>
    <t>TEE</t>
    <phoneticPr fontId="2"/>
  </si>
  <si>
    <t>-</t>
    <phoneticPr fontId="2"/>
  </si>
  <si>
    <t xml:space="preserve"> </t>
    <phoneticPr fontId="2"/>
  </si>
  <si>
    <t>Explanations of penalty abbreviations:</t>
    <phoneticPr fontId="2"/>
  </si>
  <si>
    <t>(A)</t>
    <phoneticPr fontId="5"/>
  </si>
  <si>
    <t>(B)</t>
    <phoneticPr fontId="5"/>
  </si>
  <si>
    <t>116</t>
    <phoneticPr fontId="2"/>
  </si>
  <si>
    <t>P No.</t>
    <phoneticPr fontId="5"/>
  </si>
  <si>
    <t>Venue</t>
    <phoneticPr fontId="5"/>
  </si>
  <si>
    <t>試合の開催地（開催地の連盟），競技場（リンク名）</t>
    <phoneticPr fontId="2"/>
  </si>
  <si>
    <t>BENCH</t>
    <phoneticPr fontId="2"/>
  </si>
  <si>
    <t>Bench Minor Penalty</t>
    <phoneticPr fontId="2"/>
  </si>
  <si>
    <t>117</t>
    <phoneticPr fontId="2"/>
  </si>
  <si>
    <t>-</t>
    <phoneticPr fontId="5"/>
  </si>
  <si>
    <t>試合の開催日</t>
    <phoneticPr fontId="2"/>
  </si>
  <si>
    <t>BITE</t>
    <phoneticPr fontId="71"/>
  </si>
  <si>
    <t>Biting</t>
    <phoneticPr fontId="71"/>
  </si>
  <si>
    <t>118</t>
    <phoneticPr fontId="2"/>
  </si>
  <si>
    <t>Boarding</t>
    <phoneticPr fontId="2"/>
  </si>
  <si>
    <t>119</t>
    <phoneticPr fontId="2"/>
  </si>
  <si>
    <t>観客入場者数</t>
    <phoneticPr fontId="2"/>
  </si>
  <si>
    <t>Broken Stick</t>
    <phoneticPr fontId="2"/>
  </si>
  <si>
    <t>120</t>
    <phoneticPr fontId="2"/>
  </si>
  <si>
    <t>試合番号</t>
    <phoneticPr fontId="2"/>
  </si>
  <si>
    <t>BUT-E</t>
    <phoneticPr fontId="5"/>
  </si>
  <si>
    <t>Butt-Ending</t>
    <phoneticPr fontId="2"/>
  </si>
  <si>
    <t>121</t>
    <phoneticPr fontId="2"/>
  </si>
  <si>
    <t>ホームチーム名</t>
    <phoneticPr fontId="2"/>
  </si>
  <si>
    <t>Charging</t>
    <phoneticPr fontId="2"/>
  </si>
  <si>
    <t>122</t>
    <phoneticPr fontId="2"/>
  </si>
  <si>
    <t>ビジターチーム名</t>
    <phoneticPr fontId="2"/>
  </si>
  <si>
    <t>Checking from Behind</t>
    <phoneticPr fontId="2"/>
  </si>
  <si>
    <t>123</t>
    <phoneticPr fontId="2"/>
  </si>
  <si>
    <t>選手の背番号</t>
    <phoneticPr fontId="2"/>
  </si>
  <si>
    <t>Checking to the Head or Neck</t>
    <phoneticPr fontId="2"/>
  </si>
  <si>
    <t>124</t>
    <phoneticPr fontId="2"/>
  </si>
  <si>
    <t>Clipping</t>
    <phoneticPr fontId="2"/>
  </si>
  <si>
    <t>125</t>
    <phoneticPr fontId="2"/>
  </si>
  <si>
    <t>CLOS</t>
    <phoneticPr fontId="71"/>
  </si>
  <si>
    <t>Closing hand on puck</t>
    <phoneticPr fontId="71"/>
  </si>
  <si>
    <t>126</t>
    <phoneticPr fontId="2"/>
  </si>
  <si>
    <t>127</t>
    <phoneticPr fontId="2"/>
  </si>
  <si>
    <t>選手のシュート数（相手Gがセーブしたシュート数＋得点数）　　※　各選手のシュート数の合計</t>
    <rPh sb="32" eb="33">
      <t>カク</t>
    </rPh>
    <rPh sb="33" eb="35">
      <t>センシュ</t>
    </rPh>
    <rPh sb="40" eb="41">
      <t>スウ</t>
    </rPh>
    <rPh sb="42" eb="44">
      <t>ゴウケイ</t>
    </rPh>
    <phoneticPr fontId="2"/>
  </si>
  <si>
    <t>DANG</t>
    <phoneticPr fontId="71"/>
  </si>
  <si>
    <t>128</t>
    <phoneticPr fontId="2"/>
  </si>
  <si>
    <t>Delay of Game</t>
    <phoneticPr fontId="5"/>
  </si>
  <si>
    <t>Head Coarch</t>
    <phoneticPr fontId="2"/>
  </si>
  <si>
    <t>監督（ヘッドコーチ）の氏名</t>
    <rPh sb="11" eb="13">
      <t>シメイ</t>
    </rPh>
    <phoneticPr fontId="2"/>
  </si>
  <si>
    <t>129
to
137</t>
    <phoneticPr fontId="2"/>
  </si>
  <si>
    <t>129</t>
    <phoneticPr fontId="5"/>
  </si>
  <si>
    <t>得点順(何点目の得点）</t>
    <phoneticPr fontId="2"/>
  </si>
  <si>
    <t>130</t>
    <phoneticPr fontId="5"/>
  </si>
  <si>
    <t>得点した時間（累計時間）</t>
    <phoneticPr fontId="2"/>
  </si>
  <si>
    <t>131</t>
    <phoneticPr fontId="5"/>
  </si>
  <si>
    <t>得点選手の背番号</t>
    <phoneticPr fontId="2"/>
  </si>
  <si>
    <t>132</t>
    <phoneticPr fontId="5"/>
  </si>
  <si>
    <t>第１アシスト選手の背番号</t>
    <phoneticPr fontId="2"/>
  </si>
  <si>
    <t>135</t>
    <phoneticPr fontId="5"/>
  </si>
  <si>
    <t>第２アシスト選手の背番号</t>
    <phoneticPr fontId="2"/>
  </si>
  <si>
    <t>137</t>
    <phoneticPr fontId="5"/>
  </si>
  <si>
    <t>ELBOW</t>
    <phoneticPr fontId="71"/>
  </si>
  <si>
    <t>Elbowing</t>
    <phoneticPr fontId="71"/>
  </si>
  <si>
    <t>139</t>
    <phoneticPr fontId="5"/>
  </si>
  <si>
    <t>EMBEL</t>
    <phoneticPr fontId="71"/>
  </si>
  <si>
    <t>Diving or Embellishment (DIVE)</t>
    <phoneticPr fontId="2"/>
  </si>
  <si>
    <t>138</t>
    <phoneticPr fontId="5"/>
  </si>
  <si>
    <t>得点したチームの滞氷選手の背番号</t>
    <phoneticPr fontId="2"/>
  </si>
  <si>
    <t>ENG-S</t>
    <phoneticPr fontId="71"/>
  </si>
  <si>
    <t>Engaging with Spectators</t>
    <phoneticPr fontId="71"/>
  </si>
  <si>
    <t>140</t>
    <phoneticPr fontId="5"/>
  </si>
  <si>
    <t>失点したチームの滞氷選手の背番号</t>
    <phoneticPr fontId="2"/>
  </si>
  <si>
    <t>FIGHT</t>
    <phoneticPr fontId="71"/>
  </si>
  <si>
    <t>Fighting</t>
    <phoneticPr fontId="71"/>
  </si>
  <si>
    <t>141</t>
    <phoneticPr fontId="5"/>
  </si>
  <si>
    <t>反則をした時間（レフェリーが反則を通告した時間）</t>
    <phoneticPr fontId="2"/>
  </si>
  <si>
    <t>GA-MI</t>
    <phoneticPr fontId="2"/>
  </si>
  <si>
    <t>Game Misconduct Penalty</t>
    <phoneticPr fontId="2"/>
  </si>
  <si>
    <t>Goalkeeper Penalties</t>
    <phoneticPr fontId="5"/>
  </si>
  <si>
    <t>反則をした選手の背番号（ペナルティを代行する選手，チーム・オフィシャルの場合にはTを記入）</t>
    <rPh sb="36" eb="38">
      <t>バアイ</t>
    </rPh>
    <phoneticPr fontId="2"/>
  </si>
  <si>
    <t>GK-INT</t>
    <phoneticPr fontId="5"/>
  </si>
  <si>
    <t>Interference on a Goalkeeper</t>
    <phoneticPr fontId="2"/>
  </si>
  <si>
    <t>150</t>
    <phoneticPr fontId="5"/>
  </si>
  <si>
    <t>209</t>
    <phoneticPr fontId="5"/>
  </si>
  <si>
    <t>反則の分数（2，5，10，20，25，ペナルティ･ショットはPSを記入）</t>
    <phoneticPr fontId="5"/>
  </si>
  <si>
    <t>209
to
226</t>
    <phoneticPr fontId="5"/>
  </si>
  <si>
    <t>218</t>
    <phoneticPr fontId="5"/>
  </si>
  <si>
    <t>反則の計時を開始した時間</t>
    <phoneticPr fontId="2"/>
  </si>
  <si>
    <t>222</t>
    <phoneticPr fontId="5"/>
  </si>
  <si>
    <t>223</t>
    <phoneticPr fontId="5"/>
  </si>
  <si>
    <t>ピリオド（1，2，3，OVT=オーバータイム，PSS=ペナルティ・ショット・シュートアウト）</t>
    <phoneticPr fontId="5"/>
  </si>
  <si>
    <t>Head-Butting</t>
    <phoneticPr fontId="2"/>
  </si>
  <si>
    <t>142</t>
    <phoneticPr fontId="5"/>
  </si>
  <si>
    <t>各ピリオドの得点数（A=ホームチーム，B=ビジターチーム）</t>
    <phoneticPr fontId="5"/>
  </si>
  <si>
    <t>HELM</t>
    <phoneticPr fontId="71"/>
  </si>
  <si>
    <t>Playing without helmet</t>
    <phoneticPr fontId="71"/>
  </si>
  <si>
    <t>155</t>
    <phoneticPr fontId="5"/>
  </si>
  <si>
    <t>各ピリオドのシュート数（相手GKがセーブしたシュート数＋得点数）　（A=ホームチーム，B=ビジターチーム）</t>
    <phoneticPr fontId="5"/>
  </si>
  <si>
    <t>High Sticking</t>
    <phoneticPr fontId="2"/>
  </si>
  <si>
    <t>143</t>
    <phoneticPr fontId="5"/>
  </si>
  <si>
    <t>各ピリオドの反則分数（A=ホームチーム，B=ビジターチーム）</t>
    <phoneticPr fontId="5"/>
  </si>
  <si>
    <t>Holding the Stick</t>
    <phoneticPr fontId="2"/>
  </si>
  <si>
    <t>145</t>
    <phoneticPr fontId="5"/>
  </si>
  <si>
    <t>各ピリオドのパワープレイ・ゴール数（A=ホームチーム，B=ビジターチーム）</t>
    <phoneticPr fontId="5"/>
  </si>
  <si>
    <t>Holding an opponent</t>
    <phoneticPr fontId="2"/>
  </si>
  <si>
    <t>144</t>
    <phoneticPr fontId="5"/>
  </si>
  <si>
    <t>各ピリオドのショートハンド・ゴール数（A=ホームチーム，B=ビジターチーム）</t>
    <phoneticPr fontId="5"/>
  </si>
  <si>
    <t>HOOK</t>
    <phoneticPr fontId="5"/>
  </si>
  <si>
    <t>Hooking</t>
    <phoneticPr fontId="2"/>
  </si>
  <si>
    <t>146</t>
    <phoneticPr fontId="5"/>
  </si>
  <si>
    <t>ホームチームの第１（先発した）ゴールキーパーのセーブ数（各ピリオドごと）</t>
    <phoneticPr fontId="2"/>
  </si>
  <si>
    <t>ILL-H</t>
    <phoneticPr fontId="71"/>
  </si>
  <si>
    <t>169</t>
    <phoneticPr fontId="5"/>
  </si>
  <si>
    <t>ホームチームの第２（交代した）ゴールキーパーのセーブ数（各ピリオドごと）</t>
    <phoneticPr fontId="2"/>
  </si>
  <si>
    <t>ILL-ST</t>
    <phoneticPr fontId="71"/>
  </si>
  <si>
    <t>Illegal Stick - Stick Measurement</t>
    <phoneticPr fontId="71"/>
  </si>
  <si>
    <t>147</t>
    <phoneticPr fontId="5"/>
  </si>
  <si>
    <t>INJUR</t>
    <phoneticPr fontId="71"/>
  </si>
  <si>
    <t>148</t>
    <phoneticPr fontId="5"/>
  </si>
  <si>
    <t>ビジターチームの第１（先発した）ゴールキーパーのセーブ数（各ピリオドごと）</t>
    <phoneticPr fontId="2"/>
  </si>
  <si>
    <t>Interference</t>
    <phoneticPr fontId="2"/>
  </si>
  <si>
    <t>149</t>
    <phoneticPr fontId="5"/>
  </si>
  <si>
    <t>ビジターチームの第２（交代した）ゴールキーパーのセーブ数（各ピリオドごと）</t>
    <phoneticPr fontId="2"/>
  </si>
  <si>
    <t>151</t>
    <phoneticPr fontId="5"/>
  </si>
  <si>
    <t>152</t>
    <phoneticPr fontId="5"/>
  </si>
  <si>
    <t>Penalty Box Violation - Leaving Prematurely</t>
    <phoneticPr fontId="2"/>
  </si>
  <si>
    <t>154</t>
    <phoneticPr fontId="5"/>
  </si>
  <si>
    <t>153</t>
    <phoneticPr fontId="5"/>
  </si>
  <si>
    <t>Match Penalty</t>
    <phoneticPr fontId="2"/>
  </si>
  <si>
    <t>MISC</t>
    <phoneticPr fontId="5"/>
  </si>
  <si>
    <t>Misconduct Penalty</t>
    <phoneticPr fontId="2"/>
  </si>
  <si>
    <t>Other offences</t>
    <phoneticPr fontId="2"/>
  </si>
  <si>
    <t>PULL</t>
    <phoneticPr fontId="71"/>
  </si>
  <si>
    <t>Pulling Hair, Helmet, Cage</t>
    <phoneticPr fontId="71"/>
  </si>
  <si>
    <t>156</t>
    <phoneticPr fontId="5"/>
  </si>
  <si>
    <t>Refusing to Strat Play</t>
    <phoneticPr fontId="2"/>
  </si>
  <si>
    <t>157</t>
    <phoneticPr fontId="5"/>
  </si>
  <si>
    <t>ビジターチームが30秒間タイムアウトをとった時間</t>
    <phoneticPr fontId="5"/>
  </si>
  <si>
    <t>ROUGH</t>
    <phoneticPr fontId="5"/>
  </si>
  <si>
    <t>Roughing</t>
    <phoneticPr fontId="2"/>
  </si>
  <si>
    <t>158</t>
    <phoneticPr fontId="5"/>
  </si>
  <si>
    <t>ゲーム・スーパーバイザーの氏名</t>
    <phoneticPr fontId="2"/>
  </si>
  <si>
    <t>SLASH</t>
    <phoneticPr fontId="5"/>
  </si>
  <si>
    <t>Slashing</t>
    <phoneticPr fontId="2"/>
  </si>
  <si>
    <t>159</t>
    <phoneticPr fontId="5"/>
  </si>
  <si>
    <t>Referee Superviser</t>
    <phoneticPr fontId="5"/>
  </si>
  <si>
    <t>レフェリー・スーパーバイザーの氏名</t>
    <phoneticPr fontId="2"/>
  </si>
  <si>
    <t>SLEW</t>
    <phoneticPr fontId="71"/>
  </si>
  <si>
    <t>160</t>
    <phoneticPr fontId="5"/>
  </si>
  <si>
    <t>SPEAR</t>
    <phoneticPr fontId="71"/>
  </si>
  <si>
    <t>Spearing</t>
    <phoneticPr fontId="71"/>
  </si>
  <si>
    <t>161</t>
    <phoneticPr fontId="5"/>
  </si>
  <si>
    <t>SPIT</t>
    <phoneticPr fontId="71"/>
  </si>
  <si>
    <t>Spitting</t>
    <phoneticPr fontId="71"/>
  </si>
  <si>
    <t>162</t>
    <phoneticPr fontId="5"/>
  </si>
  <si>
    <t>T-BCH</t>
    <phoneticPr fontId="5"/>
  </si>
  <si>
    <t>Team Officials Entering the Playing Area</t>
    <phoneticPr fontId="2"/>
  </si>
  <si>
    <t>164</t>
    <phoneticPr fontId="5"/>
  </si>
  <si>
    <t>Timekeeper</t>
    <phoneticPr fontId="2"/>
  </si>
  <si>
    <t>タイムキーパーの氏名</t>
    <phoneticPr fontId="2"/>
  </si>
  <si>
    <t>TAUNT</t>
    <phoneticPr fontId="71"/>
  </si>
  <si>
    <t>Taunting</t>
    <phoneticPr fontId="71"/>
  </si>
  <si>
    <t>163</t>
    <phoneticPr fontId="5"/>
  </si>
  <si>
    <t>Pnalty Timekeeper</t>
    <phoneticPr fontId="2"/>
  </si>
  <si>
    <t>ペナルティ・タイムキーパーの氏名</t>
    <phoneticPr fontId="2"/>
  </si>
  <si>
    <t>TEE</t>
    <phoneticPr fontId="5"/>
  </si>
  <si>
    <t>Teeing (Sledge Hockey only)</t>
    <phoneticPr fontId="5"/>
  </si>
  <si>
    <t>-</t>
    <phoneticPr fontId="5"/>
  </si>
  <si>
    <t>Announcer</t>
    <phoneticPr fontId="2"/>
  </si>
  <si>
    <t>アナウンサーの氏名</t>
    <phoneticPr fontId="2"/>
  </si>
  <si>
    <t>Throwing a Stick or Object</t>
    <phoneticPr fontId="2"/>
  </si>
  <si>
    <t>165</t>
    <phoneticPr fontId="5"/>
  </si>
  <si>
    <t>Goal Judge</t>
    <phoneticPr fontId="2"/>
  </si>
  <si>
    <t>ゴール・ジャッジの氏名</t>
    <phoneticPr fontId="5"/>
  </si>
  <si>
    <t>Too Many Men</t>
    <phoneticPr fontId="2"/>
  </si>
  <si>
    <t>166</t>
    <phoneticPr fontId="5"/>
  </si>
  <si>
    <t>ペナルティ・ベンチ・アテンダントの氏名</t>
    <phoneticPr fontId="2"/>
  </si>
  <si>
    <t>Tripping</t>
    <phoneticPr fontId="2"/>
  </si>
  <si>
    <t>167</t>
    <phoneticPr fontId="5"/>
  </si>
  <si>
    <t>Scorekeeper</t>
    <phoneticPr fontId="2"/>
  </si>
  <si>
    <t>スコアキーパーの氏名</t>
    <phoneticPr fontId="2"/>
  </si>
  <si>
    <t>UN-SP</t>
    <phoneticPr fontId="71"/>
  </si>
  <si>
    <t>Unsportsmanlike Conduct</t>
    <phoneticPr fontId="71"/>
  </si>
  <si>
    <t>168</t>
    <phoneticPr fontId="5"/>
  </si>
  <si>
    <t>PS</t>
    <phoneticPr fontId="5"/>
  </si>
  <si>
    <t>Penalty shot</t>
    <phoneticPr fontId="5"/>
  </si>
  <si>
    <t>Sign. Referee</t>
    <phoneticPr fontId="2"/>
  </si>
  <si>
    <t>レフェリーの署名（サイン）</t>
    <phoneticPr fontId="2"/>
  </si>
  <si>
    <t>ペナルティ・ショット・シュートアウトを受けるホームチーム・ゴールキーパーの背番号</t>
    <phoneticPr fontId="2"/>
  </si>
  <si>
    <t>ペナルティ・ショット・シュートアウトを受けるビジターチーム・ゴールキーパーの背番号</t>
    <phoneticPr fontId="2"/>
  </si>
  <si>
    <t>Game No.:</t>
    <phoneticPr fontId="5"/>
  </si>
  <si>
    <t>ペナルティ・ショット・シュートアウトを行った時点の得点数(ホームチームの得点数：ビジターチームの得点数)</t>
    <phoneticPr fontId="5"/>
  </si>
  <si>
    <t>Penalty Shot Shootout</t>
    <phoneticPr fontId="5"/>
  </si>
  <si>
    <t>:</t>
    <phoneticPr fontId="5"/>
  </si>
  <si>
    <t>Notes</t>
    <phoneticPr fontId="5"/>
  </si>
  <si>
    <t>Goalkeepers Changes</t>
    <phoneticPr fontId="5"/>
  </si>
  <si>
    <t>●PSSを先攻して行うチームの，最初にショットを打つプレイヤーの背番号にアスタリスクをつける（例：＊21）</t>
    <rPh sb="5" eb="7">
      <t>センコウ</t>
    </rPh>
    <rPh sb="16" eb="18">
      <t>サイショ</t>
    </rPh>
    <rPh sb="24" eb="25">
      <t>ウ</t>
    </rPh>
    <rPh sb="32" eb="35">
      <t>セバンゴウ</t>
    </rPh>
    <phoneticPr fontId="5"/>
  </si>
  <si>
    <t>●Notes欄について参考例</t>
    <rPh sb="6" eb="7">
      <t>ラン</t>
    </rPh>
    <rPh sb="11" eb="13">
      <t>サンコウ</t>
    </rPh>
    <rPh sb="13" eb="14">
      <t>レイ</t>
    </rPh>
    <phoneticPr fontId="2"/>
  </si>
  <si>
    <t>mm：ss　 Team Name 　№70　Player Name    OTHER (ﾓﾚｽﾃｨﾝｸﾞ･ｵﾌｨｼｬﾙｽﾞ)</t>
    <phoneticPr fontId="5"/>
  </si>
  <si>
    <t>mm：ss　停電のため試合中断　hh：ss～hh：ss</t>
    <phoneticPr fontId="5"/>
  </si>
  <si>
    <t>1R</t>
    <phoneticPr fontId="5"/>
  </si>
  <si>
    <t>-</t>
    <phoneticPr fontId="5"/>
  </si>
  <si>
    <t>-</t>
    <phoneticPr fontId="5"/>
  </si>
  <si>
    <t>:</t>
    <phoneticPr fontId="5"/>
  </si>
  <si>
    <t>*</t>
    <phoneticPr fontId="2"/>
  </si>
  <si>
    <t>-</t>
    <phoneticPr fontId="2"/>
  </si>
  <si>
    <t>-</t>
    <phoneticPr fontId="2"/>
  </si>
  <si>
    <t>Date：</t>
    <phoneticPr fontId="2"/>
  </si>
  <si>
    <t>Venue：</t>
    <phoneticPr fontId="2"/>
  </si>
  <si>
    <t>Participation</t>
    <phoneticPr fontId="2"/>
  </si>
  <si>
    <t xml:space="preserve"> (+/-)</t>
    <phoneticPr fontId="2"/>
  </si>
  <si>
    <t>(+)</t>
    <phoneticPr fontId="2"/>
  </si>
  <si>
    <t>(-)</t>
    <phoneticPr fontId="2"/>
  </si>
  <si>
    <t>#</t>
    <phoneticPr fontId="2"/>
  </si>
  <si>
    <t>P</t>
    <phoneticPr fontId="2"/>
  </si>
  <si>
    <t>Time</t>
    <phoneticPr fontId="2"/>
  </si>
  <si>
    <t>Period</t>
    <phoneticPr fontId="2"/>
  </si>
  <si>
    <t>Home Team(A)
Posit part</t>
    <phoneticPr fontId="2"/>
  </si>
  <si>
    <t>Visitor Team(B)
Posit part</t>
    <phoneticPr fontId="2"/>
  </si>
  <si>
    <t>Visitor Team(B)
Negat part</t>
    <phoneticPr fontId="2"/>
  </si>
  <si>
    <t>Home Team(A)
Negat part</t>
    <phoneticPr fontId="2"/>
  </si>
  <si>
    <t>Off-Ice Officials</t>
    <phoneticPr fontId="5"/>
  </si>
  <si>
    <t>Off-Ice Officials</t>
    <phoneticPr fontId="5"/>
  </si>
  <si>
    <t>Gmae</t>
    <phoneticPr fontId="2"/>
  </si>
  <si>
    <t>OVT</t>
    <phoneticPr fontId="2"/>
  </si>
  <si>
    <t>Event:</t>
    <phoneticPr fontId="2"/>
  </si>
  <si>
    <t>PSS</t>
    <phoneticPr fontId="2"/>
  </si>
  <si>
    <t>Abbreviations</t>
    <phoneticPr fontId="2"/>
  </si>
  <si>
    <t>Rule</t>
    <phoneticPr fontId="5"/>
  </si>
  <si>
    <t>Abuse of Officials</t>
    <phoneticPr fontId="2"/>
  </si>
  <si>
    <t>Cross-Checking</t>
    <phoneticPr fontId="2"/>
  </si>
  <si>
    <t>Dangerous equipment</t>
    <phoneticPr fontId="71"/>
  </si>
  <si>
    <t>Illegal Hit (U12 / Women)</t>
    <phoneticPr fontId="71"/>
  </si>
  <si>
    <t>Injured Player Refusing to Leave the Ice</t>
    <phoneticPr fontId="71"/>
  </si>
  <si>
    <t>Kicking</t>
    <phoneticPr fontId="2"/>
  </si>
  <si>
    <t>Kneeing</t>
    <phoneticPr fontId="2"/>
  </si>
  <si>
    <t>Late Hit</t>
    <phoneticPr fontId="2"/>
  </si>
  <si>
    <t>Slew-footing</t>
    <phoneticPr fontId="71"/>
  </si>
  <si>
    <t>136</t>
    <phoneticPr fontId="2"/>
  </si>
  <si>
    <t>133</t>
    <phoneticPr fontId="2"/>
  </si>
  <si>
    <t>134</t>
    <phoneticPr fontId="2"/>
  </si>
  <si>
    <t>-</t>
    <phoneticPr fontId="2"/>
  </si>
  <si>
    <t>-</t>
    <phoneticPr fontId="2"/>
  </si>
  <si>
    <t>mm</t>
    <phoneticPr fontId="2"/>
  </si>
  <si>
    <t>nn</t>
    <phoneticPr fontId="2"/>
  </si>
  <si>
    <t>oo</t>
    <phoneticPr fontId="2"/>
  </si>
  <si>
    <t>pp</t>
    <phoneticPr fontId="2"/>
  </si>
  <si>
    <t>qq</t>
    <phoneticPr fontId="2"/>
  </si>
  <si>
    <t>rr</t>
    <phoneticPr fontId="2"/>
  </si>
  <si>
    <t>ss</t>
    <phoneticPr fontId="2"/>
  </si>
  <si>
    <t>tt</t>
    <phoneticPr fontId="2"/>
  </si>
  <si>
    <t>uu</t>
    <phoneticPr fontId="2"/>
  </si>
  <si>
    <t>vv</t>
    <phoneticPr fontId="2"/>
  </si>
  <si>
    <t>舘　長作</t>
    <phoneticPr fontId="2"/>
  </si>
  <si>
    <t>T48</t>
    <phoneticPr fontId="2"/>
  </si>
  <si>
    <t>T47</t>
    <phoneticPr fontId="2"/>
  </si>
  <si>
    <t>T40</t>
    <phoneticPr fontId="2"/>
  </si>
  <si>
    <t>T41</t>
    <phoneticPr fontId="2"/>
  </si>
  <si>
    <t>T42</t>
    <phoneticPr fontId="2"/>
  </si>
  <si>
    <t>T43</t>
    <phoneticPr fontId="2"/>
  </si>
  <si>
    <t>T44</t>
    <phoneticPr fontId="2"/>
  </si>
  <si>
    <t>T45</t>
    <phoneticPr fontId="2"/>
  </si>
  <si>
    <t>T46</t>
    <phoneticPr fontId="2"/>
  </si>
  <si>
    <t>T49</t>
    <phoneticPr fontId="2"/>
  </si>
  <si>
    <t>-</t>
    <phoneticPr fontId="2"/>
  </si>
  <si>
    <t>T50</t>
    <phoneticPr fontId="2"/>
  </si>
  <si>
    <t>T</t>
    <phoneticPr fontId="5"/>
  </si>
  <si>
    <t>PS</t>
    <phoneticPr fontId="5"/>
  </si>
  <si>
    <t>OT</t>
    <phoneticPr fontId="5"/>
  </si>
  <si>
    <t>1</t>
    <phoneticPr fontId="5"/>
  </si>
  <si>
    <t>2</t>
    <phoneticPr fontId="5"/>
  </si>
  <si>
    <t>:</t>
    <phoneticPr fontId="5"/>
  </si>
  <si>
    <t>シ ュ ー ト 数 集 計 表</t>
    <rPh sb="8" eb="9">
      <t>スウ</t>
    </rPh>
    <rPh sb="10" eb="11">
      <t>シュウ</t>
    </rPh>
    <rPh sb="12" eb="13">
      <t>ケイ</t>
    </rPh>
    <rPh sb="14" eb="15">
      <t>ヒョウ</t>
    </rPh>
    <phoneticPr fontId="2"/>
  </si>
  <si>
    <t>対</t>
    <rPh sb="0" eb="1">
      <t>タイ</t>
    </rPh>
    <phoneticPr fontId="2"/>
  </si>
  <si>
    <r>
      <t>Period
(</t>
    </r>
    <r>
      <rPr>
        <sz val="8"/>
        <rFont val="ＭＳ Ｐゴシック"/>
        <family val="3"/>
        <charset val="128"/>
      </rPr>
      <t>ﾋﾟﾘｵﾄﾞ</t>
    </r>
    <r>
      <rPr>
        <sz val="8"/>
        <rFont val="Arial"/>
        <family val="2"/>
      </rPr>
      <t>)</t>
    </r>
    <phoneticPr fontId="2"/>
  </si>
  <si>
    <r>
      <t>Team
(</t>
    </r>
    <r>
      <rPr>
        <sz val="8"/>
        <rFont val="ＭＳ Ｐゴシック"/>
        <family val="3"/>
        <charset val="128"/>
      </rPr>
      <t>ﾁｰﾑ名</t>
    </r>
    <r>
      <rPr>
        <sz val="8"/>
        <rFont val="Arial"/>
        <family val="2"/>
      </rPr>
      <t>)</t>
    </r>
    <rPh sb="9" eb="10">
      <t>メイ</t>
    </rPh>
    <phoneticPr fontId="2"/>
  </si>
  <si>
    <r>
      <t>GK No.
(GK</t>
    </r>
    <r>
      <rPr>
        <sz val="8"/>
        <rFont val="ＭＳ Ｐゴシック"/>
        <family val="3"/>
        <charset val="128"/>
      </rPr>
      <t>背番号</t>
    </r>
    <r>
      <rPr>
        <sz val="8"/>
        <rFont val="Arial"/>
        <family val="2"/>
      </rPr>
      <t>)</t>
    </r>
    <rPh sb="10" eb="13">
      <t>セバンゴウ</t>
    </rPh>
    <phoneticPr fontId="2"/>
  </si>
  <si>
    <r>
      <t>Time on Ice
(</t>
    </r>
    <r>
      <rPr>
        <sz val="8"/>
        <rFont val="ＭＳ Ｐゴシック"/>
        <family val="3"/>
        <charset val="128"/>
      </rPr>
      <t>帯氷時間</t>
    </r>
    <r>
      <rPr>
        <sz val="8"/>
        <rFont val="Arial"/>
        <family val="2"/>
      </rPr>
      <t xml:space="preserve">) </t>
    </r>
    <rPh sb="13" eb="14">
      <t>タイ</t>
    </rPh>
    <rPh sb="14" eb="15">
      <t>ヒョウ</t>
    </rPh>
    <rPh sb="15" eb="17">
      <t>ジカン</t>
    </rPh>
    <phoneticPr fontId="2"/>
  </si>
  <si>
    <r>
      <t>GK Block</t>
    </r>
    <r>
      <rPr>
        <sz val="8"/>
        <rFont val="ＭＳ Ｐゴシック"/>
        <family val="3"/>
        <charset val="128"/>
      </rPr>
      <t xml:space="preserve">①
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ｷｰﾊﾟｰﾌﾞﾛｯｸ</t>
    </r>
    <r>
      <rPr>
        <sz val="8"/>
        <rFont val="Arial"/>
        <family val="2"/>
      </rPr>
      <t>)</t>
    </r>
    <phoneticPr fontId="2"/>
  </si>
  <si>
    <r>
      <t>Goal</t>
    </r>
    <r>
      <rPr>
        <sz val="8"/>
        <rFont val="ＭＳ Ｐゴシック"/>
        <family val="3"/>
        <charset val="128"/>
      </rPr>
      <t>②
(ｺﾞｰﾙ)</t>
    </r>
    <phoneticPr fontId="2"/>
  </si>
  <si>
    <r>
      <t>Empty</t>
    </r>
    <r>
      <rPr>
        <sz val="8"/>
        <rFont val="ＭＳ Ｐゴシック"/>
        <family val="3"/>
        <charset val="128"/>
      </rPr>
      <t>③
(ｴﾝﾌﾟﾃｨ)</t>
    </r>
    <phoneticPr fontId="2"/>
  </si>
  <si>
    <r>
      <t>SUM
(</t>
    </r>
    <r>
      <rPr>
        <sz val="8"/>
        <rFont val="ＭＳ Ｐゴシック"/>
        <family val="3"/>
        <charset val="128"/>
      </rPr>
      <t>合計：①</t>
    </r>
    <r>
      <rPr>
        <sz val="8"/>
        <rFont val="Arial"/>
        <family val="2"/>
      </rPr>
      <t>+</t>
    </r>
    <r>
      <rPr>
        <sz val="8"/>
        <rFont val="ＭＳ Ｐゴシック"/>
        <family val="3"/>
        <charset val="128"/>
      </rPr>
      <t>②</t>
    </r>
    <r>
      <rPr>
        <sz val="8"/>
        <rFont val="Arial"/>
        <family val="2"/>
      </rPr>
      <t>+</t>
    </r>
    <r>
      <rPr>
        <sz val="8"/>
        <rFont val="ＭＳ Ｐゴシック"/>
        <family val="3"/>
        <charset val="128"/>
      </rPr>
      <t>③</t>
    </r>
    <r>
      <rPr>
        <sz val="8"/>
        <rFont val="Arial"/>
        <family val="2"/>
      </rPr>
      <t>)</t>
    </r>
    <rPh sb="5" eb="7">
      <t>ゴウケイ</t>
    </rPh>
    <phoneticPr fontId="2"/>
  </si>
  <si>
    <t>1</t>
    <phoneticPr fontId="2"/>
  </si>
  <si>
    <t>B1</t>
    <phoneticPr fontId="2"/>
  </si>
  <si>
    <t>Home Team (A)</t>
    <phoneticPr fontId="2"/>
  </si>
  <si>
    <t>B2</t>
    <phoneticPr fontId="2"/>
  </si>
  <si>
    <t>2</t>
    <phoneticPr fontId="2"/>
  </si>
  <si>
    <t>A1</t>
    <phoneticPr fontId="2"/>
  </si>
  <si>
    <t>Visiting Team (B)</t>
    <phoneticPr fontId="2"/>
  </si>
  <si>
    <t>A2</t>
    <phoneticPr fontId="2"/>
  </si>
  <si>
    <t>3</t>
    <phoneticPr fontId="2"/>
  </si>
  <si>
    <t>3</t>
    <phoneticPr fontId="2"/>
  </si>
  <si>
    <t>B1</t>
    <phoneticPr fontId="2"/>
  </si>
  <si>
    <t>Home Team (A)</t>
    <phoneticPr fontId="2"/>
  </si>
  <si>
    <t>B2</t>
    <phoneticPr fontId="2"/>
  </si>
  <si>
    <t>OT</t>
    <phoneticPr fontId="2"/>
  </si>
  <si>
    <t>担当者（ゴールジャッジ）名　</t>
    <rPh sb="0" eb="3">
      <t>タントウシャ</t>
    </rPh>
    <rPh sb="12" eb="13">
      <t>メイ</t>
    </rPh>
    <phoneticPr fontId="2"/>
  </si>
  <si>
    <t>1</t>
    <phoneticPr fontId="2"/>
  </si>
  <si>
    <t>A1</t>
    <phoneticPr fontId="2"/>
  </si>
  <si>
    <t>Visiting Team (B)</t>
    <phoneticPr fontId="2"/>
  </si>
  <si>
    <t>A2</t>
    <phoneticPr fontId="2"/>
  </si>
  <si>
    <t>2</t>
    <phoneticPr fontId="2"/>
  </si>
  <si>
    <t>R</t>
    <phoneticPr fontId="2"/>
  </si>
  <si>
    <t>P</t>
    <phoneticPr fontId="2"/>
  </si>
  <si>
    <t>P.Time Map</t>
    <phoneticPr fontId="2"/>
  </si>
  <si>
    <t>G.Time Map</t>
    <phoneticPr fontId="2"/>
  </si>
  <si>
    <t>-</t>
    <phoneticPr fontId="2"/>
  </si>
  <si>
    <t>木谷　克久</t>
    <rPh sb="0" eb="2">
      <t>キタニ</t>
    </rPh>
    <rPh sb="3" eb="5">
      <t>カツヒサ</t>
    </rPh>
    <phoneticPr fontId="62"/>
  </si>
  <si>
    <t>鈴木　貴人</t>
    <rPh sb="3" eb="5">
      <t>キジン</t>
    </rPh>
    <phoneticPr fontId="2"/>
  </si>
  <si>
    <t>東洋大学</t>
    <rPh sb="0" eb="2">
      <t>トウヨウ</t>
    </rPh>
    <rPh sb="2" eb="4">
      <t>ダイガク</t>
    </rPh>
    <phoneticPr fontId="60"/>
  </si>
  <si>
    <t>内藤　正樹</t>
    <rPh sb="0" eb="2">
      <t>ナイトウ</t>
    </rPh>
    <rPh sb="3" eb="5">
      <t>マサキ</t>
    </rPh>
    <phoneticPr fontId="62"/>
  </si>
  <si>
    <t>日本体育大学</t>
    <rPh sb="0" eb="2">
      <t>ニホン</t>
    </rPh>
    <rPh sb="2" eb="4">
      <t>タイイク</t>
    </rPh>
    <rPh sb="4" eb="6">
      <t>ダイガク</t>
    </rPh>
    <phoneticPr fontId="2"/>
  </si>
  <si>
    <t>石井　和利</t>
    <phoneticPr fontId="2"/>
  </si>
  <si>
    <t>アリベッカ・シッキネン</t>
    <phoneticPr fontId="2"/>
  </si>
  <si>
    <t>P.Time Map</t>
    <phoneticPr fontId="5"/>
  </si>
  <si>
    <t>G.Time Map</t>
    <phoneticPr fontId="5"/>
  </si>
  <si>
    <t>Game Supervisor</t>
    <phoneticPr fontId="60"/>
  </si>
  <si>
    <t>Referee Supervisor</t>
    <phoneticPr fontId="2"/>
  </si>
  <si>
    <t>Game Officials</t>
    <phoneticPr fontId="2"/>
  </si>
  <si>
    <t>Off-Ice Officials</t>
    <phoneticPr fontId="2"/>
  </si>
  <si>
    <t>Penalty</t>
    <phoneticPr fontId="2"/>
  </si>
  <si>
    <t>川村　一彦</t>
    <rPh sb="0" eb="2">
      <t>カワムラ</t>
    </rPh>
    <rPh sb="3" eb="5">
      <t>カズヒコ</t>
    </rPh>
    <phoneticPr fontId="2"/>
  </si>
  <si>
    <t>event：</t>
    <phoneticPr fontId="2"/>
  </si>
  <si>
    <t>ダイナックス</t>
    <phoneticPr fontId="61"/>
  </si>
  <si>
    <t>間中　朗</t>
    <phoneticPr fontId="60"/>
  </si>
  <si>
    <t>慶応義塾大学</t>
    <rPh sb="0" eb="2">
      <t>ケイオウ</t>
    </rPh>
    <rPh sb="2" eb="4">
      <t>ギジュク</t>
    </rPh>
    <rPh sb="4" eb="6">
      <t>ダイガク</t>
    </rPh>
    <phoneticPr fontId="62"/>
  </si>
  <si>
    <t>大西　功</t>
    <phoneticPr fontId="2"/>
  </si>
  <si>
    <t>白井　慶</t>
    <rPh sb="0" eb="2">
      <t>シライ</t>
    </rPh>
    <rPh sb="3" eb="4">
      <t>ケイ</t>
    </rPh>
    <phoneticPr fontId="62"/>
  </si>
  <si>
    <t>日本大学</t>
    <rPh sb="0" eb="2">
      <t>ニホン</t>
    </rPh>
    <rPh sb="2" eb="4">
      <t>ダイガク</t>
    </rPh>
    <phoneticPr fontId="2"/>
  </si>
  <si>
    <t>佐竹　剛</t>
    <phoneticPr fontId="2"/>
  </si>
  <si>
    <t>髙橋　裕一</t>
    <phoneticPr fontId="2"/>
  </si>
  <si>
    <t>専修大学</t>
    <rPh sb="0" eb="2">
      <t>センシュウ</t>
    </rPh>
    <rPh sb="2" eb="4">
      <t>ダイガク</t>
    </rPh>
    <phoneticPr fontId="2"/>
  </si>
  <si>
    <t>伊藤　芳樹</t>
    <phoneticPr fontId="2"/>
  </si>
  <si>
    <t>龍谷大学</t>
    <rPh sb="0" eb="2">
      <t>リュウコク</t>
    </rPh>
    <rPh sb="2" eb="4">
      <t>ダイガク</t>
    </rPh>
    <phoneticPr fontId="2"/>
  </si>
  <si>
    <t>大東文化大学</t>
    <rPh sb="0" eb="2">
      <t>ダイトウ</t>
    </rPh>
    <rPh sb="2" eb="4">
      <t>ブンカ</t>
    </rPh>
    <rPh sb="4" eb="6">
      <t>ダイガク</t>
    </rPh>
    <phoneticPr fontId="2"/>
  </si>
  <si>
    <t>酒井　優好</t>
    <phoneticPr fontId="2"/>
  </si>
  <si>
    <t>林　明宏</t>
    <rPh sb="0" eb="1">
      <t>ハヤシ</t>
    </rPh>
    <rPh sb="2" eb="4">
      <t>アキヒロ</t>
    </rPh>
    <phoneticPr fontId="62"/>
  </si>
  <si>
    <t>岡　亘</t>
    <rPh sb="0" eb="1">
      <t>オカ</t>
    </rPh>
    <rPh sb="2" eb="3">
      <t>ワタ</t>
    </rPh>
    <phoneticPr fontId="62"/>
  </si>
  <si>
    <t>松永 純一郎</t>
    <rPh sb="0" eb="2">
      <t>マツナガ</t>
    </rPh>
    <rPh sb="3" eb="6">
      <t>ジュンイチロウ</t>
    </rPh>
    <phoneticPr fontId="62"/>
  </si>
  <si>
    <t>眞壁　康弘</t>
    <phoneticPr fontId="2"/>
  </si>
  <si>
    <t>東北学院大学</t>
    <rPh sb="0" eb="2">
      <t>トウホク</t>
    </rPh>
    <rPh sb="2" eb="5">
      <t>ガクインダイ</t>
    </rPh>
    <rPh sb="5" eb="6">
      <t>ガク</t>
    </rPh>
    <phoneticPr fontId="2"/>
  </si>
  <si>
    <t>本間　貴士</t>
    <phoneticPr fontId="2"/>
  </si>
  <si>
    <t>八戸工業大学</t>
    <rPh sb="0" eb="2">
      <t>ハチノヘ</t>
    </rPh>
    <rPh sb="2" eb="4">
      <t>コウギョウ</t>
    </rPh>
    <rPh sb="4" eb="6">
      <t>ダイガク</t>
    </rPh>
    <phoneticPr fontId="62"/>
  </si>
  <si>
    <t>八戸学院大学</t>
    <rPh sb="0" eb="2">
      <t>ハチノヘ</t>
    </rPh>
    <rPh sb="2" eb="5">
      <t>ガクインダイ</t>
    </rPh>
    <rPh sb="5" eb="6">
      <t>ガク</t>
    </rPh>
    <phoneticPr fontId="2"/>
  </si>
  <si>
    <t>高島　健一</t>
    <phoneticPr fontId="2"/>
  </si>
  <si>
    <t>北海道大学</t>
    <rPh sb="0" eb="3">
      <t>ホッカイドウ</t>
    </rPh>
    <rPh sb="3" eb="5">
      <t>ダイガク</t>
    </rPh>
    <phoneticPr fontId="62"/>
  </si>
  <si>
    <t>土居　祐介</t>
    <phoneticPr fontId="62"/>
  </si>
  <si>
    <t>北海学園大学</t>
    <rPh sb="0" eb="2">
      <t>ホッカイ</t>
    </rPh>
    <rPh sb="2" eb="4">
      <t>ガクエン</t>
    </rPh>
    <rPh sb="4" eb="6">
      <t>ダイガク</t>
    </rPh>
    <phoneticPr fontId="62"/>
  </si>
  <si>
    <t>新林　喜弘</t>
    <phoneticPr fontId="62"/>
  </si>
  <si>
    <t>:</t>
    <phoneticPr fontId="5"/>
  </si>
  <si>
    <t>A</t>
    <phoneticPr fontId="2"/>
  </si>
  <si>
    <t>B</t>
    <phoneticPr fontId="2"/>
  </si>
  <si>
    <t>GKA</t>
    <phoneticPr fontId="2"/>
  </si>
  <si>
    <t>GKB</t>
    <phoneticPr fontId="2"/>
  </si>
  <si>
    <t>GF:GA</t>
    <phoneticPr fontId="2"/>
  </si>
  <si>
    <t>Penalty Shot Shootout</t>
    <phoneticPr fontId="2"/>
  </si>
  <si>
    <t>mm：ss～mm：ss　 Team Name  Player Name №43→№88 (血液付着のため)</t>
    <rPh sb="45" eb="47">
      <t>ケツエキ</t>
    </rPh>
    <rPh sb="47" eb="49">
      <t>フチャク</t>
    </rPh>
    <phoneticPr fontId="5"/>
  </si>
  <si>
    <t>mm：ss  Linesman  Name　→　Sub Referee Name (負傷・脳震盪の疑い)</t>
    <rPh sb="45" eb="48">
      <t>ノウシントウ</t>
    </rPh>
    <rPh sb="49" eb="50">
      <t>ウタガ</t>
    </rPh>
    <phoneticPr fontId="5"/>
  </si>
  <si>
    <t>mm：ss　Team Name　A.Coach Name  THR-ST により ﾍﾞﾝﾁ･ﾏｲﾅｰ および ｹﾞｰﾑ･ﾐｽｺﾝﾀﾞｸﾄ･ﾍﾟﾅﾙﾃｨ （№32 代行）　</t>
    <phoneticPr fontId="5"/>
  </si>
  <si>
    <t>PS</t>
    <phoneticPr fontId="2"/>
  </si>
  <si>
    <t>Goalkeeper Penalties</t>
    <phoneticPr fontId="2"/>
  </si>
  <si>
    <t>-  beyond centre red line</t>
    <phoneticPr fontId="2"/>
  </si>
  <si>
    <t>-  dropping the puck on goal netting</t>
    <phoneticPr fontId="2"/>
  </si>
  <si>
    <t>-  illegally blocking goal net or piling snow</t>
    <phoneticPr fontId="2"/>
  </si>
  <si>
    <t>-  leaving goal crease during player confrontation</t>
    <phoneticPr fontId="2"/>
  </si>
  <si>
    <t>Delay of Game</t>
    <phoneticPr fontId="5"/>
  </si>
  <si>
    <t>-  adjustment of equipment (AD-EQ)</t>
    <phoneticPr fontId="5"/>
  </si>
  <si>
    <t>-  displaced goal net (DIS-N)</t>
    <phoneticPr fontId="5"/>
  </si>
  <si>
    <t>-  falling on the puck (FAL-P)</t>
    <phoneticPr fontId="5"/>
  </si>
  <si>
    <t>-  freezing the puck (FRE-P)</t>
    <phoneticPr fontId="5"/>
  </si>
  <si>
    <t>-  goal celebration</t>
    <phoneticPr fontId="2"/>
  </si>
  <si>
    <t>-  late lineup</t>
    <phoneticPr fontId="2"/>
  </si>
  <si>
    <t>-  shooting or throwing the puck out of play (P-OUT)</t>
    <phoneticPr fontId="5"/>
  </si>
  <si>
    <t>-  substitution after an icing call</t>
    <phoneticPr fontId="2"/>
  </si>
  <si>
    <t>-  violation of faceoff procedures (F-OFF)</t>
    <phoneticPr fontId="5"/>
  </si>
  <si>
    <t>(予備欄)</t>
    <rPh sb="1" eb="3">
      <t>ヨビ</t>
    </rPh>
    <rPh sb="3" eb="4">
      <t>ラン</t>
    </rPh>
    <phoneticPr fontId="2"/>
  </si>
  <si>
    <t>※　大会スケジュールに合わせてゲームナンバー毎に日程を構築</t>
    <phoneticPr fontId="2"/>
  </si>
  <si>
    <t>※　大会に携わる競技役員を予め登録しておく</t>
    <rPh sb="2" eb="4">
      <t>タイカイ</t>
    </rPh>
    <rPh sb="5" eb="6">
      <t>タズサ</t>
    </rPh>
    <rPh sb="8" eb="10">
      <t>キョウギ</t>
    </rPh>
    <rPh sb="10" eb="12">
      <t>ヤクイン</t>
    </rPh>
    <rPh sb="13" eb="14">
      <t>アラカジ</t>
    </rPh>
    <rPh sb="15" eb="17">
      <t>トウロク</t>
    </rPh>
    <phoneticPr fontId="2"/>
  </si>
  <si>
    <t>※　大会に携わるレフェリーを予め登録しておく</t>
    <rPh sb="2" eb="4">
      <t>タイカイ</t>
    </rPh>
    <rPh sb="5" eb="6">
      <t>タズサ</t>
    </rPh>
    <rPh sb="14" eb="15">
      <t>アラカジ</t>
    </rPh>
    <rPh sb="16" eb="18">
      <t>トウロク</t>
    </rPh>
    <phoneticPr fontId="2"/>
  </si>
  <si>
    <t>※　Team(A)，Team(B)をドロップダウンリスとから選択し，No.欄にそのチームの出場選手の背番号を入力する</t>
    <rPh sb="30" eb="32">
      <t>センタク</t>
    </rPh>
    <rPh sb="37" eb="38">
      <t>ラン</t>
    </rPh>
    <rPh sb="45" eb="47">
      <t>シュツジョウ</t>
    </rPh>
    <rPh sb="47" eb="49">
      <t>センシュ</t>
    </rPh>
    <rPh sb="50" eb="53">
      <t>セバンゴウ</t>
    </rPh>
    <rPh sb="54" eb="56">
      <t>ニュウリョク</t>
    </rPh>
    <phoneticPr fontId="2"/>
  </si>
  <si>
    <t>※　選手の氏名の誤記や，背番号，ポジションに変更がある場合は，PlayerListからチーム名を探し，更新してください</t>
    <rPh sb="2" eb="4">
      <t>センシュ</t>
    </rPh>
    <rPh sb="5" eb="7">
      <t>シメイ</t>
    </rPh>
    <rPh sb="8" eb="10">
      <t>ゴキ</t>
    </rPh>
    <rPh sb="12" eb="15">
      <t>セバンゴウ</t>
    </rPh>
    <rPh sb="22" eb="24">
      <t>ヘンコウ</t>
    </rPh>
    <rPh sb="27" eb="29">
      <t>バアイ</t>
    </rPh>
    <rPh sb="46" eb="47">
      <t>メイ</t>
    </rPh>
    <rPh sb="48" eb="49">
      <t>サガ</t>
    </rPh>
    <rPh sb="51" eb="53">
      <t>コウシン</t>
    </rPh>
    <phoneticPr fontId="2"/>
  </si>
  <si>
    <t>※　キャプテン(C)，オルタネートキャプテン(A)も，同様にPlayerListからチーム名を探し，該当選手に加えると繁栄されます</t>
    <rPh sb="27" eb="29">
      <t>ドウヨウ</t>
    </rPh>
    <rPh sb="45" eb="46">
      <t>メイ</t>
    </rPh>
    <rPh sb="47" eb="48">
      <t>サガ</t>
    </rPh>
    <rPh sb="50" eb="52">
      <t>ガイトウ</t>
    </rPh>
    <rPh sb="52" eb="54">
      <t>センシュ</t>
    </rPh>
    <rPh sb="55" eb="56">
      <t>クワ</t>
    </rPh>
    <rPh sb="59" eb="61">
      <t>ハンエイ</t>
    </rPh>
    <phoneticPr fontId="2"/>
  </si>
  <si>
    <t>※　ベストプレイヤーが選出された場合は，該当選手の（BP）欄から相応しいマークを選択してください</t>
    <rPh sb="11" eb="13">
      <t>センシュツ</t>
    </rPh>
    <rPh sb="16" eb="18">
      <t>バアイ</t>
    </rPh>
    <rPh sb="20" eb="22">
      <t>ガイトウ</t>
    </rPh>
    <rPh sb="22" eb="24">
      <t>センシュ</t>
    </rPh>
    <rPh sb="29" eb="30">
      <t>ラン</t>
    </rPh>
    <rPh sb="32" eb="34">
      <t>フサワ</t>
    </rPh>
    <rPh sb="40" eb="42">
      <t>センタク</t>
    </rPh>
    <phoneticPr fontId="5"/>
  </si>
  <si>
    <t>※　基本的に色つきのセルのみ入力（数字のみ）・候補の選択など操作します</t>
    <rPh sb="2" eb="5">
      <t>キホンテキ</t>
    </rPh>
    <rPh sb="6" eb="7">
      <t>イロ</t>
    </rPh>
    <rPh sb="14" eb="16">
      <t>ニュウリョク</t>
    </rPh>
    <rPh sb="17" eb="19">
      <t>スウジ</t>
    </rPh>
    <rPh sb="23" eb="25">
      <t>コウホ</t>
    </rPh>
    <rPh sb="26" eb="28">
      <t>センタク</t>
    </rPh>
    <rPh sb="30" eb="32">
      <t>ソウサ</t>
    </rPh>
    <phoneticPr fontId="5"/>
  </si>
  <si>
    <t>得点時，およびPSのシューター　（+）　
失点時，およびPSのGK　　　　　　（-）</t>
    <rPh sb="21" eb="23">
      <t>シッテン</t>
    </rPh>
    <rPh sb="23" eb="24">
      <t>ジ</t>
    </rPh>
    <phoneticPr fontId="2"/>
  </si>
  <si>
    <t>注２：スコアキーパー(記録)は，出場したGKについてはシュート数が”0”（ゼロ）の場合も”0”（ゼロ）と記録してください．</t>
    <rPh sb="0" eb="1">
      <t>チュウ</t>
    </rPh>
    <rPh sb="11" eb="13">
      <t>キロク</t>
    </rPh>
    <rPh sb="16" eb="18">
      <t>シュツジョウ</t>
    </rPh>
    <rPh sb="41" eb="43">
      <t>バアイ</t>
    </rPh>
    <rPh sb="52" eb="54">
      <t>キロク</t>
    </rPh>
    <phoneticPr fontId="2"/>
  </si>
  <si>
    <t>注３：試合中は，そのピリオドについてＧＫ毎に滞氷時間を記録してください．出場がない場合は”-”(ハイフン)を記録してください．</t>
    <rPh sb="0" eb="1">
      <t>チュウ</t>
    </rPh>
    <rPh sb="3" eb="6">
      <t>シアイチュウ</t>
    </rPh>
    <rPh sb="20" eb="21">
      <t>マイ</t>
    </rPh>
    <rPh sb="22" eb="23">
      <t>タイ</t>
    </rPh>
    <rPh sb="23" eb="24">
      <t>コオリ</t>
    </rPh>
    <rPh sb="24" eb="26">
      <t>ジカン</t>
    </rPh>
    <rPh sb="27" eb="29">
      <t>キロク</t>
    </rPh>
    <rPh sb="36" eb="38">
      <t>シュツジョウ</t>
    </rPh>
    <rPh sb="41" eb="43">
      <t>バアイ</t>
    </rPh>
    <rPh sb="54" eb="56">
      <t>キロク</t>
    </rPh>
    <phoneticPr fontId="2"/>
  </si>
  <si>
    <t>注１：シュートは，合計数（SUM）を除き出場したＧＫ毎にカウントしてください．</t>
    <rPh sb="0" eb="1">
      <t>チュウ</t>
    </rPh>
    <rPh sb="9" eb="12">
      <t>ゴウケイスウ</t>
    </rPh>
    <rPh sb="18" eb="19">
      <t>ノゾ</t>
    </rPh>
    <rPh sb="20" eb="22">
      <t>シュツジョウ</t>
    </rPh>
    <rPh sb="26" eb="27">
      <t>マイ</t>
    </rPh>
    <phoneticPr fontId="2"/>
  </si>
  <si>
    <t>　　　なお，滞氷時間の計算が難しい場合は，交代した時間，または氷上を退いた時間をメモしてください．</t>
    <rPh sb="6" eb="7">
      <t>タイ</t>
    </rPh>
    <rPh sb="7" eb="8">
      <t>ヒョウ</t>
    </rPh>
    <rPh sb="8" eb="10">
      <t>ジカン</t>
    </rPh>
    <rPh sb="11" eb="13">
      <t>ケイサン</t>
    </rPh>
    <rPh sb="14" eb="15">
      <t>ムズカ</t>
    </rPh>
    <rPh sb="17" eb="19">
      <t>バアイ</t>
    </rPh>
    <rPh sb="21" eb="23">
      <t>コウタイ</t>
    </rPh>
    <rPh sb="25" eb="27">
      <t>ジカン</t>
    </rPh>
    <rPh sb="31" eb="33">
      <t>ヒョウジョウ</t>
    </rPh>
    <rPh sb="34" eb="35">
      <t>シリゾ</t>
    </rPh>
    <rPh sb="37" eb="39">
      <t>ジカン</t>
    </rPh>
    <phoneticPr fontId="2"/>
  </si>
  <si>
    <t>●選手毎のシュート数を記録する場合はPlayer_Shotを活用してください．その他の場合はGK_Shotを活用してください．</t>
    <rPh sb="1" eb="3">
      <t>センシュ</t>
    </rPh>
    <rPh sb="3" eb="4">
      <t>ゴト</t>
    </rPh>
    <rPh sb="9" eb="10">
      <t>スウ</t>
    </rPh>
    <rPh sb="11" eb="13">
      <t>キロク</t>
    </rPh>
    <rPh sb="15" eb="17">
      <t>バアイ</t>
    </rPh>
    <rPh sb="30" eb="32">
      <t>カツヨウ</t>
    </rPh>
    <rPh sb="41" eb="42">
      <t>タ</t>
    </rPh>
    <rPh sb="43" eb="45">
      <t>バアイ</t>
    </rPh>
    <rPh sb="54" eb="56">
      <t>カツヨウ</t>
    </rPh>
    <phoneticPr fontId="2"/>
  </si>
  <si>
    <t>●科せられたペナルティを満了した場合，End Penaltyにアスタリスク(*)を入力すると，一定の条件の元，終了時間を自動計算します．</t>
    <rPh sb="1" eb="2">
      <t>カ</t>
    </rPh>
    <rPh sb="12" eb="14">
      <t>マンリョウ</t>
    </rPh>
    <rPh sb="16" eb="18">
      <t>バアイ</t>
    </rPh>
    <rPh sb="41" eb="43">
      <t>ニュウリョク</t>
    </rPh>
    <rPh sb="47" eb="49">
      <t>イッテイ</t>
    </rPh>
    <rPh sb="50" eb="52">
      <t>ジョウケン</t>
    </rPh>
    <rPh sb="53" eb="54">
      <t>モト</t>
    </rPh>
    <rPh sb="55" eb="57">
      <t>シュウリョウ</t>
    </rPh>
    <rPh sb="57" eb="59">
      <t>ジカン</t>
    </rPh>
    <rPh sb="60" eb="62">
      <t>ジドウ</t>
    </rPh>
    <rPh sb="62" eb="64">
      <t>ケイサン</t>
    </rPh>
    <phoneticPr fontId="2"/>
  </si>
  <si>
    <t>LA-HI</t>
    <phoneticPr fontId="5"/>
  </si>
  <si>
    <t>LA-HI</t>
    <phoneticPr fontId="2"/>
  </si>
  <si>
    <t>(EG)</t>
    <phoneticPr fontId="5"/>
  </si>
  <si>
    <t>(EG)</t>
    <phoneticPr fontId="5"/>
  </si>
  <si>
    <t>-</t>
    <phoneticPr fontId="5"/>
  </si>
  <si>
    <t>PSS</t>
    <phoneticPr fontId="5"/>
  </si>
  <si>
    <t>●ゲームシート右側にあるGameTimer入力欄に試合時間をそのまま入力すると，得点時・ペナルティ発生時・GK交代時を逆算して記録されます．</t>
    <rPh sb="7" eb="9">
      <t>ミギガワ</t>
    </rPh>
    <rPh sb="21" eb="23">
      <t>ニュウリョク</t>
    </rPh>
    <rPh sb="23" eb="24">
      <t>ラン</t>
    </rPh>
    <rPh sb="25" eb="27">
      <t>シアイ</t>
    </rPh>
    <rPh sb="27" eb="29">
      <t>ジカン</t>
    </rPh>
    <rPh sb="34" eb="36">
      <t>ニュウリョク</t>
    </rPh>
    <rPh sb="40" eb="42">
      <t>トクテン</t>
    </rPh>
    <rPh sb="42" eb="43">
      <t>ジ</t>
    </rPh>
    <rPh sb="49" eb="51">
      <t>ハッセイ</t>
    </rPh>
    <rPh sb="51" eb="52">
      <t>ジ</t>
    </rPh>
    <rPh sb="55" eb="57">
      <t>コウタイ</t>
    </rPh>
    <rPh sb="57" eb="58">
      <t>ジ</t>
    </rPh>
    <rPh sb="59" eb="61">
      <t>ギャクサン</t>
    </rPh>
    <rPh sb="63" eb="65">
      <t>キロク</t>
    </rPh>
    <phoneticPr fontId="2"/>
  </si>
  <si>
    <t xml:space="preserve">   GameTimer入力欄を利用する際は，P欄にピリオドを，またGame TIME（試合時間の設定）を適切に行ってください．</t>
    <rPh sb="12" eb="14">
      <t>ニュウリョク</t>
    </rPh>
    <rPh sb="14" eb="15">
      <t>ラン</t>
    </rPh>
    <rPh sb="16" eb="18">
      <t>リヨウ</t>
    </rPh>
    <rPh sb="20" eb="21">
      <t>サイ</t>
    </rPh>
    <rPh sb="24" eb="25">
      <t>ラン</t>
    </rPh>
    <rPh sb="44" eb="46">
      <t>シアイ</t>
    </rPh>
    <rPh sb="46" eb="48">
      <t>ジカン</t>
    </rPh>
    <rPh sb="49" eb="51">
      <t>セッテイ</t>
    </rPh>
    <rPh sb="53" eb="55">
      <t>テキセツ</t>
    </rPh>
    <rPh sb="56" eb="57">
      <t>オコナ</t>
    </rPh>
    <phoneticPr fontId="2"/>
  </si>
  <si>
    <t>GKA3</t>
    <phoneticPr fontId="5"/>
  </si>
  <si>
    <t>GKB3</t>
    <phoneticPr fontId="5"/>
  </si>
  <si>
    <t>GKA3</t>
    <phoneticPr fontId="5"/>
  </si>
  <si>
    <t>GKB3</t>
    <phoneticPr fontId="5"/>
  </si>
  <si>
    <t>ホームチームの第３（非常用）ゴールキーパーのセーブ数（各ピリオドごと）</t>
    <rPh sb="10" eb="13">
      <t>ヒジョウヨウ</t>
    </rPh>
    <phoneticPr fontId="2"/>
  </si>
  <si>
    <t>ビジターチームの第３（非常用）ゴールキーパーのセーブ数（各ピリオドごと）</t>
    <rPh sb="11" eb="14">
      <t>ヒジョウヨウ</t>
    </rPh>
    <phoneticPr fontId="2"/>
  </si>
  <si>
    <t>※ 最下段(EGの行)は非常用のため，通常の試合では使用しません</t>
    <rPh sb="2" eb="4">
      <t>サイカ</t>
    </rPh>
    <rPh sb="4" eb="5">
      <t>ダン</t>
    </rPh>
    <rPh sb="9" eb="10">
      <t>ギョウ</t>
    </rPh>
    <rPh sb="12" eb="15">
      <t>ヒジョウヨウ</t>
    </rPh>
    <rPh sb="19" eb="21">
      <t>ツウジョウ</t>
    </rPh>
    <rPh sb="22" eb="24">
      <t>シアイ</t>
    </rPh>
    <rPh sb="26" eb="28">
      <t>シヨウ</t>
    </rPh>
    <phoneticPr fontId="5"/>
  </si>
  <si>
    <t>Event</t>
    <phoneticPr fontId="5"/>
  </si>
  <si>
    <t>Date</t>
    <phoneticPr fontId="5"/>
  </si>
  <si>
    <t>Game No.</t>
    <phoneticPr fontId="5"/>
  </si>
  <si>
    <t>End of game</t>
    <phoneticPr fontId="5"/>
  </si>
  <si>
    <t>Timeout B</t>
    <phoneticPr fontId="5"/>
  </si>
  <si>
    <t>Start of game</t>
    <phoneticPr fontId="5"/>
  </si>
  <si>
    <t>Timeout A</t>
    <phoneticPr fontId="5"/>
  </si>
  <si>
    <t xml:space="preserve">Game Supervisor </t>
    <phoneticPr fontId="5"/>
  </si>
  <si>
    <t>Referee Supervisor</t>
    <phoneticPr fontId="5"/>
  </si>
  <si>
    <t>Linesman</t>
    <phoneticPr fontId="5"/>
  </si>
  <si>
    <t>Referee</t>
    <phoneticPr fontId="5"/>
  </si>
  <si>
    <t>Sign. Referee</t>
    <phoneticPr fontId="5"/>
  </si>
  <si>
    <t>Goal Judge</t>
    <phoneticPr fontId="5"/>
  </si>
  <si>
    <t>Penalty Bench Attendant</t>
    <phoneticPr fontId="5"/>
  </si>
  <si>
    <t>Timekeeper</t>
    <phoneticPr fontId="5"/>
  </si>
  <si>
    <t>Pnalty Timekeeper</t>
    <phoneticPr fontId="5"/>
  </si>
  <si>
    <t>Announcer</t>
    <phoneticPr fontId="5"/>
  </si>
  <si>
    <t>Scorekeeper</t>
    <phoneticPr fontId="5"/>
  </si>
  <si>
    <t>Game No.</t>
    <phoneticPr fontId="2"/>
  </si>
  <si>
    <t>Start of game</t>
    <phoneticPr fontId="2"/>
  </si>
  <si>
    <t>Timeout A</t>
    <phoneticPr fontId="2"/>
  </si>
  <si>
    <t>Game Supervisor</t>
    <phoneticPr fontId="5"/>
  </si>
  <si>
    <t>End of game</t>
    <phoneticPr fontId="2"/>
  </si>
  <si>
    <t>Timeout B</t>
    <phoneticPr fontId="2"/>
  </si>
  <si>
    <t>Goal Judge</t>
    <phoneticPr fontId="5"/>
  </si>
  <si>
    <t>Penalty Bench Attendant</t>
    <phoneticPr fontId="5"/>
  </si>
  <si>
    <t>Linesman</t>
    <phoneticPr fontId="5"/>
  </si>
  <si>
    <t>Referee</t>
    <phoneticPr fontId="2"/>
  </si>
  <si>
    <t>+A</t>
  </si>
  <si>
    <t>+C</t>
  </si>
  <si>
    <t>Goalkeeper Changes</t>
    <phoneticPr fontId="5"/>
  </si>
  <si>
    <t>Goalkeeper Records</t>
    <phoneticPr fontId="2"/>
  </si>
  <si>
    <t>Goalkeeper Changes</t>
    <phoneticPr fontId="2"/>
  </si>
  <si>
    <t>得点時の試合状況 (滞氷選手数の状況)　EQ=同人数，PP1=パワープレイ(5:4)，PP2=パワープレイ(5:3)，</t>
    <rPh sb="0" eb="2">
      <t>トクテン</t>
    </rPh>
    <rPh sb="2" eb="3">
      <t>ジ</t>
    </rPh>
    <phoneticPr fontId="2"/>
  </si>
  <si>
    <t>SH1＝ショートハンド(4:5)，SH2=ショートハンド(3:5)，EA=エクストラ･アタッカー，EN=エンプティネット・ゴール</t>
    <phoneticPr fontId="2"/>
  </si>
  <si>
    <t>PS=ペナルティ･ショット，GWG=ゲーム・ウイニング・ゴール</t>
    <phoneticPr fontId="2"/>
  </si>
  <si>
    <t>選手の氏名（名字，名前） +BP=ゲーム・ベストプレイヤー，+C=キャプテン，+A=オルタネート・キャプテン</t>
    <phoneticPr fontId="2"/>
  </si>
  <si>
    <t>ペナルティ・ショット・シュートアウトを行うホームチーム選手の背番号（先攻の場合は最初のシューターに、＊＋No.）</t>
    <rPh sb="40" eb="42">
      <t>サイショ</t>
    </rPh>
    <phoneticPr fontId="5"/>
  </si>
  <si>
    <t>ペナルティ・ショット・シュートアウトを行うビジターチーム選手の背番号（先攻の場合は最初のシューターに、＊＋No.）</t>
    <phoneticPr fontId="5"/>
  </si>
  <si>
    <t>GS</t>
    <phoneticPr fontId="5"/>
  </si>
  <si>
    <t>●裏面のNoteに追記が有る場合は，ゲームシート左下の文頭にあるアスタリスクを消す，もしくはハイフンに変更してください．</t>
    <rPh sb="1" eb="3">
      <t>ウラメン</t>
    </rPh>
    <rPh sb="9" eb="11">
      <t>ツイキ</t>
    </rPh>
    <rPh sb="12" eb="13">
      <t>ア</t>
    </rPh>
    <rPh sb="14" eb="16">
      <t>バアイ</t>
    </rPh>
    <rPh sb="24" eb="26">
      <t>ヒダリシタ</t>
    </rPh>
    <rPh sb="27" eb="29">
      <t>ブントウ</t>
    </rPh>
    <rPh sb="39" eb="40">
      <t>ケ</t>
    </rPh>
    <rPh sb="51" eb="53">
      <t>ヘンコウ</t>
    </rPh>
    <phoneticPr fontId="2"/>
  </si>
  <si>
    <t>*</t>
    <phoneticPr fontId="2"/>
  </si>
  <si>
    <t>選手のポジション　　F=フォワード，D=ディフェンス，G=ゴールキーパー，EG=エマージェンシー･ゴールキーパー</t>
    <phoneticPr fontId="5"/>
  </si>
  <si>
    <t xml:space="preserve">     背番号の入力する候補は，上から（先発のGK），（控えのGK），（プレイヤー１～２０）とする</t>
    <rPh sb="5" eb="8">
      <t>セバンゴウ</t>
    </rPh>
    <rPh sb="9" eb="11">
      <t>ニュウリョク</t>
    </rPh>
    <rPh sb="13" eb="15">
      <t>コウホ</t>
    </rPh>
    <rPh sb="17" eb="18">
      <t>ウエ</t>
    </rPh>
    <rPh sb="21" eb="23">
      <t>センパツ</t>
    </rPh>
    <rPh sb="29" eb="30">
      <t>ヒカ</t>
    </rPh>
    <phoneticPr fontId="5"/>
  </si>
  <si>
    <t>※　参加申込書・プログラム等から，背番号・選手氏名・ポジション・C/A等の情報を予め入力する</t>
    <rPh sb="2" eb="4">
      <t>サンカ</t>
    </rPh>
    <rPh sb="4" eb="7">
      <t>モウシコミショ</t>
    </rPh>
    <rPh sb="13" eb="14">
      <t>トウ</t>
    </rPh>
    <rPh sb="17" eb="20">
      <t>セバンゴウ</t>
    </rPh>
    <rPh sb="21" eb="23">
      <t>センシュ</t>
    </rPh>
    <rPh sb="23" eb="25">
      <t>シメイ</t>
    </rPh>
    <rPh sb="35" eb="36">
      <t>トウ</t>
    </rPh>
    <rPh sb="37" eb="39">
      <t>ジョウホウ</t>
    </rPh>
    <rPh sb="40" eb="41">
      <t>アラカジ</t>
    </rPh>
    <rPh sb="42" eb="44">
      <t>ニュウリョク</t>
    </rPh>
    <phoneticPr fontId="2"/>
  </si>
  <si>
    <t>※　試合当日に提出されるオールメンバー表で変更があれば，適宜，データを修正する</t>
    <rPh sb="2" eb="4">
      <t>シアイ</t>
    </rPh>
    <rPh sb="4" eb="6">
      <t>トウジツ</t>
    </rPh>
    <rPh sb="7" eb="9">
      <t>テイシュツ</t>
    </rPh>
    <rPh sb="19" eb="20">
      <t>ヒョウ</t>
    </rPh>
    <rPh sb="21" eb="23">
      <t>ヘンコウ</t>
    </rPh>
    <rPh sb="28" eb="30">
      <t>テキギ</t>
    </rPh>
    <rPh sb="35" eb="37">
      <t>シュウセイ</t>
    </rPh>
    <phoneticPr fontId="2"/>
  </si>
  <si>
    <t xml:space="preserve">     ベンチ入りする選手が22名を満たない場合は，No.欄を空欄とせずハイフンを入力する</t>
    <rPh sb="8" eb="9">
      <t>イ</t>
    </rPh>
    <rPh sb="12" eb="14">
      <t>センシュ</t>
    </rPh>
    <rPh sb="17" eb="18">
      <t>メイ</t>
    </rPh>
    <rPh sb="19" eb="20">
      <t>ミ</t>
    </rPh>
    <rPh sb="23" eb="25">
      <t>バアイ</t>
    </rPh>
    <rPh sb="30" eb="31">
      <t>ラン</t>
    </rPh>
    <rPh sb="32" eb="34">
      <t>クウラン</t>
    </rPh>
    <rPh sb="42" eb="44">
      <t>ニュウリョク</t>
    </rPh>
    <phoneticPr fontId="5"/>
  </si>
  <si>
    <t>※　途中，相手チームのGKが交代したら，欄を変えて（GKB2欄に）記録すること
※　6人攻撃等でエンプティ・ネット・ゴールが有った場合は，Empty Net Goal欄に記録したください．</t>
    <rPh sb="5" eb="7">
      <t>アイテ</t>
    </rPh>
    <rPh sb="33" eb="35">
      <t>キロク</t>
    </rPh>
    <rPh sb="43" eb="44">
      <t>ニン</t>
    </rPh>
    <rPh sb="44" eb="46">
      <t>コウゲキ</t>
    </rPh>
    <rPh sb="46" eb="47">
      <t>ナド</t>
    </rPh>
    <rPh sb="62" eb="63">
      <t>ア</t>
    </rPh>
    <rPh sb="65" eb="67">
      <t>バアイ</t>
    </rPh>
    <rPh sb="83" eb="84">
      <t>ラン</t>
    </rPh>
    <rPh sb="85" eb="87">
      <t>キロク</t>
    </rPh>
    <phoneticPr fontId="2"/>
  </si>
  <si>
    <t>※　ホームチーム（Team(A)）の選手毎のシュート数を集計するため，シュートをした選手の背番号をそのままセルに記録してください．
     プレーしたがゴールおよび被シュートゼロ本の場合は，そのピリオドのGoal Shot および Keeper Block の sum (合計欄) に”０”を記録してください．</t>
    <rPh sb="20" eb="21">
      <t>ゴト</t>
    </rPh>
    <rPh sb="26" eb="27">
      <t>スウ</t>
    </rPh>
    <rPh sb="28" eb="30">
      <t>シュウケイ</t>
    </rPh>
    <rPh sb="83" eb="84">
      <t>ヒ</t>
    </rPh>
    <rPh sb="90" eb="91">
      <t>ホン</t>
    </rPh>
    <rPh sb="92" eb="94">
      <t>バアイ</t>
    </rPh>
    <rPh sb="147" eb="149">
      <t>キロク</t>
    </rPh>
    <phoneticPr fontId="2"/>
  </si>
  <si>
    <t>※　ビジターチーム（Team(B)）の選手毎のシュート数を集計するため，シュートをした選手の背番号をそのままセルに記録してください．
     プレーしたがゴールおよび被シュートゼロ本の場合は，そのピリオドのGoal Shot および Keeper Block の sum (合計欄) に”０”を記録してください．</t>
    <rPh sb="21" eb="22">
      <t>ゴト</t>
    </rPh>
    <rPh sb="27" eb="28">
      <t>スウ</t>
    </rPh>
    <rPh sb="29" eb="31">
      <t>シュウケイ</t>
    </rPh>
    <phoneticPr fontId="2"/>
  </si>
  <si>
    <t>:</t>
    <phoneticPr fontId="5"/>
  </si>
  <si>
    <t>Goalkeeper Records</t>
    <phoneticPr fontId="5"/>
  </si>
  <si>
    <t>Goalkeeper Saves</t>
    <phoneticPr fontId="5"/>
  </si>
  <si>
    <t>IF</t>
    <phoneticPr fontId="2"/>
  </si>
  <si>
    <t>KOREA</t>
    <phoneticPr fontId="2"/>
  </si>
  <si>
    <t>JAPAN</t>
    <phoneticPr fontId="2"/>
  </si>
  <si>
    <t>RUSSIA</t>
    <phoneticPr fontId="2"/>
  </si>
  <si>
    <t>KIM, Sang-jun</t>
    <phoneticPr fontId="2"/>
  </si>
  <si>
    <t>IIZUKA, Yuji</t>
    <phoneticPr fontId="2"/>
  </si>
  <si>
    <t>※　チームリストは同シート右W列を更新（選手はPlayerListシートへ）</t>
    <rPh sb="9" eb="10">
      <t>ドウ</t>
    </rPh>
    <rPh sb="13" eb="14">
      <t>ミギ</t>
    </rPh>
    <rPh sb="15" eb="16">
      <t>レツ</t>
    </rPh>
    <rPh sb="17" eb="19">
      <t>コウシン</t>
    </rPh>
    <phoneticPr fontId="2"/>
  </si>
  <si>
    <t>本部　琉衣</t>
    <rPh sb="0" eb="2">
      <t>ホンベ</t>
    </rPh>
    <rPh sb="3" eb="4">
      <t>リュウ</t>
    </rPh>
    <rPh sb="4" eb="5">
      <t>コロモ</t>
    </rPh>
    <phoneticPr fontId="2"/>
  </si>
  <si>
    <t>黒須  若菜</t>
    <rPh sb="0" eb="2">
      <t>クロス</t>
    </rPh>
    <rPh sb="4" eb="6">
      <t>ワカナ</t>
    </rPh>
    <phoneticPr fontId="2"/>
  </si>
  <si>
    <t>米山 　知奈</t>
    <rPh sb="0" eb="2">
      <t>ヨネヤマ</t>
    </rPh>
    <rPh sb="4" eb="5">
      <t>シ</t>
    </rPh>
    <rPh sb="5" eb="6">
      <t>ナ</t>
    </rPh>
    <phoneticPr fontId="2"/>
  </si>
  <si>
    <t>石川　琴音</t>
    <rPh sb="0" eb="2">
      <t>イシカワ</t>
    </rPh>
    <rPh sb="3" eb="4">
      <t>コト</t>
    </rPh>
    <rPh sb="4" eb="5">
      <t>オト</t>
    </rPh>
    <phoneticPr fontId="2"/>
  </si>
  <si>
    <t>鎌田　美南</t>
    <rPh sb="0" eb="2">
      <t>カマダ</t>
    </rPh>
    <rPh sb="3" eb="4">
      <t>ミ</t>
    </rPh>
    <rPh sb="4" eb="5">
      <t>ミナミ</t>
    </rPh>
    <phoneticPr fontId="2"/>
  </si>
  <si>
    <t>曽根　凪紗</t>
    <rPh sb="0" eb="2">
      <t>ソネ</t>
    </rPh>
    <rPh sb="3" eb="4">
      <t>ナギ</t>
    </rPh>
    <rPh sb="4" eb="5">
      <t>サ</t>
    </rPh>
    <phoneticPr fontId="2"/>
  </si>
  <si>
    <t>輪島　夢叶</t>
    <rPh sb="0" eb="2">
      <t>ワジマ</t>
    </rPh>
    <rPh sb="3" eb="4">
      <t>ユメ</t>
    </rPh>
    <rPh sb="4" eb="5">
      <t>カナ</t>
    </rPh>
    <phoneticPr fontId="2"/>
  </si>
  <si>
    <t>後藤　こころ</t>
    <rPh sb="0" eb="2">
      <t>ゴトウ</t>
    </rPh>
    <phoneticPr fontId="2"/>
  </si>
  <si>
    <t>石山　歩果</t>
    <rPh sb="0" eb="2">
      <t>イシヤマ</t>
    </rPh>
    <rPh sb="3" eb="4">
      <t>ホ</t>
    </rPh>
    <rPh sb="4" eb="5">
      <t>カ</t>
    </rPh>
    <phoneticPr fontId="2"/>
  </si>
  <si>
    <t>神谷　藍沙</t>
    <rPh sb="0" eb="2">
      <t>カミヤ</t>
    </rPh>
    <rPh sb="3" eb="4">
      <t>アイ</t>
    </rPh>
    <rPh sb="4" eb="5">
      <t>サ</t>
    </rPh>
    <phoneticPr fontId="2"/>
  </si>
  <si>
    <t>大滝　知香</t>
    <rPh sb="0" eb="2">
      <t>オオタキ</t>
    </rPh>
    <rPh sb="3" eb="5">
      <t>チカ</t>
    </rPh>
    <phoneticPr fontId="2"/>
  </si>
  <si>
    <t>早川　愛珠</t>
    <rPh sb="0" eb="2">
      <t>ハヤカワ</t>
    </rPh>
    <rPh sb="3" eb="4">
      <t>アイ</t>
    </rPh>
    <rPh sb="4" eb="5">
      <t>タマ</t>
    </rPh>
    <phoneticPr fontId="2"/>
  </si>
  <si>
    <t>久保　日和</t>
    <rPh sb="0" eb="2">
      <t>クボ</t>
    </rPh>
    <rPh sb="3" eb="5">
      <t>ヒヨリ</t>
    </rPh>
    <phoneticPr fontId="2"/>
  </si>
  <si>
    <t>ラック　陽</t>
    <rPh sb="4" eb="5">
      <t>ヨウ</t>
    </rPh>
    <phoneticPr fontId="2"/>
  </si>
  <si>
    <t>水橋　優花</t>
    <rPh sb="0" eb="2">
      <t>ミズハシ</t>
    </rPh>
    <rPh sb="3" eb="5">
      <t>ユウカ</t>
    </rPh>
    <phoneticPr fontId="2"/>
  </si>
  <si>
    <t>北村　さくら</t>
    <rPh sb="0" eb="2">
      <t>キタムラ</t>
    </rPh>
    <phoneticPr fontId="2"/>
  </si>
  <si>
    <t>小野崎　悠生</t>
    <rPh sb="0" eb="3">
      <t>オノザキ</t>
    </rPh>
    <rPh sb="4" eb="5">
      <t>ユウ</t>
    </rPh>
    <rPh sb="5" eb="6">
      <t>ナマ</t>
    </rPh>
    <phoneticPr fontId="2"/>
  </si>
  <si>
    <t>加藤　汐織</t>
    <rPh sb="0" eb="2">
      <t>カトウ</t>
    </rPh>
    <rPh sb="3" eb="4">
      <t>シオ</t>
    </rPh>
    <phoneticPr fontId="2"/>
  </si>
  <si>
    <t>久保田　虹音</t>
    <rPh sb="0" eb="3">
      <t>クボタ</t>
    </rPh>
    <rPh sb="4" eb="5">
      <t>ニジ</t>
    </rPh>
    <rPh sb="5" eb="6">
      <t>オト</t>
    </rPh>
    <phoneticPr fontId="2"/>
  </si>
  <si>
    <t>増原　海夕</t>
    <rPh sb="0" eb="2">
      <t>マスハラ</t>
    </rPh>
    <rPh sb="3" eb="4">
      <t>ウミ</t>
    </rPh>
    <rPh sb="4" eb="5">
      <t>ユウ</t>
    </rPh>
    <phoneticPr fontId="2"/>
  </si>
  <si>
    <t>野原　日馨</t>
    <rPh sb="0" eb="2">
      <t>ノハラ</t>
    </rPh>
    <rPh sb="3" eb="4">
      <t>ニチ</t>
    </rPh>
    <rPh sb="4" eb="5">
      <t>カオリ</t>
    </rPh>
    <phoneticPr fontId="2"/>
  </si>
  <si>
    <t>中野　結衣</t>
    <rPh sb="0" eb="2">
      <t>ナカノ</t>
    </rPh>
    <rPh sb="3" eb="5">
      <t>ユイ</t>
    </rPh>
    <phoneticPr fontId="2"/>
  </si>
  <si>
    <t>カワセミＤａｉｓｈｉｎレディース</t>
  </si>
  <si>
    <t>TOYOTA CYGNUS</t>
  </si>
  <si>
    <t>佐々木　玲果</t>
    <rPh sb="0" eb="3">
      <t>ささき</t>
    </rPh>
    <rPh sb="4" eb="5">
      <t>れい</t>
    </rPh>
    <rPh sb="5" eb="6">
      <t>か</t>
    </rPh>
    <phoneticPr fontId="3" type="Hiragana" alignment="center"/>
  </si>
  <si>
    <t>酒井　虹華</t>
    <rPh sb="0" eb="2">
      <t>サカイ</t>
    </rPh>
    <rPh sb="3" eb="4">
      <t>ニジ</t>
    </rPh>
    <rPh sb="4" eb="5">
      <t>ハナ</t>
    </rPh>
    <phoneticPr fontId="4"/>
  </si>
  <si>
    <t>藤井　柚有</t>
    <rPh sb="0" eb="2">
      <t>フジイ</t>
    </rPh>
    <rPh sb="3" eb="4">
      <t>ユズ</t>
    </rPh>
    <rPh sb="4" eb="5">
      <t>アリ</t>
    </rPh>
    <phoneticPr fontId="2"/>
  </si>
  <si>
    <t>錦織　綺音</t>
  </si>
  <si>
    <t>山本　桃香</t>
    <rPh sb="0" eb="2">
      <t>やまもと</t>
    </rPh>
    <rPh sb="3" eb="5">
      <t>ももか</t>
    </rPh>
    <phoneticPr fontId="3" type="Hiragana" alignment="center"/>
  </si>
  <si>
    <t>桜井　乃愛</t>
    <rPh sb="0" eb="2">
      <t>サクライ</t>
    </rPh>
    <rPh sb="3" eb="4">
      <t>ノ</t>
    </rPh>
    <rPh sb="4" eb="5">
      <t>アイ</t>
    </rPh>
    <phoneticPr fontId="2"/>
  </si>
  <si>
    <t>尾崎　花都</t>
    <rPh sb="0" eb="2">
      <t>オザキ</t>
    </rPh>
    <rPh sb="3" eb="4">
      <t>ハナ</t>
    </rPh>
    <rPh sb="4" eb="5">
      <t>ミヤコ</t>
    </rPh>
    <phoneticPr fontId="2"/>
  </si>
  <si>
    <t>桜井　芽愛</t>
    <rPh sb="0" eb="2">
      <t>サクライ</t>
    </rPh>
    <rPh sb="3" eb="4">
      <t>メ</t>
    </rPh>
    <rPh sb="4" eb="5">
      <t>アイ</t>
    </rPh>
    <phoneticPr fontId="2"/>
  </si>
  <si>
    <t>志賀　葵</t>
    <rPh sb="0" eb="2">
      <t>シガ</t>
    </rPh>
    <rPh sb="3" eb="4">
      <t>アオイ</t>
    </rPh>
    <phoneticPr fontId="2"/>
  </si>
  <si>
    <t>佐藤　菜摘</t>
    <rPh sb="0" eb="2">
      <t>さとう</t>
    </rPh>
    <rPh sb="3" eb="5">
      <t>なつみ</t>
    </rPh>
    <phoneticPr fontId="3" type="Hiragana" alignment="center"/>
  </si>
  <si>
    <t>小本　花綾</t>
    <rPh sb="0" eb="2">
      <t>コモト</t>
    </rPh>
    <rPh sb="3" eb="4">
      <t>ハナ</t>
    </rPh>
    <rPh sb="4" eb="5">
      <t>アヤ</t>
    </rPh>
    <phoneticPr fontId="2"/>
  </si>
  <si>
    <t>北野　純菜</t>
    <rPh sb="0" eb="1">
      <t>キタ</t>
    </rPh>
    <rPh sb="1" eb="2">
      <t>ノ</t>
    </rPh>
    <rPh sb="3" eb="4">
      <t>ジュン</t>
    </rPh>
    <rPh sb="4" eb="5">
      <t>ナ</t>
    </rPh>
    <phoneticPr fontId="2"/>
  </si>
  <si>
    <t>三浦　芽依</t>
    <rPh sb="0" eb="2">
      <t>ミウラ</t>
    </rPh>
    <rPh sb="3" eb="5">
      <t>メイ</t>
    </rPh>
    <phoneticPr fontId="3"/>
  </si>
  <si>
    <t>清川　瑠花</t>
    <rPh sb="0" eb="2">
      <t>キヨカワ</t>
    </rPh>
    <rPh sb="3" eb="4">
      <t>ル</t>
    </rPh>
    <rPh sb="4" eb="5">
      <t>ハナ</t>
    </rPh>
    <phoneticPr fontId="4"/>
  </si>
  <si>
    <t>志賀　紅音</t>
    <rPh sb="0" eb="2">
      <t>シガ</t>
    </rPh>
    <rPh sb="3" eb="4">
      <t>ベニ</t>
    </rPh>
    <rPh sb="4" eb="5">
      <t>オト</t>
    </rPh>
    <phoneticPr fontId="4"/>
  </si>
  <si>
    <t>伊藤　優希</t>
    <rPh sb="0" eb="2">
      <t>イトウ</t>
    </rPh>
    <rPh sb="3" eb="4">
      <t>ユウ</t>
    </rPh>
    <rPh sb="4" eb="5">
      <t>キ</t>
    </rPh>
    <phoneticPr fontId="4"/>
  </si>
  <si>
    <t>田畑　愛結</t>
    <rPh sb="0" eb="2">
      <t>タバタ</t>
    </rPh>
    <rPh sb="3" eb="4">
      <t>アイ</t>
    </rPh>
    <rPh sb="4" eb="5">
      <t>ユイ</t>
    </rPh>
    <phoneticPr fontId="2"/>
  </si>
  <si>
    <t>瀧本　玲香</t>
    <rPh sb="0" eb="2">
      <t>タキモト</t>
    </rPh>
    <rPh sb="3" eb="4">
      <t>レイ</t>
    </rPh>
    <rPh sb="4" eb="5">
      <t>カ</t>
    </rPh>
    <phoneticPr fontId="2"/>
  </si>
  <si>
    <t>石田　彩女</t>
    <rPh sb="0" eb="2">
      <t>イシダ</t>
    </rPh>
    <rPh sb="3" eb="4">
      <t>アヤ</t>
    </rPh>
    <rPh sb="4" eb="5">
      <t>オンナ</t>
    </rPh>
    <phoneticPr fontId="2"/>
  </si>
  <si>
    <t>獅子内　美帆</t>
    <rPh sb="0" eb="2">
      <t>シシ</t>
    </rPh>
    <rPh sb="2" eb="3">
      <t>ウチ</t>
    </rPh>
    <rPh sb="4" eb="6">
      <t>ミホ</t>
    </rPh>
    <phoneticPr fontId="2"/>
  </si>
  <si>
    <t>垣原　みなみ</t>
    <rPh sb="0" eb="2">
      <t>カキハラ</t>
    </rPh>
    <phoneticPr fontId="2"/>
  </si>
  <si>
    <t>伊藤　小桃</t>
    <rPh sb="0" eb="2">
      <t>イトウ</t>
    </rPh>
    <rPh sb="3" eb="4">
      <t>コ</t>
    </rPh>
    <rPh sb="4" eb="5">
      <t>モモ</t>
    </rPh>
    <phoneticPr fontId="2"/>
  </si>
  <si>
    <t>藤本　もえこ</t>
    <rPh sb="0" eb="2">
      <t>フジモト</t>
    </rPh>
    <phoneticPr fontId="2"/>
  </si>
  <si>
    <t>米井　和奏</t>
    <rPh sb="3" eb="4">
      <t>ワ</t>
    </rPh>
    <rPh sb="4" eb="5">
      <t>ソウ</t>
    </rPh>
    <phoneticPr fontId="9"/>
  </si>
  <si>
    <t>小松田　桜子</t>
  </si>
  <si>
    <t>山崎　彩乃</t>
    <rPh sb="0" eb="2">
      <t>ヤマサキ</t>
    </rPh>
    <rPh sb="3" eb="5">
      <t>アヤノ</t>
    </rPh>
    <phoneticPr fontId="4"/>
  </si>
  <si>
    <t>佐藤　めい</t>
  </si>
  <si>
    <t>鳴海　沙耶香</t>
  </si>
  <si>
    <t>岸部　冴萊沙</t>
    <rPh sb="0" eb="2">
      <t>キシベ</t>
    </rPh>
    <rPh sb="3" eb="4">
      <t>サ</t>
    </rPh>
    <rPh sb="4" eb="5">
      <t>ライ</t>
    </rPh>
    <rPh sb="5" eb="6">
      <t>サ</t>
    </rPh>
    <phoneticPr fontId="4"/>
  </si>
  <si>
    <t>佐野　藍優華</t>
  </si>
  <si>
    <t>小西　あゆみ</t>
  </si>
  <si>
    <t>細田　有紗</t>
  </si>
  <si>
    <t>渡辺　理菜</t>
  </si>
  <si>
    <t>菅原　千晴</t>
  </si>
  <si>
    <t>三瓶　あやの</t>
  </si>
  <si>
    <t>井向　梨心</t>
    <rPh sb="0" eb="1">
      <t>イ</t>
    </rPh>
    <rPh sb="1" eb="2">
      <t>ム</t>
    </rPh>
    <rPh sb="3" eb="4">
      <t>ナシ</t>
    </rPh>
    <rPh sb="4" eb="5">
      <t>ゴコロ</t>
    </rPh>
    <phoneticPr fontId="4"/>
  </si>
  <si>
    <t>村上　和心</t>
  </si>
  <si>
    <t>村山　七海</t>
  </si>
  <si>
    <t>佐藤　亜美</t>
  </si>
  <si>
    <t>佐野　友香</t>
    <rPh sb="0" eb="2">
      <t>サノ</t>
    </rPh>
    <rPh sb="3" eb="5">
      <t>トモカ</t>
    </rPh>
    <phoneticPr fontId="4"/>
  </si>
  <si>
    <t>石田　理紗</t>
  </si>
  <si>
    <t>青木　亜優子</t>
    <rPh sb="0" eb="2">
      <t>アオキ</t>
    </rPh>
    <rPh sb="3" eb="6">
      <t>アユコ</t>
    </rPh>
    <phoneticPr fontId="4"/>
  </si>
  <si>
    <t>大森　汐恵</t>
  </si>
  <si>
    <t>高木　典花</t>
    <rPh sb="0" eb="2">
      <t>タカギ</t>
    </rPh>
    <rPh sb="3" eb="4">
      <t>テン</t>
    </rPh>
    <rPh sb="4" eb="5">
      <t>バナ</t>
    </rPh>
    <phoneticPr fontId="4"/>
  </si>
  <si>
    <t>加藤　早菜</t>
    <rPh sb="0" eb="2">
      <t>カトウ</t>
    </rPh>
    <rPh sb="3" eb="4">
      <t>サ</t>
    </rPh>
    <rPh sb="4" eb="5">
      <t>ナ</t>
    </rPh>
    <phoneticPr fontId="4"/>
  </si>
  <si>
    <t>三橋　なのは</t>
    <rPh sb="0" eb="2">
      <t>ミツハシ</t>
    </rPh>
    <phoneticPr fontId="4"/>
  </si>
  <si>
    <t>市澤　里佳</t>
    <rPh sb="0" eb="2">
      <t>イチザワ</t>
    </rPh>
    <rPh sb="3" eb="5">
      <t>リカ</t>
    </rPh>
    <phoneticPr fontId="4"/>
  </si>
  <si>
    <t>武田　莉奈</t>
    <rPh sb="0" eb="2">
      <t>タケダ</t>
    </rPh>
    <rPh sb="3" eb="5">
      <t>リナ</t>
    </rPh>
    <phoneticPr fontId="4"/>
  </si>
  <si>
    <t>立麻　美玖</t>
    <rPh sb="0" eb="1">
      <t>タ</t>
    </rPh>
    <rPh sb="1" eb="2">
      <t>マ</t>
    </rPh>
    <rPh sb="3" eb="5">
      <t>ミク</t>
    </rPh>
    <phoneticPr fontId="4"/>
  </si>
  <si>
    <t>西山　すみれ</t>
    <rPh sb="0" eb="2">
      <t>ニシヤマ</t>
    </rPh>
    <phoneticPr fontId="4"/>
  </si>
  <si>
    <t>西山　心花</t>
    <rPh sb="0" eb="2">
      <t>ニシヤマ</t>
    </rPh>
    <rPh sb="3" eb="4">
      <t>ココロ</t>
    </rPh>
    <rPh sb="4" eb="5">
      <t>ハナ</t>
    </rPh>
    <phoneticPr fontId="4"/>
  </si>
  <si>
    <t>村田　唯奈</t>
    <rPh sb="0" eb="2">
      <t>ムラタ</t>
    </rPh>
    <rPh sb="3" eb="4">
      <t>ユイ</t>
    </rPh>
    <rPh sb="4" eb="5">
      <t>ナ</t>
    </rPh>
    <phoneticPr fontId="4"/>
  </si>
  <si>
    <t>林　愛梨</t>
    <rPh sb="0" eb="1">
      <t>ハヤシ</t>
    </rPh>
    <rPh sb="2" eb="4">
      <t>アイリ</t>
    </rPh>
    <phoneticPr fontId="4"/>
  </si>
  <si>
    <t>澤口　実季</t>
    <rPh sb="0" eb="2">
      <t>サワグチ</t>
    </rPh>
    <rPh sb="3" eb="5">
      <t>ミキ</t>
    </rPh>
    <phoneticPr fontId="4"/>
  </si>
  <si>
    <t>ｵｰﾃﾞﾙﾏｯﾄ　ｿﾌｨｱ</t>
  </si>
  <si>
    <t>西村　眞乙</t>
    <rPh sb="0" eb="2">
      <t>ニシムラ</t>
    </rPh>
    <rPh sb="3" eb="4">
      <t>マ</t>
    </rPh>
    <rPh sb="4" eb="5">
      <t>オツ</t>
    </rPh>
    <phoneticPr fontId="4"/>
  </si>
  <si>
    <t>鈴木　亜美</t>
    <rPh sb="0" eb="2">
      <t>スズキ</t>
    </rPh>
    <rPh sb="3" eb="5">
      <t>アミ</t>
    </rPh>
    <phoneticPr fontId="4"/>
  </si>
  <si>
    <t>市澤　恵莉</t>
    <rPh sb="0" eb="2">
      <t>イチザワ</t>
    </rPh>
    <rPh sb="3" eb="5">
      <t>エリ</t>
    </rPh>
    <phoneticPr fontId="4"/>
  </si>
  <si>
    <t>高橋　陽花</t>
    <rPh sb="0" eb="2">
      <t>タカハシ</t>
    </rPh>
    <rPh sb="3" eb="5">
      <t>ハルカ</t>
    </rPh>
    <phoneticPr fontId="4"/>
  </si>
  <si>
    <t>佐藤　智子</t>
    <rPh sb="0" eb="2">
      <t>サトウ</t>
    </rPh>
    <rPh sb="3" eb="5">
      <t>トモコ</t>
    </rPh>
    <phoneticPr fontId="4"/>
  </si>
  <si>
    <t>関口　愛香</t>
    <rPh sb="0" eb="2">
      <t>セキグチ</t>
    </rPh>
    <rPh sb="3" eb="4">
      <t>アイ</t>
    </rPh>
    <rPh sb="4" eb="5">
      <t>カ</t>
    </rPh>
    <phoneticPr fontId="4"/>
  </si>
  <si>
    <t>竹中　梨々奈</t>
    <rPh sb="0" eb="2">
      <t>タケナカ</t>
    </rPh>
    <rPh sb="3" eb="4">
      <t>ナシ</t>
    </rPh>
    <rPh sb="5" eb="6">
      <t>ナ</t>
    </rPh>
    <phoneticPr fontId="4"/>
  </si>
  <si>
    <t>近藤　真衣</t>
    <rPh sb="0" eb="2">
      <t>コンドウ</t>
    </rPh>
    <rPh sb="3" eb="5">
      <t>マイ</t>
    </rPh>
    <phoneticPr fontId="4"/>
  </si>
  <si>
    <t>小林　仁観</t>
    <rPh sb="0" eb="2">
      <t>コバヤシ</t>
    </rPh>
    <rPh sb="3" eb="4">
      <t>ニ</t>
    </rPh>
    <rPh sb="4" eb="5">
      <t>カン</t>
    </rPh>
    <phoneticPr fontId="4"/>
  </si>
  <si>
    <t>野村　暉</t>
    <rPh sb="0" eb="2">
      <t>ノムラ</t>
    </rPh>
    <rPh sb="3" eb="4">
      <t>カガヤ</t>
    </rPh>
    <phoneticPr fontId="4"/>
  </si>
  <si>
    <t>藤原　光里</t>
    <rPh sb="0" eb="2">
      <t>フジワラ</t>
    </rPh>
    <rPh sb="3" eb="4">
      <t>ヒカリ</t>
    </rPh>
    <rPh sb="4" eb="5">
      <t>サト</t>
    </rPh>
    <phoneticPr fontId="4"/>
  </si>
  <si>
    <t>佐藤　礼那</t>
    <rPh sb="0" eb="2">
      <t>サトウ</t>
    </rPh>
    <rPh sb="3" eb="4">
      <t>レイ</t>
    </rPh>
    <rPh sb="4" eb="5">
      <t>ナ</t>
    </rPh>
    <phoneticPr fontId="4"/>
  </si>
  <si>
    <t>野村　春菜</t>
    <rPh sb="0" eb="2">
      <t>ノムラ</t>
    </rPh>
    <rPh sb="3" eb="5">
      <t>ハルナ</t>
    </rPh>
    <phoneticPr fontId="4"/>
  </si>
  <si>
    <t>篠田　安</t>
    <rPh sb="0" eb="2">
      <t>シノダ</t>
    </rPh>
    <rPh sb="3" eb="4">
      <t>アン</t>
    </rPh>
    <phoneticPr fontId="4"/>
  </si>
  <si>
    <t>松岡　杏海</t>
    <rPh sb="0" eb="2">
      <t>マツオカ</t>
    </rPh>
    <rPh sb="3" eb="4">
      <t>アン</t>
    </rPh>
    <rPh sb="4" eb="5">
      <t>ウミ</t>
    </rPh>
    <phoneticPr fontId="4"/>
  </si>
  <si>
    <t>下山　日菜子</t>
    <rPh sb="0" eb="2">
      <t>シモヤマ</t>
    </rPh>
    <rPh sb="3" eb="6">
      <t>ヒナコ</t>
    </rPh>
    <phoneticPr fontId="4"/>
  </si>
  <si>
    <t>森田　貴奈</t>
    <rPh sb="0" eb="2">
      <t>モリタ</t>
    </rPh>
    <rPh sb="3" eb="4">
      <t>タカ</t>
    </rPh>
    <rPh sb="4" eb="5">
      <t>ナ</t>
    </rPh>
    <phoneticPr fontId="4"/>
  </si>
  <si>
    <t>野澤　加奈枝</t>
    <rPh sb="0" eb="2">
      <t>ノザワ</t>
    </rPh>
    <rPh sb="3" eb="6">
      <t>カナエ</t>
    </rPh>
    <phoneticPr fontId="4"/>
  </si>
  <si>
    <t>園家　唯</t>
    <rPh sb="0" eb="1">
      <t>エン</t>
    </rPh>
    <rPh sb="1" eb="2">
      <t>ヤ</t>
    </rPh>
    <rPh sb="3" eb="4">
      <t>ユイ</t>
    </rPh>
    <phoneticPr fontId="4"/>
  </si>
  <si>
    <t>伊藤　真琴</t>
    <rPh sb="0" eb="2">
      <t>イトウ</t>
    </rPh>
    <rPh sb="3" eb="5">
      <t>マコト</t>
    </rPh>
    <phoneticPr fontId="4"/>
  </si>
  <si>
    <t>牛尾　あずき</t>
    <rPh sb="0" eb="2">
      <t>ウシオ</t>
    </rPh>
    <phoneticPr fontId="4"/>
  </si>
  <si>
    <t>杉江　未菜</t>
    <rPh sb="0" eb="2">
      <t>スギエ</t>
    </rPh>
    <rPh sb="3" eb="5">
      <t>ミナ</t>
    </rPh>
    <phoneticPr fontId="4"/>
  </si>
  <si>
    <t>佐藤　愛梨</t>
    <rPh sb="0" eb="2">
      <t>サトウ</t>
    </rPh>
    <rPh sb="3" eb="5">
      <t>アイリ</t>
    </rPh>
    <phoneticPr fontId="4"/>
  </si>
  <si>
    <t>三好　萌々花</t>
    <rPh sb="0" eb="2">
      <t>ミヨシ</t>
    </rPh>
    <rPh sb="3" eb="4">
      <t>モエ</t>
    </rPh>
    <rPh sb="5" eb="6">
      <t>ハナ</t>
    </rPh>
    <phoneticPr fontId="4"/>
  </si>
  <si>
    <t>小野崎　心結</t>
    <rPh sb="0" eb="3">
      <t>オノザキ</t>
    </rPh>
    <rPh sb="4" eb="5">
      <t>ココロ</t>
    </rPh>
    <rPh sb="5" eb="6">
      <t>ユ</t>
    </rPh>
    <phoneticPr fontId="2"/>
  </si>
  <si>
    <t>富田　ちなみ</t>
    <rPh sb="0" eb="2">
      <t>トミタ</t>
    </rPh>
    <phoneticPr fontId="2"/>
  </si>
  <si>
    <t>神谷　藍里</t>
    <rPh sb="0" eb="2">
      <t>カミヤ</t>
    </rPh>
    <rPh sb="3" eb="4">
      <t>アイ</t>
    </rPh>
    <rPh sb="4" eb="5">
      <t>リ</t>
    </rPh>
    <phoneticPr fontId="2"/>
  </si>
  <si>
    <t>細山田　茜</t>
    <rPh sb="0" eb="2">
      <t>ホソヤマ</t>
    </rPh>
    <rPh sb="2" eb="3">
      <t>タ</t>
    </rPh>
    <rPh sb="4" eb="5">
      <t>アカネ</t>
    </rPh>
    <phoneticPr fontId="2"/>
  </si>
  <si>
    <t>小池　詩織</t>
    <rPh sb="0" eb="2">
      <t>コイケ</t>
    </rPh>
    <rPh sb="3" eb="5">
      <t>シオリ</t>
    </rPh>
    <phoneticPr fontId="2"/>
  </si>
  <si>
    <t>川島　有紀子</t>
    <rPh sb="0" eb="2">
      <t>カワシマ</t>
    </rPh>
    <rPh sb="3" eb="6">
      <t>ユキコ</t>
    </rPh>
    <phoneticPr fontId="2"/>
  </si>
  <si>
    <t>2019年9月14日(土)</t>
    <rPh sb="3" eb="4">
      <t>ネン</t>
    </rPh>
    <rPh sb="10" eb="11">
      <t>ニチ</t>
    </rPh>
    <rPh sb="11" eb="12">
      <t>ド</t>
    </rPh>
    <phoneticPr fontId="2"/>
  </si>
  <si>
    <t>-</t>
    <phoneticPr fontId="2"/>
  </si>
  <si>
    <t>白鳥王子アイスアリーナ</t>
    <rPh sb="0" eb="4">
      <t>ハクチョウオウジ</t>
    </rPh>
    <phoneticPr fontId="2"/>
  </si>
  <si>
    <t>2019年9月15日(日)</t>
    <rPh sb="3" eb="4">
      <t>ネン</t>
    </rPh>
    <rPh sb="10" eb="11">
      <t>ニチ</t>
    </rPh>
    <rPh sb="11" eb="12">
      <t>ヒ</t>
    </rPh>
    <phoneticPr fontId="2"/>
  </si>
  <si>
    <t>2019年9月16日(月)</t>
    <rPh sb="3" eb="4">
      <t>ネン</t>
    </rPh>
    <rPh sb="10" eb="11">
      <t>ニチ</t>
    </rPh>
    <rPh sb="11" eb="12">
      <t>ゲツ</t>
    </rPh>
    <phoneticPr fontId="2"/>
  </si>
  <si>
    <t>河渕杯争奪 第 18 回レディースカップ 
兼 2019 オータムレディースカップ</t>
  </si>
  <si>
    <t>河渕杯争奪 第 18 回レディースカップ 
兼 2019 オータムレディースカップ</t>
    <phoneticPr fontId="2"/>
  </si>
  <si>
    <t>今　隆之</t>
    <rPh sb="0" eb="1">
      <t>コン</t>
    </rPh>
    <rPh sb="2" eb="4">
      <t>タカユキ</t>
    </rPh>
    <phoneticPr fontId="4"/>
  </si>
  <si>
    <t>高　涼風</t>
    <rPh sb="0" eb="1">
      <t>タカ</t>
    </rPh>
    <rPh sb="2" eb="4">
      <t>リョウフウ</t>
    </rPh>
    <phoneticPr fontId="2"/>
  </si>
  <si>
    <t>日向　蘭</t>
    <rPh sb="0" eb="2">
      <t>ヒナタ</t>
    </rPh>
    <rPh sb="3" eb="4">
      <t>ラン</t>
    </rPh>
    <phoneticPr fontId="2"/>
  </si>
  <si>
    <t>山下  栞</t>
    <rPh sb="0" eb="2">
      <t>ヤマシタ</t>
    </rPh>
    <rPh sb="4" eb="5">
      <t>シオリ</t>
    </rPh>
    <phoneticPr fontId="2"/>
  </si>
  <si>
    <t>VORTEX SAPPORO IHC</t>
  </si>
  <si>
    <t>VORTEX SAPPORO IHC</t>
    <phoneticPr fontId="2"/>
  </si>
  <si>
    <t>藤田　卓志</t>
    <phoneticPr fontId="2"/>
  </si>
  <si>
    <t>カワセミＤａｉｓｈｉｎレディース</t>
    <phoneticPr fontId="60"/>
  </si>
  <si>
    <t>中島谷　友二朗</t>
    <rPh sb="0" eb="3">
      <t>ナカジマヤ</t>
    </rPh>
    <rPh sb="4" eb="5">
      <t>トモ</t>
    </rPh>
    <rPh sb="5" eb="7">
      <t>ジロウ</t>
    </rPh>
    <phoneticPr fontId="60"/>
  </si>
  <si>
    <t>寺尾　幸也</t>
    <phoneticPr fontId="60"/>
  </si>
  <si>
    <t>道路建設ペリグリン</t>
    <rPh sb="0" eb="2">
      <t>ドウロ</t>
    </rPh>
    <rPh sb="2" eb="4">
      <t>ケンセツ</t>
    </rPh>
    <phoneticPr fontId="60"/>
  </si>
  <si>
    <t>任田　大泰</t>
    <phoneticPr fontId="60"/>
  </si>
  <si>
    <t>釧路ベアーズ</t>
    <rPh sb="0" eb="2">
      <t>クシロ</t>
    </rPh>
    <phoneticPr fontId="60"/>
  </si>
  <si>
    <t>高須クリニック御影グレッズ</t>
    <rPh sb="0" eb="2">
      <t>タカス</t>
    </rPh>
    <rPh sb="7" eb="9">
      <t>ミカゲ</t>
    </rPh>
    <phoneticPr fontId="60"/>
  </si>
  <si>
    <t>前島　臣政</t>
    <phoneticPr fontId="60"/>
  </si>
  <si>
    <t>札幌インフィニティーズ</t>
    <rPh sb="0" eb="2">
      <t>サッポロ</t>
    </rPh>
    <phoneticPr fontId="60"/>
  </si>
  <si>
    <t>安宅　奈々</t>
    <phoneticPr fontId="60"/>
  </si>
  <si>
    <t>帯広レディース</t>
    <rPh sb="0" eb="2">
      <t>オビヒロ</t>
    </rPh>
    <phoneticPr fontId="60"/>
  </si>
  <si>
    <t>加藤　哲也</t>
    <phoneticPr fontId="60"/>
  </si>
  <si>
    <t>真駒内レディース</t>
    <rPh sb="0" eb="3">
      <t>マコマナイ</t>
    </rPh>
    <phoneticPr fontId="60"/>
  </si>
  <si>
    <t>-</t>
    <phoneticPr fontId="2"/>
  </si>
  <si>
    <t>清水　梨帆</t>
    <phoneticPr fontId="2"/>
  </si>
  <si>
    <t>寺井　和</t>
    <phoneticPr fontId="2"/>
  </si>
  <si>
    <t>岩崎　涼果</t>
    <phoneticPr fontId="2"/>
  </si>
  <si>
    <t>柏原　李帆</t>
    <phoneticPr fontId="2"/>
  </si>
  <si>
    <t>村田　杏花</t>
    <phoneticPr fontId="2"/>
  </si>
  <si>
    <t>中田　彩月</t>
    <phoneticPr fontId="2"/>
  </si>
  <si>
    <t>稲邉　汐里</t>
    <phoneticPr fontId="2"/>
  </si>
  <si>
    <t>横山　綾</t>
    <phoneticPr fontId="2"/>
  </si>
  <si>
    <t>宮谷　菜月</t>
    <phoneticPr fontId="2"/>
  </si>
  <si>
    <t>近江　ありさ</t>
    <phoneticPr fontId="2"/>
  </si>
  <si>
    <t>足立　侑里歩</t>
    <phoneticPr fontId="2"/>
  </si>
  <si>
    <t>新城　瑠那</t>
    <phoneticPr fontId="2"/>
  </si>
  <si>
    <t>岩崎　愛果</t>
    <phoneticPr fontId="2"/>
  </si>
  <si>
    <t>奥井　明日香</t>
    <rPh sb="0" eb="2">
      <t>オクイ</t>
    </rPh>
    <phoneticPr fontId="28"/>
  </si>
  <si>
    <t>中村　蛍</t>
    <rPh sb="0" eb="2">
      <t>ナカムラ</t>
    </rPh>
    <rPh sb="3" eb="4">
      <t>ホタル</t>
    </rPh>
    <phoneticPr fontId="4"/>
  </si>
  <si>
    <t>出来　唯</t>
    <rPh sb="0" eb="2">
      <t>デキ</t>
    </rPh>
    <rPh sb="3" eb="4">
      <t>ユイ</t>
    </rPh>
    <phoneticPr fontId="4"/>
  </si>
  <si>
    <t>草間　悠羽</t>
    <rPh sb="0" eb="2">
      <t>クサマ</t>
    </rPh>
    <rPh sb="3" eb="5">
      <t>ユナ</t>
    </rPh>
    <phoneticPr fontId="4"/>
  </si>
  <si>
    <t>橋本　文音</t>
    <rPh sb="0" eb="2">
      <t>ハシモト</t>
    </rPh>
    <rPh sb="3" eb="4">
      <t>アヤ</t>
    </rPh>
    <rPh sb="4" eb="5">
      <t>ネ</t>
    </rPh>
    <phoneticPr fontId="4"/>
  </si>
  <si>
    <t>高橋　美玖</t>
    <rPh sb="0" eb="2">
      <t>タカハシ</t>
    </rPh>
    <rPh sb="3" eb="5">
      <t>ミク</t>
    </rPh>
    <phoneticPr fontId="4"/>
  </si>
  <si>
    <t>米井　渚紗</t>
    <rPh sb="0" eb="2">
      <t>ヨネイ</t>
    </rPh>
    <rPh sb="3" eb="5">
      <t>ナギサ</t>
    </rPh>
    <phoneticPr fontId="4"/>
  </si>
  <si>
    <t>北島　芹</t>
    <phoneticPr fontId="2"/>
  </si>
  <si>
    <t>奥村　菜月</t>
    <phoneticPr fontId="2"/>
  </si>
  <si>
    <t>佐々木　愛実</t>
    <rPh sb="0" eb="3">
      <t>ササキ</t>
    </rPh>
    <rPh sb="4" eb="5">
      <t>アイ</t>
    </rPh>
    <rPh sb="5" eb="6">
      <t>ミノ</t>
    </rPh>
    <phoneticPr fontId="4"/>
  </si>
  <si>
    <t>佐藤　莉子</t>
    <rPh sb="0" eb="2">
      <t>サトウ</t>
    </rPh>
    <rPh sb="3" eb="5">
      <t>リコ</t>
    </rPh>
    <phoneticPr fontId="4"/>
  </si>
  <si>
    <t>水田　真珠</t>
    <rPh sb="0" eb="2">
      <t>ミズタ</t>
    </rPh>
    <rPh sb="3" eb="5">
      <t>シンジュ</t>
    </rPh>
    <phoneticPr fontId="4"/>
  </si>
  <si>
    <t>三橋　みぶな</t>
    <phoneticPr fontId="2"/>
  </si>
  <si>
    <t>宮脇　瑠那</t>
    <phoneticPr fontId="2"/>
  </si>
  <si>
    <t>雪野　デニース</t>
    <phoneticPr fontId="2"/>
  </si>
  <si>
    <t>田邊　真希</t>
    <phoneticPr fontId="2"/>
  </si>
  <si>
    <t>本間　彩那</t>
    <phoneticPr fontId="2"/>
  </si>
  <si>
    <t xml:space="preserve">所　雅井 </t>
    <rPh sb="0" eb="1">
      <t>トコロ</t>
    </rPh>
    <rPh sb="2" eb="3">
      <t>マサ</t>
    </rPh>
    <rPh sb="3" eb="4">
      <t>イ</t>
    </rPh>
    <phoneticPr fontId="4"/>
  </si>
  <si>
    <t>佐々木　葉月</t>
    <rPh sb="0" eb="3">
      <t>ササキ</t>
    </rPh>
    <rPh sb="4" eb="5">
      <t>ハ</t>
    </rPh>
    <rPh sb="5" eb="6">
      <t>ツキ</t>
    </rPh>
    <phoneticPr fontId="2"/>
  </si>
  <si>
    <t>髙橋　里茉</t>
    <phoneticPr fontId="2"/>
  </si>
  <si>
    <t>小管　楓香</t>
    <rPh sb="0" eb="2">
      <t>コスゲ</t>
    </rPh>
    <rPh sb="3" eb="4">
      <t>フウ</t>
    </rPh>
    <rPh sb="4" eb="5">
      <t>カ</t>
    </rPh>
    <phoneticPr fontId="4"/>
  </si>
  <si>
    <t>冨内　彩花</t>
    <rPh sb="0" eb="2">
      <t>トミウチ</t>
    </rPh>
    <rPh sb="3" eb="4">
      <t>アヤ</t>
    </rPh>
    <rPh sb="4" eb="5">
      <t>カ</t>
    </rPh>
    <phoneticPr fontId="2"/>
  </si>
  <si>
    <t>堤　京香</t>
    <phoneticPr fontId="2"/>
  </si>
  <si>
    <t>鈴木　日毬</t>
    <phoneticPr fontId="2"/>
  </si>
  <si>
    <t>中條　夢叶</t>
    <phoneticPr fontId="2"/>
  </si>
  <si>
    <t>北上　和華</t>
    <phoneticPr fontId="2"/>
  </si>
  <si>
    <t>佐藤　虹羽</t>
    <phoneticPr fontId="2"/>
  </si>
  <si>
    <t>浮田　留衣</t>
    <phoneticPr fontId="2"/>
  </si>
  <si>
    <t>山本　真優</t>
    <phoneticPr fontId="2"/>
  </si>
  <si>
    <t>小川 　美憂梨</t>
    <phoneticPr fontId="2"/>
  </si>
  <si>
    <t>堤　萌香</t>
    <phoneticPr fontId="2"/>
  </si>
  <si>
    <t>鈴木　花歩</t>
    <phoneticPr fontId="2"/>
  </si>
  <si>
    <t>向山　遥</t>
    <phoneticPr fontId="2"/>
  </si>
  <si>
    <t>長岡　真鈴</t>
    <phoneticPr fontId="2"/>
  </si>
  <si>
    <t>佐々木　晶梨</t>
    <phoneticPr fontId="2"/>
  </si>
  <si>
    <t>幡手　柚咲</t>
    <phoneticPr fontId="2"/>
  </si>
  <si>
    <t>伊藤　麻琴</t>
    <phoneticPr fontId="2"/>
  </si>
  <si>
    <t>下向　雛</t>
    <phoneticPr fontId="2"/>
  </si>
  <si>
    <t>野呂　里桜</t>
    <phoneticPr fontId="2"/>
  </si>
  <si>
    <t>野呂　莉里</t>
    <phoneticPr fontId="2"/>
  </si>
  <si>
    <t>多田　藍</t>
    <rPh sb="0" eb="2">
      <t>タダ</t>
    </rPh>
    <rPh sb="3" eb="4">
      <t>アイ</t>
    </rPh>
    <phoneticPr fontId="4"/>
  </si>
  <si>
    <t>池上　慎吾</t>
    <rPh sb="0" eb="2">
      <t>イケガミ</t>
    </rPh>
    <rPh sb="3" eb="5">
      <t>シンゴ</t>
    </rPh>
    <phoneticPr fontId="2"/>
  </si>
  <si>
    <t>井上　千恵子</t>
    <rPh sb="0" eb="2">
      <t>イノウエ</t>
    </rPh>
    <rPh sb="3" eb="6">
      <t>チエコ</t>
    </rPh>
    <phoneticPr fontId="2"/>
  </si>
  <si>
    <t>上田　憲一</t>
    <rPh sb="0" eb="2">
      <t>ウエダ</t>
    </rPh>
    <rPh sb="3" eb="5">
      <t>ケンイチ</t>
    </rPh>
    <phoneticPr fontId="2"/>
  </si>
  <si>
    <t>久保田　鈴香</t>
    <rPh sb="0" eb="3">
      <t>クボタ</t>
    </rPh>
    <rPh sb="4" eb="5">
      <t>リン</t>
    </rPh>
    <rPh sb="5" eb="6">
      <t>カ</t>
    </rPh>
    <phoneticPr fontId="2"/>
  </si>
  <si>
    <t>伊﨑　元</t>
    <rPh sb="0" eb="1">
      <t>イ</t>
    </rPh>
    <rPh sb="1" eb="2">
      <t>サキ</t>
    </rPh>
    <rPh sb="3" eb="4">
      <t>ハジメ</t>
    </rPh>
    <phoneticPr fontId="2"/>
  </si>
  <si>
    <t>橋本　豪</t>
    <rPh sb="3" eb="4">
      <t>ゴウ</t>
    </rPh>
    <phoneticPr fontId="2"/>
  </si>
  <si>
    <t>辻　宏</t>
    <rPh sb="0" eb="1">
      <t>ツジ</t>
    </rPh>
    <rPh sb="2" eb="3">
      <t>ヒロシ</t>
    </rPh>
    <phoneticPr fontId="2"/>
  </si>
  <si>
    <t>村上　アラン</t>
    <rPh sb="0" eb="2">
      <t>ムラカミ</t>
    </rPh>
    <phoneticPr fontId="2"/>
  </si>
  <si>
    <t>目黒　優昭</t>
    <phoneticPr fontId="2"/>
  </si>
  <si>
    <t>郡　貴志</t>
    <rPh sb="0" eb="1">
      <t>コオリ</t>
    </rPh>
    <rPh sb="2" eb="4">
      <t>タカシ</t>
    </rPh>
    <phoneticPr fontId="2"/>
  </si>
  <si>
    <t>長谷川　卓</t>
    <rPh sb="0" eb="3">
      <t>ハセガワ</t>
    </rPh>
    <rPh sb="4" eb="5">
      <t>タク</t>
    </rPh>
    <phoneticPr fontId="2"/>
  </si>
  <si>
    <t>福澤　正勝</t>
    <rPh sb="0" eb="2">
      <t>フクザワ</t>
    </rPh>
    <rPh sb="3" eb="5">
      <t>マサカツ</t>
    </rPh>
    <phoneticPr fontId="2"/>
  </si>
  <si>
    <t>本間　貞樹</t>
    <rPh sb="0" eb="2">
      <t>ホンマ</t>
    </rPh>
    <rPh sb="3" eb="5">
      <t>サダキ</t>
    </rPh>
    <phoneticPr fontId="2"/>
  </si>
  <si>
    <t>池田　吉繁</t>
    <rPh sb="0" eb="2">
      <t>イケダ</t>
    </rPh>
    <rPh sb="3" eb="4">
      <t>ヨシ</t>
    </rPh>
    <rPh sb="4" eb="5">
      <t>シゲ</t>
    </rPh>
    <phoneticPr fontId="2"/>
  </si>
  <si>
    <t>藤岡　照宏</t>
    <rPh sb="0" eb="2">
      <t>フジオカ</t>
    </rPh>
    <rPh sb="3" eb="4">
      <t>テル</t>
    </rPh>
    <rPh sb="4" eb="5">
      <t>ヒロ</t>
    </rPh>
    <phoneticPr fontId="2"/>
  </si>
  <si>
    <t>金子　昭博</t>
    <rPh sb="0" eb="2">
      <t>カネコ</t>
    </rPh>
    <rPh sb="3" eb="5">
      <t>アキヒロ</t>
    </rPh>
    <phoneticPr fontId="2"/>
  </si>
  <si>
    <t>小野崎　優</t>
    <rPh sb="0" eb="3">
      <t>オノザキ</t>
    </rPh>
    <rPh sb="4" eb="5">
      <t>ユウ</t>
    </rPh>
    <phoneticPr fontId="2"/>
  </si>
  <si>
    <t>川合　忍</t>
    <rPh sb="0" eb="2">
      <t>カワイ</t>
    </rPh>
    <rPh sb="3" eb="4">
      <t>シノブ</t>
    </rPh>
    <phoneticPr fontId="2"/>
  </si>
  <si>
    <t>杉野森　宏一</t>
    <rPh sb="0" eb="3">
      <t>スギノモリ</t>
    </rPh>
    <rPh sb="4" eb="6">
      <t>コウイチ</t>
    </rPh>
    <phoneticPr fontId="2"/>
  </si>
  <si>
    <t>ダイナックス
沼ノ端アイスアリーナ</t>
    <rPh sb="7" eb="8">
      <t>ヌマ</t>
    </rPh>
    <rPh sb="9" eb="10">
      <t>ハタ</t>
    </rPh>
    <phoneticPr fontId="2"/>
  </si>
  <si>
    <t>*</t>
  </si>
  <si>
    <t>飯塚　えり子</t>
    <rPh sb="0" eb="2">
      <t>イイヅカ</t>
    </rPh>
    <rPh sb="5" eb="6">
      <t>コ</t>
    </rPh>
    <phoneticPr fontId="2"/>
  </si>
  <si>
    <t>鈴木　弥生</t>
    <rPh sb="3" eb="5">
      <t>ヤヨイ</t>
    </rPh>
    <phoneticPr fontId="2"/>
  </si>
  <si>
    <t>北村　裕子</t>
    <rPh sb="0" eb="2">
      <t>キタムラ</t>
    </rPh>
    <rPh sb="3" eb="5">
      <t>ユウコ</t>
    </rPh>
    <phoneticPr fontId="2"/>
  </si>
  <si>
    <t>松尾　康子</t>
    <rPh sb="0" eb="2">
      <t>マツオ</t>
    </rPh>
    <rPh sb="3" eb="5">
      <t>ヤスコ</t>
    </rPh>
    <phoneticPr fontId="2"/>
  </si>
  <si>
    <t>乙部　賢一</t>
    <rPh sb="0" eb="2">
      <t>オトベ</t>
    </rPh>
    <rPh sb="3" eb="5">
      <t>ケンイチ</t>
    </rPh>
    <phoneticPr fontId="2"/>
  </si>
  <si>
    <t>佐藤　幹</t>
    <rPh sb="3" eb="4">
      <t>ミキ</t>
    </rPh>
    <phoneticPr fontId="2"/>
  </si>
  <si>
    <t>JIHF GameSheet</t>
    <phoneticPr fontId="2"/>
  </si>
  <si>
    <t>:</t>
    <phoneticPr fontId="5"/>
  </si>
  <si>
    <t>:</t>
    <phoneticPr fontId="5"/>
  </si>
  <si>
    <t>:</t>
    <phoneticPr fontId="5"/>
  </si>
  <si>
    <t>補助役員１</t>
    <rPh sb="0" eb="2">
      <t>ホジョ</t>
    </rPh>
    <rPh sb="2" eb="4">
      <t>ヤクイン</t>
    </rPh>
    <phoneticPr fontId="6"/>
  </si>
  <si>
    <t>補助役員２</t>
    <rPh sb="0" eb="2">
      <t>ホジョ</t>
    </rPh>
    <rPh sb="2" eb="4">
      <t>ヤクイン</t>
    </rPh>
    <phoneticPr fontId="6"/>
  </si>
  <si>
    <t>補助役員３</t>
    <rPh sb="0" eb="2">
      <t>ホジョ</t>
    </rPh>
    <rPh sb="2" eb="4">
      <t>ヤクイン</t>
    </rPh>
    <phoneticPr fontId="6"/>
  </si>
  <si>
    <t>補助役員４</t>
    <rPh sb="0" eb="2">
      <t>ホジョ</t>
    </rPh>
    <rPh sb="2" eb="4">
      <t>ヤクイン</t>
    </rPh>
    <phoneticPr fontId="6"/>
  </si>
  <si>
    <t>補助役員５</t>
    <rPh sb="0" eb="2">
      <t>ホジョ</t>
    </rPh>
    <rPh sb="2" eb="4">
      <t>ヤクイン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</si>
</sst>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[hh]:mm"/>
    <numFmt numFmtId="178" formatCode="0_);[Red]\(0\)"/>
    <numFmt numFmtId="179" formatCode="0_);[Red]\(0\);&quot;  &quot;\(\-\)\,"/>
    <numFmt numFmtId="180" formatCode="0_);[Red]\(0\);&quot;  &quot;\-"/>
    <numFmt numFmtId="181" formatCode="[Black]#,##0;[White]0;"/>
    <numFmt numFmtId="182" formatCode="h:mm;@"/>
    <numFmt numFmtId="183" formatCode="[$-409]mmm\.dd\,yy;@"/>
    <numFmt numFmtId="184" formatCode="\ "/>
    <numFmt numFmtId="185" formatCode="mmm\.\ dd\,\ yy"/>
    <numFmt numFmtId="186" formatCode="0_);[Red]\(0\);\-"/>
  </numFmts>
  <fonts count="8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Times New Roman"/>
      <family val="1"/>
    </font>
    <font>
      <sz val="7"/>
      <color indexed="12"/>
      <name val="Arial"/>
      <family val="2"/>
    </font>
    <font>
      <sz val="11"/>
      <color indexed="12"/>
      <name val="Arial"/>
      <family val="2"/>
    </font>
    <font>
      <sz val="8"/>
      <color indexed="12"/>
      <name val="Arial"/>
      <family val="2"/>
    </font>
    <font>
      <sz val="6"/>
      <name val="Arial"/>
      <family val="2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  <scheme val="minor"/>
    </font>
    <font>
      <sz val="8"/>
      <color theme="1"/>
      <name val="Arial"/>
      <family val="2"/>
    </font>
    <font>
      <sz val="9"/>
      <color theme="1"/>
      <name val="ＭＳ Ｐゴシック"/>
      <family val="3"/>
      <charset val="128"/>
    </font>
    <font>
      <b/>
      <sz val="8"/>
      <color theme="1"/>
      <name val="Arial"/>
      <family val="2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5"/>
      <name val="Arial"/>
      <family val="2"/>
    </font>
    <font>
      <b/>
      <sz val="14"/>
      <name val="MS UI Gothic"/>
      <family val="3"/>
      <charset val="128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2"/>
      <name val="MS UI Gothic"/>
      <family val="3"/>
      <charset val="128"/>
    </font>
    <font>
      <b/>
      <sz val="9"/>
      <name val="MS UI Gothic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theme="0" tint="-0.1499984740745262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3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</borders>
  <cellStyleXfs count="499"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8" borderId="1" applyNumberFormat="0" applyAlignment="0" applyProtection="0">
      <alignment vertical="center"/>
    </xf>
    <xf numFmtId="0" fontId="17" fillId="39" borderId="1" applyNumberFormat="0" applyAlignment="0" applyProtection="0">
      <alignment vertical="center"/>
    </xf>
    <xf numFmtId="0" fontId="17" fillId="39" borderId="1" applyNumberFormat="0" applyAlignment="0" applyProtection="0">
      <alignment vertical="center"/>
    </xf>
    <xf numFmtId="0" fontId="17" fillId="38" borderId="1" applyNumberFormat="0" applyAlignment="0" applyProtection="0">
      <alignment vertical="center"/>
    </xf>
    <xf numFmtId="0" fontId="17" fillId="39" borderId="1" applyNumberFormat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45" fillId="42" borderId="2" applyNumberFormat="0" applyFont="0" applyAlignment="0" applyProtection="0">
      <alignment vertical="center"/>
    </xf>
    <xf numFmtId="0" fontId="8" fillId="43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45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45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3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8" fillId="4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4" borderId="4" applyNumberFormat="0" applyAlignment="0" applyProtection="0">
      <alignment vertical="center"/>
    </xf>
    <xf numFmtId="0" fontId="21" fillId="45" borderId="4" applyNumberFormat="0" applyAlignment="0" applyProtection="0">
      <alignment vertical="center"/>
    </xf>
    <xf numFmtId="0" fontId="21" fillId="45" borderId="4" applyNumberFormat="0" applyAlignment="0" applyProtection="0">
      <alignment vertical="center"/>
    </xf>
    <xf numFmtId="0" fontId="21" fillId="44" borderId="4" applyNumberFormat="0" applyAlignment="0" applyProtection="0">
      <alignment vertical="center"/>
    </xf>
    <xf numFmtId="0" fontId="21" fillId="45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0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44" borderId="9" applyNumberFormat="0" applyAlignment="0" applyProtection="0">
      <alignment vertical="center"/>
    </xf>
    <xf numFmtId="0" fontId="27" fillId="45" borderId="9" applyNumberFormat="0" applyAlignment="0" applyProtection="0">
      <alignment vertical="center"/>
    </xf>
    <xf numFmtId="0" fontId="27" fillId="45" borderId="9" applyNumberFormat="0" applyAlignment="0" applyProtection="0">
      <alignment vertical="center"/>
    </xf>
    <xf numFmtId="0" fontId="27" fillId="44" borderId="9" applyNumberFormat="0" applyAlignment="0" applyProtection="0">
      <alignment vertical="center"/>
    </xf>
    <xf numFmtId="0" fontId="27" fillId="45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29" fillId="13" borderId="4" applyNumberFormat="0" applyAlignment="0" applyProtection="0">
      <alignment vertical="center"/>
    </xf>
    <xf numFmtId="0" fontId="29" fillId="13" borderId="4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29" fillId="13" borderId="4" applyNumberFormat="0" applyAlignment="0" applyProtection="0">
      <alignment vertical="center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50" fillId="0" borderId="0">
      <alignment vertical="center"/>
    </xf>
    <xf numFmtId="0" fontId="8" fillId="0" borderId="0"/>
    <xf numFmtId="0" fontId="45" fillId="0" borderId="0"/>
    <xf numFmtId="0" fontId="46" fillId="0" borderId="0">
      <alignment vertical="center"/>
    </xf>
    <xf numFmtId="0" fontId="8" fillId="0" borderId="0"/>
    <xf numFmtId="0" fontId="45" fillId="0" borderId="0"/>
    <xf numFmtId="0" fontId="4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8" fillId="0" borderId="0"/>
    <xf numFmtId="0" fontId="5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4" fillId="0" borderId="0"/>
    <xf numFmtId="9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4" fillId="0" borderId="0" applyNumberFormat="0" applyFill="0" applyBorder="0" applyAlignment="0" applyProtection="0"/>
  </cellStyleXfs>
  <cellXfs count="1834">
    <xf numFmtId="0" fontId="0" fillId="0" borderId="0" xfId="0"/>
    <xf numFmtId="0" fontId="40" fillId="0" borderId="0" xfId="0" applyFont="1" applyFill="1" applyAlignment="1" applyProtection="1">
      <alignment horizontal="center" vertical="center" shrinkToFit="1"/>
    </xf>
    <xf numFmtId="0" fontId="40" fillId="0" borderId="0" xfId="0" applyFont="1" applyFill="1" applyAlignment="1" applyProtection="1">
      <alignment vertical="center" shrinkToFit="1"/>
    </xf>
    <xf numFmtId="0" fontId="40" fillId="0" borderId="0" xfId="0" applyFont="1" applyAlignment="1" applyProtection="1">
      <alignment vertical="center" shrinkToFit="1"/>
    </xf>
    <xf numFmtId="0" fontId="40" fillId="0" borderId="0" xfId="0" applyFont="1" applyAlignment="1" applyProtection="1">
      <alignment horizontal="center" vertical="center" shrinkToFit="1"/>
    </xf>
    <xf numFmtId="0" fontId="40" fillId="0" borderId="0" xfId="0" applyFont="1" applyAlignment="1" applyProtection="1">
      <alignment horizontal="right" vertical="center" shrinkToFit="1"/>
    </xf>
    <xf numFmtId="0" fontId="10" fillId="41" borderId="46" xfId="0" applyNumberFormat="1" applyFont="1" applyFill="1" applyBorder="1" applyAlignment="1" applyProtection="1">
      <alignment horizontal="center" vertical="center" shrinkToFit="1"/>
      <protection locked="0"/>
    </xf>
    <xf numFmtId="0" fontId="10" fillId="41" borderId="38" xfId="0" applyNumberFormat="1" applyFont="1" applyFill="1" applyBorder="1" applyAlignment="1" applyProtection="1">
      <alignment horizontal="center" vertical="center" shrinkToFit="1"/>
      <protection locked="0"/>
    </xf>
    <xf numFmtId="0" fontId="10" fillId="41" borderId="25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25" xfId="0" applyNumberFormat="1" applyFont="1" applyBorder="1" applyAlignment="1" applyProtection="1">
      <alignment horizontal="center" vertical="center" shrinkToFit="1"/>
      <protection hidden="1"/>
    </xf>
    <xf numFmtId="0" fontId="42" fillId="46" borderId="36" xfId="0" applyNumberFormat="1" applyFont="1" applyFill="1" applyBorder="1" applyAlignment="1" applyProtection="1">
      <alignment horizontal="center" vertical="center"/>
      <protection hidden="1"/>
    </xf>
    <xf numFmtId="0" fontId="42" fillId="46" borderId="39" xfId="0" applyNumberFormat="1" applyFont="1" applyFill="1" applyBorder="1" applyAlignment="1" applyProtection="1">
      <alignment horizontal="center" vertical="center"/>
      <protection hidden="1"/>
    </xf>
    <xf numFmtId="0" fontId="42" fillId="46" borderId="28" xfId="0" applyNumberFormat="1" applyFont="1" applyFill="1" applyBorder="1" applyAlignment="1" applyProtection="1">
      <alignment horizontal="center" vertical="center"/>
      <protection hidden="1"/>
    </xf>
    <xf numFmtId="0" fontId="42" fillId="46" borderId="48" xfId="0" applyNumberFormat="1" applyFont="1" applyFill="1" applyBorder="1" applyAlignment="1" applyProtection="1">
      <alignment horizontal="center" vertical="center"/>
      <protection hidden="1"/>
    </xf>
    <xf numFmtId="0" fontId="42" fillId="46" borderId="35" xfId="0" applyNumberFormat="1" applyFont="1" applyFill="1" applyBorder="1" applyAlignment="1" applyProtection="1">
      <alignment horizontal="center" vertical="center"/>
      <protection hidden="1"/>
    </xf>
    <xf numFmtId="0" fontId="42" fillId="46" borderId="49" xfId="0" applyNumberFormat="1" applyFont="1" applyFill="1" applyBorder="1" applyAlignment="1" applyProtection="1">
      <alignment horizontal="center" vertical="center"/>
      <protection hidden="1"/>
    </xf>
    <xf numFmtId="0" fontId="42" fillId="46" borderId="32" xfId="0" applyNumberFormat="1" applyFont="1" applyFill="1" applyBorder="1" applyAlignment="1" applyProtection="1">
      <alignment horizontal="center" vertical="center"/>
      <protection hidden="1"/>
    </xf>
    <xf numFmtId="0" fontId="42" fillId="46" borderId="50" xfId="0" applyNumberFormat="1" applyFont="1" applyFill="1" applyBorder="1" applyAlignment="1" applyProtection="1">
      <alignment horizontal="center" vertical="center"/>
      <protection hidden="1"/>
    </xf>
    <xf numFmtId="0" fontId="42" fillId="46" borderId="26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40" fillId="0" borderId="0" xfId="0" applyFont="1" applyAlignment="1" applyProtection="1">
      <alignment vertical="center"/>
    </xf>
    <xf numFmtId="0" fontId="40" fillId="0" borderId="0" xfId="0" applyFont="1" applyFill="1" applyBorder="1" applyAlignment="1" applyProtection="1">
      <alignment vertical="center" shrinkToFit="1"/>
      <protection locked="0"/>
    </xf>
    <xf numFmtId="0" fontId="40" fillId="0" borderId="0" xfId="0" applyFont="1" applyAlignment="1" applyProtection="1">
      <alignment vertical="center" shrinkToFit="1"/>
    </xf>
    <xf numFmtId="0" fontId="12" fillId="0" borderId="0" xfId="0" applyFont="1" applyFill="1" applyAlignment="1" applyProtection="1">
      <alignment horizontal="center" vertical="center" shrinkToFit="1"/>
    </xf>
    <xf numFmtId="0" fontId="0" fillId="0" borderId="0" xfId="0" applyAlignment="1">
      <alignment vertical="center"/>
    </xf>
    <xf numFmtId="0" fontId="40" fillId="0" borderId="0" xfId="0" applyFont="1" applyAlignment="1" applyProtection="1">
      <alignment vertical="center" shrinkToFit="1"/>
    </xf>
    <xf numFmtId="0" fontId="40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40" fillId="0" borderId="0" xfId="249" applyFont="1" applyFill="1" applyBorder="1" applyAlignment="1" applyProtection="1">
      <alignment vertical="center" shrinkToFit="1"/>
    </xf>
    <xf numFmtId="0" fontId="40" fillId="0" borderId="0" xfId="0" applyFont="1" applyFill="1" applyAlignment="1" applyProtection="1">
      <alignment horizontal="right" vertical="center" shrinkToFit="1"/>
    </xf>
    <xf numFmtId="0" fontId="58" fillId="0" borderId="0" xfId="0" applyFont="1" applyBorder="1" applyProtection="1">
      <protection locked="0" hidden="1"/>
    </xf>
    <xf numFmtId="0" fontId="58" fillId="0" borderId="21" xfId="0" applyFont="1" applyBorder="1" applyProtection="1">
      <protection locked="0" hidden="1"/>
    </xf>
    <xf numFmtId="0" fontId="0" fillId="0" borderId="14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0" fillId="0" borderId="58" xfId="0" applyNumberFormat="1" applyFont="1" applyFill="1" applyBorder="1" applyAlignment="1" applyProtection="1"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0" fillId="0" borderId="58" xfId="0" applyNumberFormat="1" applyFont="1" applyFill="1" applyBorder="1" applyAlignment="1" applyProtection="1">
      <alignment horizontal="center"/>
      <protection hidden="1"/>
    </xf>
    <xf numFmtId="0" fontId="7" fillId="49" borderId="20" xfId="0" applyNumberFormat="1" applyFont="1" applyFill="1" applyBorder="1" applyAlignment="1" applyProtection="1">
      <alignment horizontal="center"/>
      <protection hidden="1"/>
    </xf>
    <xf numFmtId="0" fontId="7" fillId="49" borderId="17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Protection="1">
      <protection hidden="1"/>
    </xf>
    <xf numFmtId="0" fontId="0" fillId="0" borderId="0" xfId="0" applyNumberFormat="1" applyFont="1" applyFill="1" applyProtection="1">
      <protection hidden="1"/>
    </xf>
    <xf numFmtId="0" fontId="7" fillId="0" borderId="0" xfId="0" applyNumberFormat="1" applyFont="1" applyFill="1" applyBorder="1" applyProtection="1">
      <protection hidden="1"/>
    </xf>
    <xf numFmtId="0" fontId="7" fillId="0" borderId="0" xfId="0" applyNumberFormat="1" applyFont="1" applyFill="1" applyAlignment="1" applyProtection="1">
      <alignment horizontal="center" vertical="center" shrinkToFit="1"/>
      <protection hidden="1"/>
    </xf>
    <xf numFmtId="0" fontId="0" fillId="0" borderId="127" xfId="0" applyNumberFormat="1" applyFont="1" applyFill="1" applyBorder="1" applyProtection="1">
      <protection hidden="1"/>
    </xf>
    <xf numFmtId="0" fontId="0" fillId="0" borderId="0" xfId="0" applyNumberFormat="1" applyFont="1" applyFill="1" applyAlignment="1" applyProtection="1">
      <alignment vertical="center"/>
      <protection hidden="1"/>
    </xf>
    <xf numFmtId="0" fontId="7" fillId="49" borderId="18" xfId="0" applyNumberFormat="1" applyFont="1" applyFill="1" applyBorder="1" applyAlignment="1" applyProtection="1">
      <alignment horizontal="center"/>
      <protection hidden="1"/>
    </xf>
    <xf numFmtId="0" fontId="7" fillId="49" borderId="55" xfId="0" applyNumberFormat="1" applyFont="1" applyFill="1" applyBorder="1" applyAlignment="1" applyProtection="1">
      <alignment horizontal="center"/>
      <protection hidden="1"/>
    </xf>
    <xf numFmtId="0" fontId="7" fillId="49" borderId="55" xfId="0" applyNumberFormat="1" applyFont="1" applyFill="1" applyBorder="1" applyAlignment="1" applyProtection="1">
      <alignment horizontal="left" indent="1"/>
      <protection hidden="1"/>
    </xf>
    <xf numFmtId="0" fontId="7" fillId="49" borderId="71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vertical="center" shrinkToFit="1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7" fillId="0" borderId="0" xfId="0" applyNumberFormat="1" applyFont="1" applyFill="1" applyAlignment="1" applyProtection="1">
      <alignment vertical="center" shrinkToFit="1"/>
      <protection hidden="1"/>
    </xf>
    <xf numFmtId="0" fontId="0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ont="1" applyFill="1" applyBorder="1" applyProtection="1">
      <protection hidden="1"/>
    </xf>
    <xf numFmtId="0" fontId="7" fillId="0" borderId="0" xfId="0" applyNumberFormat="1" applyFont="1" applyFill="1" applyBorder="1" applyAlignment="1" applyProtection="1">
      <alignment vertical="center" shrinkToFit="1"/>
      <protection hidden="1"/>
    </xf>
    <xf numFmtId="0" fontId="0" fillId="0" borderId="58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7" fillId="49" borderId="139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Alignment="1" applyProtection="1">
      <alignment vertical="center"/>
    </xf>
    <xf numFmtId="0" fontId="11" fillId="50" borderId="18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right" vertical="center"/>
    </xf>
    <xf numFmtId="0" fontId="49" fillId="0" borderId="0" xfId="0" applyFont="1" applyFill="1" applyAlignment="1">
      <alignment horizontal="center"/>
    </xf>
    <xf numFmtId="0" fontId="49" fillId="0" borderId="0" xfId="0" applyNumberFormat="1" applyFont="1" applyFill="1" applyAlignment="1">
      <alignment horizontal="center"/>
    </xf>
    <xf numFmtId="0" fontId="49" fillId="0" borderId="0" xfId="0" applyFont="1" applyFill="1" applyAlignment="1">
      <alignment vertical="center"/>
    </xf>
    <xf numFmtId="0" fontId="47" fillId="41" borderId="19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126" xfId="0" applyFont="1" applyFill="1" applyBorder="1" applyAlignment="1">
      <alignment horizontal="left" vertical="center"/>
    </xf>
    <xf numFmtId="181" fontId="47" fillId="0" borderId="0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left" vertical="center"/>
    </xf>
    <xf numFmtId="181" fontId="47" fillId="0" borderId="58" xfId="0" applyNumberFormat="1" applyFont="1" applyFill="1" applyBorder="1" applyAlignment="1">
      <alignment vertical="center"/>
    </xf>
    <xf numFmtId="0" fontId="49" fillId="50" borderId="18" xfId="0" applyFont="1" applyFill="1" applyBorder="1" applyAlignment="1">
      <alignment horizontal="center" vertical="center" shrinkToFit="1"/>
    </xf>
    <xf numFmtId="0" fontId="12" fillId="50" borderId="55" xfId="0" applyFont="1" applyFill="1" applyBorder="1" applyAlignment="1">
      <alignment horizontal="center" vertical="center" shrinkToFit="1"/>
    </xf>
    <xf numFmtId="0" fontId="12" fillId="50" borderId="70" xfId="0" applyFont="1" applyFill="1" applyBorder="1" applyAlignment="1">
      <alignment horizontal="center" vertical="center" shrinkToFit="1"/>
    </xf>
    <xf numFmtId="0" fontId="12" fillId="50" borderId="57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Alignment="1">
      <alignment horizontal="center" vertical="center" shrinkToFit="1"/>
    </xf>
    <xf numFmtId="0" fontId="49" fillId="41" borderId="60" xfId="0" applyNumberFormat="1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Fill="1" applyAlignment="1">
      <alignment vertical="center" shrinkToFit="1"/>
    </xf>
    <xf numFmtId="0" fontId="49" fillId="41" borderId="68" xfId="0" applyNumberFormat="1" applyFont="1" applyFill="1" applyBorder="1" applyAlignment="1" applyProtection="1">
      <alignment horizontal="center" vertical="center" shrinkToFit="1"/>
      <protection locked="0"/>
    </xf>
    <xf numFmtId="0" fontId="49" fillId="41" borderId="64" xfId="0" applyNumberFormat="1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Fill="1"/>
    <xf numFmtId="0" fontId="47" fillId="0" borderId="19" xfId="0" applyFont="1" applyFill="1" applyBorder="1" applyAlignment="1" applyProtection="1">
      <alignment horizontal="left" vertical="center"/>
      <protection hidden="1"/>
    </xf>
    <xf numFmtId="0" fontId="12" fillId="0" borderId="0" xfId="0" applyNumberFormat="1" applyFont="1" applyFill="1" applyAlignment="1" applyProtection="1">
      <alignment horizontal="center" vertical="center"/>
      <protection hidden="1"/>
    </xf>
    <xf numFmtId="0" fontId="12" fillId="0" borderId="16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2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NumberFormat="1" applyFont="1" applyFill="1" applyAlignment="1" applyProtection="1">
      <alignment horizontal="center"/>
      <protection hidden="1"/>
    </xf>
    <xf numFmtId="0" fontId="49" fillId="0" borderId="10" xfId="0" applyNumberFormat="1" applyFont="1" applyFill="1" applyBorder="1" applyAlignment="1" applyProtection="1">
      <alignment horizontal="center" vertical="center" shrinkToFit="1"/>
      <protection hidden="1"/>
    </xf>
    <xf numFmtId="181" fontId="49" fillId="0" borderId="12" xfId="0" applyNumberFormat="1" applyFont="1" applyFill="1" applyBorder="1" applyAlignment="1" applyProtection="1">
      <alignment horizontal="left" vertical="center" indent="1" shrinkToFit="1"/>
      <protection hidden="1"/>
    </xf>
    <xf numFmtId="181" fontId="49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17" xfId="0" applyNumberFormat="1" applyFont="1" applyFill="1" applyBorder="1" applyAlignment="1" applyProtection="1">
      <alignment horizontal="center" vertical="center" shrinkToFit="1"/>
      <protection hidden="1"/>
    </xf>
    <xf numFmtId="181" fontId="49" fillId="0" borderId="22" xfId="0" applyNumberFormat="1" applyFont="1" applyFill="1" applyBorder="1" applyAlignment="1" applyProtection="1">
      <alignment horizontal="left" vertical="center" indent="1" shrinkToFit="1"/>
      <protection hidden="1"/>
    </xf>
    <xf numFmtId="181" fontId="49" fillId="0" borderId="22" xfId="0" applyNumberFormat="1" applyFont="1" applyFill="1" applyBorder="1" applyAlignment="1" applyProtection="1">
      <alignment horizontal="center" vertical="center" shrinkToFit="1"/>
      <protection hidden="1"/>
    </xf>
    <xf numFmtId="181" fontId="49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2" fillId="50" borderId="18" xfId="0" applyFont="1" applyFill="1" applyBorder="1" applyAlignment="1">
      <alignment horizontal="center" vertical="center" shrinkToFit="1"/>
    </xf>
    <xf numFmtId="0" fontId="12" fillId="50" borderId="18" xfId="0" applyFont="1" applyFill="1" applyBorder="1" applyAlignment="1">
      <alignment horizontal="left" vertical="center"/>
    </xf>
    <xf numFmtId="181" fontId="49" fillId="0" borderId="10" xfId="0" applyNumberFormat="1" applyFont="1" applyFill="1" applyBorder="1" applyAlignment="1" applyProtection="1">
      <alignment horizontal="center" vertical="center" shrinkToFit="1"/>
      <protection hidden="1"/>
    </xf>
    <xf numFmtId="181" fontId="49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38" fillId="46" borderId="34" xfId="0" applyNumberFormat="1" applyFont="1" applyFill="1" applyBorder="1" applyAlignment="1" applyProtection="1">
      <alignment horizontal="center" vertical="center"/>
      <protection hidden="1"/>
    </xf>
    <xf numFmtId="0" fontId="38" fillId="46" borderId="36" xfId="0" applyNumberFormat="1" applyFont="1" applyFill="1" applyBorder="1" applyAlignment="1" applyProtection="1">
      <alignment horizontal="center" vertical="center"/>
      <protection hidden="1"/>
    </xf>
    <xf numFmtId="0" fontId="38" fillId="46" borderId="38" xfId="0" applyNumberFormat="1" applyFont="1" applyFill="1" applyBorder="1" applyAlignment="1" applyProtection="1">
      <alignment horizontal="center" vertical="center"/>
      <protection hidden="1"/>
    </xf>
    <xf numFmtId="0" fontId="38" fillId="46" borderId="39" xfId="0" applyNumberFormat="1" applyFont="1" applyFill="1" applyBorder="1" applyAlignment="1" applyProtection="1">
      <alignment horizontal="center" vertical="center"/>
      <protection hidden="1"/>
    </xf>
    <xf numFmtId="0" fontId="38" fillId="46" borderId="93" xfId="0" applyNumberFormat="1" applyFont="1" applyFill="1" applyBorder="1" applyAlignment="1" applyProtection="1">
      <alignment horizontal="center" vertical="center"/>
      <protection hidden="1"/>
    </xf>
    <xf numFmtId="0" fontId="38" fillId="46" borderId="94" xfId="0" applyNumberFormat="1" applyFont="1" applyFill="1" applyBorder="1" applyAlignment="1" applyProtection="1">
      <alignment horizontal="center" vertical="center"/>
      <protection hidden="1"/>
    </xf>
    <xf numFmtId="0" fontId="38" fillId="46" borderId="25" xfId="0" applyNumberFormat="1" applyFont="1" applyFill="1" applyBorder="1" applyAlignment="1" applyProtection="1">
      <alignment horizontal="center" vertical="center"/>
      <protection hidden="1"/>
    </xf>
    <xf numFmtId="0" fontId="38" fillId="46" borderId="28" xfId="0" applyNumberFormat="1" applyFont="1" applyFill="1" applyBorder="1" applyAlignment="1" applyProtection="1">
      <alignment horizontal="center" vertical="center"/>
      <protection hidden="1"/>
    </xf>
    <xf numFmtId="0" fontId="38" fillId="46" borderId="43" xfId="0" applyNumberFormat="1" applyFont="1" applyFill="1" applyBorder="1" applyAlignment="1" applyProtection="1">
      <alignment horizontal="center" vertical="center"/>
      <protection hidden="1"/>
    </xf>
    <xf numFmtId="0" fontId="38" fillId="46" borderId="44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vertical="center" shrinkToFit="1"/>
    </xf>
    <xf numFmtId="0" fontId="64" fillId="0" borderId="21" xfId="265" applyBorder="1" applyAlignment="1" applyProtection="1">
      <alignment horizontal="center"/>
      <protection locked="0"/>
    </xf>
    <xf numFmtId="0" fontId="64" fillId="0" borderId="21" xfId="265" applyBorder="1" applyAlignment="1" applyProtection="1">
      <alignment horizontal="left" indent="1"/>
      <protection locked="0"/>
    </xf>
    <xf numFmtId="49" fontId="64" fillId="0" borderId="21" xfId="265" applyNumberFormat="1" applyBorder="1" applyAlignment="1" applyProtection="1">
      <alignment horizontal="center"/>
      <protection locked="0"/>
    </xf>
    <xf numFmtId="0" fontId="64" fillId="0" borderId="72" xfId="265" applyBorder="1" applyAlignment="1" applyProtection="1">
      <alignment horizontal="center"/>
      <protection locked="0"/>
    </xf>
    <xf numFmtId="0" fontId="64" fillId="0" borderId="142" xfId="265" applyBorder="1" applyAlignment="1" applyProtection="1">
      <alignment horizontal="center"/>
      <protection locked="0"/>
    </xf>
    <xf numFmtId="0" fontId="64" fillId="0" borderId="142" xfId="265" applyBorder="1" applyAlignment="1" applyProtection="1">
      <alignment horizontal="left" indent="1"/>
      <protection locked="0"/>
    </xf>
    <xf numFmtId="0" fontId="58" fillId="0" borderId="0" xfId="0" applyFont="1" applyFill="1" applyBorder="1" applyProtection="1">
      <protection locked="0" hidden="1"/>
    </xf>
    <xf numFmtId="0" fontId="59" fillId="0" borderId="0" xfId="0" applyFont="1" applyFill="1" applyBorder="1" applyProtection="1">
      <protection locked="0" hidden="1"/>
    </xf>
    <xf numFmtId="181" fontId="49" fillId="0" borderId="56" xfId="0" applyNumberFormat="1" applyFont="1" applyFill="1" applyBorder="1" applyAlignment="1" applyProtection="1">
      <alignment horizontal="center" vertical="center" shrinkToFit="1"/>
      <protection hidden="1"/>
    </xf>
    <xf numFmtId="0" fontId="40" fillId="48" borderId="21" xfId="247" applyFont="1" applyFill="1" applyBorder="1" applyAlignment="1" applyProtection="1">
      <alignment vertical="center" shrinkToFit="1"/>
      <protection locked="0"/>
    </xf>
    <xf numFmtId="0" fontId="40" fillId="48" borderId="21" xfId="249" applyFont="1" applyFill="1" applyBorder="1" applyAlignment="1" applyProtection="1">
      <alignment vertical="center" shrinkToFit="1"/>
      <protection locked="0"/>
    </xf>
    <xf numFmtId="0" fontId="40" fillId="48" borderId="21" xfId="0" applyFont="1" applyFill="1" applyBorder="1" applyAlignment="1" applyProtection="1">
      <alignment vertical="center" shrinkToFit="1"/>
      <protection locked="0"/>
    </xf>
    <xf numFmtId="0" fontId="40" fillId="0" borderId="27" xfId="0" applyFont="1" applyBorder="1" applyAlignment="1" applyProtection="1">
      <alignment horizontal="center" vertical="center" shrinkToFit="1"/>
      <protection hidden="1"/>
    </xf>
    <xf numFmtId="0" fontId="40" fillId="0" borderId="42" xfId="0" applyFont="1" applyBorder="1" applyAlignment="1" applyProtection="1">
      <alignment horizontal="center" vertical="center" shrinkToFit="1"/>
      <protection hidden="1"/>
    </xf>
    <xf numFmtId="0" fontId="4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 shrinkToFit="1"/>
    </xf>
    <xf numFmtId="0" fontId="40" fillId="48" borderId="142" xfId="249" applyFont="1" applyFill="1" applyBorder="1" applyAlignment="1" applyProtection="1">
      <alignment vertical="center" shrinkToFit="1"/>
      <protection locked="0"/>
    </xf>
    <xf numFmtId="0" fontId="40" fillId="0" borderId="0" xfId="0" applyFont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12" fillId="48" borderId="0" xfId="0" applyFont="1" applyFill="1" applyBorder="1" applyAlignment="1" applyProtection="1">
      <alignment horizontal="center" vertical="center" shrinkToFit="1"/>
    </xf>
    <xf numFmtId="0" fontId="40" fillId="48" borderId="142" xfId="247" applyFont="1" applyFill="1" applyBorder="1" applyAlignment="1" applyProtection="1">
      <alignment vertical="center" shrinkToFit="1"/>
      <protection locked="0"/>
    </xf>
    <xf numFmtId="0" fontId="40" fillId="0" borderId="21" xfId="0" applyNumberFormat="1" applyFont="1" applyFill="1" applyBorder="1" applyAlignment="1" applyProtection="1">
      <alignment vertical="center" shrinkToFit="1"/>
      <protection locked="0" hidden="1"/>
    </xf>
    <xf numFmtId="0" fontId="40" fillId="0" borderId="21" xfId="0" applyFont="1" applyBorder="1" applyAlignment="1" applyProtection="1">
      <alignment vertical="center" shrinkToFit="1"/>
      <protection locked="0" hidden="1"/>
    </xf>
    <xf numFmtId="49" fontId="10" fillId="46" borderId="0" xfId="0" applyNumberFormat="1" applyFont="1" applyFill="1" applyBorder="1" applyAlignment="1" applyProtection="1">
      <alignment vertical="center"/>
      <protection hidden="1"/>
    </xf>
    <xf numFmtId="49" fontId="3" fillId="46" borderId="0" xfId="0" applyNumberFormat="1" applyFont="1" applyFill="1" applyBorder="1" applyAlignment="1" applyProtection="1">
      <alignment vertical="center"/>
      <protection hidden="1"/>
    </xf>
    <xf numFmtId="49" fontId="3" fillId="46" borderId="77" xfId="0" applyNumberFormat="1" applyFont="1" applyFill="1" applyBorder="1" applyAlignment="1" applyProtection="1">
      <alignment horizontal="center" vertical="center"/>
      <protection hidden="1"/>
    </xf>
    <xf numFmtId="49" fontId="3" fillId="46" borderId="5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Border="1" applyAlignment="1">
      <alignment horizontal="left" vertical="center" shrinkToFit="1"/>
    </xf>
    <xf numFmtId="0" fontId="64" fillId="0" borderId="154" xfId="265" applyBorder="1" applyAlignment="1" applyProtection="1">
      <alignment horizontal="center"/>
      <protection locked="0"/>
    </xf>
    <xf numFmtId="0" fontId="64" fillId="0" borderId="154" xfId="265" applyBorder="1" applyAlignment="1" applyProtection="1">
      <alignment horizontal="left" indent="1"/>
      <protection locked="0"/>
    </xf>
    <xf numFmtId="49" fontId="9" fillId="46" borderId="18" xfId="0" applyNumberFormat="1" applyFont="1" applyFill="1" applyBorder="1" applyAlignment="1" applyProtection="1">
      <alignment horizontal="center" vertical="center"/>
      <protection hidden="1"/>
    </xf>
    <xf numFmtId="184" fontId="9" fillId="46" borderId="55" xfId="0" applyNumberFormat="1" applyFont="1" applyFill="1" applyBorder="1" applyAlignment="1" applyProtection="1">
      <alignment horizontal="center" vertical="center"/>
      <protection hidden="1"/>
    </xf>
    <xf numFmtId="181" fontId="9" fillId="46" borderId="55" xfId="0" applyNumberFormat="1" applyFont="1" applyFill="1" applyBorder="1" applyAlignment="1" applyProtection="1">
      <alignment horizontal="center" vertical="center"/>
      <protection hidden="1"/>
    </xf>
    <xf numFmtId="0" fontId="7" fillId="46" borderId="0" xfId="0" applyFont="1" applyFill="1" applyProtection="1">
      <protection hidden="1"/>
    </xf>
    <xf numFmtId="0" fontId="7" fillId="46" borderId="0" xfId="0" applyFont="1" applyFill="1" applyAlignment="1" applyProtection="1">
      <alignment vertical="center"/>
      <protection hidden="1"/>
    </xf>
    <xf numFmtId="0" fontId="7" fillId="46" borderId="234" xfId="0" applyFont="1" applyFill="1" applyBorder="1" applyAlignment="1" applyProtection="1">
      <alignment horizontal="center" vertical="center" shrinkToFit="1"/>
      <protection hidden="1"/>
    </xf>
    <xf numFmtId="0" fontId="7" fillId="46" borderId="235" xfId="0" applyFont="1" applyFill="1" applyBorder="1" applyAlignment="1" applyProtection="1">
      <alignment horizontal="center" vertical="center" shrinkToFit="1"/>
      <protection hidden="1"/>
    </xf>
    <xf numFmtId="0" fontId="7" fillId="46" borderId="236" xfId="0" applyFont="1" applyFill="1" applyBorder="1" applyAlignment="1" applyProtection="1">
      <alignment horizontal="center" vertical="center" shrinkToFit="1"/>
      <protection hidden="1"/>
    </xf>
    <xf numFmtId="0" fontId="7" fillId="46" borderId="0" xfId="0" applyFont="1" applyFill="1" applyAlignment="1" applyProtection="1">
      <alignment horizontal="center" vertical="center"/>
      <protection hidden="1"/>
    </xf>
    <xf numFmtId="0" fontId="7" fillId="46" borderId="0" xfId="0" applyFont="1" applyFill="1" applyAlignment="1" applyProtection="1">
      <alignment horizontal="center"/>
      <protection hidden="1"/>
    </xf>
    <xf numFmtId="0" fontId="68" fillId="46" borderId="238" xfId="0" applyFont="1" applyFill="1" applyBorder="1" applyAlignment="1" applyProtection="1">
      <alignment horizontal="center" vertical="center" shrinkToFit="1"/>
      <protection hidden="1"/>
    </xf>
    <xf numFmtId="181" fontId="7" fillId="46" borderId="73" xfId="0" applyNumberFormat="1" applyFont="1" applyFill="1" applyBorder="1" applyAlignment="1" applyProtection="1">
      <alignment vertical="center"/>
      <protection hidden="1"/>
    </xf>
    <xf numFmtId="181" fontId="7" fillId="46" borderId="49" xfId="0" applyNumberFormat="1" applyFont="1" applyFill="1" applyBorder="1" applyAlignment="1" applyProtection="1">
      <alignment vertical="center"/>
      <protection hidden="1"/>
    </xf>
    <xf numFmtId="181" fontId="7" fillId="46" borderId="48" xfId="0" applyNumberFormat="1" applyFont="1" applyFill="1" applyBorder="1" applyAlignment="1" applyProtection="1">
      <alignment vertical="center"/>
      <protection hidden="1"/>
    </xf>
    <xf numFmtId="181" fontId="66" fillId="46" borderId="75" xfId="0" applyNumberFormat="1" applyFont="1" applyFill="1" applyBorder="1" applyAlignment="1" applyProtection="1">
      <alignment vertical="center"/>
      <protection hidden="1"/>
    </xf>
    <xf numFmtId="181" fontId="7" fillId="46" borderId="80" xfId="0" applyNumberFormat="1" applyFont="1" applyFill="1" applyBorder="1" applyAlignment="1" applyProtection="1">
      <alignment vertical="center"/>
      <protection hidden="1"/>
    </xf>
    <xf numFmtId="0" fontId="7" fillId="46" borderId="239" xfId="0" applyFont="1" applyFill="1" applyBorder="1" applyAlignment="1" applyProtection="1">
      <alignment vertical="center"/>
      <protection hidden="1"/>
    </xf>
    <xf numFmtId="0" fontId="7" fillId="46" borderId="240" xfId="0" applyFont="1" applyFill="1" applyBorder="1" applyAlignment="1" applyProtection="1">
      <alignment vertical="center"/>
      <protection hidden="1"/>
    </xf>
    <xf numFmtId="181" fontId="66" fillId="46" borderId="241" xfId="0" applyNumberFormat="1" applyFont="1" applyFill="1" applyBorder="1" applyAlignment="1" applyProtection="1">
      <alignment vertical="center"/>
      <protection hidden="1"/>
    </xf>
    <xf numFmtId="0" fontId="68" fillId="46" borderId="243" xfId="0" applyFont="1" applyFill="1" applyBorder="1" applyAlignment="1" applyProtection="1">
      <alignment horizontal="center" vertical="center" shrinkToFit="1"/>
      <protection hidden="1"/>
    </xf>
    <xf numFmtId="181" fontId="7" fillId="46" borderId="244" xfId="0" applyNumberFormat="1" applyFont="1" applyFill="1" applyBorder="1" applyAlignment="1" applyProtection="1">
      <alignment vertical="center"/>
      <protection hidden="1"/>
    </xf>
    <xf numFmtId="181" fontId="7" fillId="46" borderId="74" xfId="0" applyNumberFormat="1" applyFont="1" applyFill="1" applyBorder="1" applyAlignment="1" applyProtection="1">
      <alignment vertical="center"/>
      <protection hidden="1"/>
    </xf>
    <xf numFmtId="181" fontId="7" fillId="46" borderId="50" xfId="0" applyNumberFormat="1" applyFont="1" applyFill="1" applyBorder="1" applyAlignment="1" applyProtection="1">
      <alignment vertical="center"/>
      <protection hidden="1"/>
    </xf>
    <xf numFmtId="181" fontId="66" fillId="46" borderId="245" xfId="0" applyNumberFormat="1" applyFont="1" applyFill="1" applyBorder="1" applyAlignment="1" applyProtection="1">
      <alignment vertical="center"/>
      <protection hidden="1"/>
    </xf>
    <xf numFmtId="0" fontId="7" fillId="46" borderId="244" xfId="0" applyFont="1" applyFill="1" applyBorder="1" applyAlignment="1" applyProtection="1">
      <alignment vertical="center"/>
      <protection hidden="1"/>
    </xf>
    <xf numFmtId="0" fontId="7" fillId="46" borderId="50" xfId="0" applyFont="1" applyFill="1" applyBorder="1" applyAlignment="1" applyProtection="1">
      <alignment vertical="center"/>
      <protection hidden="1"/>
    </xf>
    <xf numFmtId="181" fontId="7" fillId="46" borderId="246" xfId="0" applyNumberFormat="1" applyFont="1" applyFill="1" applyBorder="1" applyAlignment="1" applyProtection="1">
      <alignment vertical="center"/>
      <protection hidden="1"/>
    </xf>
    <xf numFmtId="181" fontId="7" fillId="46" borderId="247" xfId="0" applyNumberFormat="1" applyFont="1" applyFill="1" applyBorder="1" applyAlignment="1" applyProtection="1">
      <alignment vertical="center"/>
      <protection hidden="1"/>
    </xf>
    <xf numFmtId="181" fontId="7" fillId="46" borderId="248" xfId="0" applyNumberFormat="1" applyFont="1" applyFill="1" applyBorder="1" applyAlignment="1" applyProtection="1">
      <alignment vertical="center"/>
      <protection hidden="1"/>
    </xf>
    <xf numFmtId="181" fontId="66" fillId="46" borderId="249" xfId="0" applyNumberFormat="1" applyFont="1" applyFill="1" applyBorder="1" applyAlignment="1" applyProtection="1">
      <alignment vertical="center"/>
      <protection hidden="1"/>
    </xf>
    <xf numFmtId="0" fontId="68" fillId="46" borderId="250" xfId="0" applyFont="1" applyFill="1" applyBorder="1" applyAlignment="1" applyProtection="1">
      <alignment horizontal="center" vertical="center" shrinkToFit="1"/>
      <protection hidden="1"/>
    </xf>
    <xf numFmtId="0" fontId="7" fillId="46" borderId="246" xfId="0" applyFont="1" applyFill="1" applyBorder="1" applyAlignment="1" applyProtection="1">
      <alignment vertical="center"/>
      <protection hidden="1"/>
    </xf>
    <xf numFmtId="0" fontId="7" fillId="46" borderId="248" xfId="0" applyFont="1" applyFill="1" applyBorder="1" applyAlignment="1" applyProtection="1">
      <alignment vertical="center"/>
      <protection hidden="1"/>
    </xf>
    <xf numFmtId="0" fontId="68" fillId="46" borderId="251" xfId="0" applyFont="1" applyFill="1" applyBorder="1" applyAlignment="1" applyProtection="1">
      <alignment horizontal="center" vertical="center" shrinkToFit="1"/>
      <protection hidden="1"/>
    </xf>
    <xf numFmtId="181" fontId="66" fillId="46" borderId="78" xfId="0" applyNumberFormat="1" applyFont="1" applyFill="1" applyBorder="1" applyAlignment="1" applyProtection="1">
      <alignment vertical="center"/>
      <protection hidden="1"/>
    </xf>
    <xf numFmtId="0" fontId="7" fillId="46" borderId="252" xfId="0" applyFont="1" applyFill="1" applyBorder="1" applyAlignment="1" applyProtection="1">
      <alignment vertical="center"/>
      <protection hidden="1"/>
    </xf>
    <xf numFmtId="0" fontId="7" fillId="46" borderId="49" xfId="0" applyFont="1" applyFill="1" applyBorder="1" applyAlignment="1" applyProtection="1">
      <alignment vertical="center"/>
      <protection hidden="1"/>
    </xf>
    <xf numFmtId="181" fontId="66" fillId="46" borderId="253" xfId="0" applyNumberFormat="1" applyFont="1" applyFill="1" applyBorder="1" applyAlignment="1" applyProtection="1">
      <alignment vertical="center"/>
      <protection hidden="1"/>
    </xf>
    <xf numFmtId="181" fontId="66" fillId="46" borderId="79" xfId="0" applyNumberFormat="1" applyFont="1" applyFill="1" applyBorder="1" applyAlignment="1" applyProtection="1">
      <alignment vertical="center"/>
      <protection hidden="1"/>
    </xf>
    <xf numFmtId="0" fontId="7" fillId="46" borderId="57" xfId="0" applyFont="1" applyFill="1" applyBorder="1" applyAlignment="1" applyProtection="1">
      <alignment horizontal="center" vertical="center" shrinkToFit="1"/>
      <protection hidden="1"/>
    </xf>
    <xf numFmtId="181" fontId="66" fillId="46" borderId="70" xfId="0" applyNumberFormat="1" applyFont="1" applyFill="1" applyBorder="1" applyAlignment="1" applyProtection="1">
      <alignment vertical="center"/>
      <protection hidden="1"/>
    </xf>
    <xf numFmtId="181" fontId="66" fillId="46" borderId="55" xfId="0" applyNumberFormat="1" applyFont="1" applyFill="1" applyBorder="1" applyAlignment="1" applyProtection="1">
      <alignment vertical="center"/>
      <protection hidden="1"/>
    </xf>
    <xf numFmtId="181" fontId="66" fillId="46" borderId="19" xfId="0" applyNumberFormat="1" applyFont="1" applyFill="1" applyBorder="1" applyAlignment="1" applyProtection="1">
      <alignment vertical="center"/>
      <protection hidden="1"/>
    </xf>
    <xf numFmtId="0" fontId="7" fillId="46" borderId="57" xfId="0" applyFont="1" applyFill="1" applyBorder="1" applyAlignment="1" applyProtection="1">
      <alignment vertical="center"/>
      <protection hidden="1"/>
    </xf>
    <xf numFmtId="0" fontId="7" fillId="46" borderId="0" xfId="0" applyFont="1" applyFill="1" applyBorder="1" applyAlignment="1" applyProtection="1">
      <alignment horizontal="center"/>
      <protection hidden="1"/>
    </xf>
    <xf numFmtId="181" fontId="7" fillId="46" borderId="252" xfId="0" applyNumberFormat="1" applyFont="1" applyFill="1" applyBorder="1" applyAlignment="1" applyProtection="1">
      <alignment vertical="center"/>
      <protection hidden="1"/>
    </xf>
    <xf numFmtId="181" fontId="7" fillId="46" borderId="241" xfId="0" applyNumberFormat="1" applyFont="1" applyFill="1" applyBorder="1" applyAlignment="1" applyProtection="1">
      <alignment vertical="center"/>
      <protection hidden="1"/>
    </xf>
    <xf numFmtId="181" fontId="7" fillId="46" borderId="245" xfId="0" applyNumberFormat="1" applyFont="1" applyFill="1" applyBorder="1" applyAlignment="1" applyProtection="1">
      <alignment vertical="center"/>
      <protection hidden="1"/>
    </xf>
    <xf numFmtId="181" fontId="7" fillId="46" borderId="249" xfId="0" applyNumberFormat="1" applyFont="1" applyFill="1" applyBorder="1" applyAlignment="1" applyProtection="1">
      <alignment vertical="center"/>
      <protection hidden="1"/>
    </xf>
    <xf numFmtId="181" fontId="7" fillId="46" borderId="253" xfId="0" applyNumberFormat="1" applyFont="1" applyFill="1" applyBorder="1" applyAlignment="1" applyProtection="1">
      <alignment vertical="center"/>
      <protection hidden="1"/>
    </xf>
    <xf numFmtId="181" fontId="7" fillId="46" borderId="70" xfId="0" applyNumberFormat="1" applyFont="1" applyFill="1" applyBorder="1" applyAlignment="1" applyProtection="1">
      <alignment vertical="center"/>
      <protection hidden="1"/>
    </xf>
    <xf numFmtId="181" fontId="7" fillId="46" borderId="55" xfId="0" applyNumberFormat="1" applyFont="1" applyFill="1" applyBorder="1" applyAlignment="1" applyProtection="1">
      <alignment vertical="center"/>
      <protection hidden="1"/>
    </xf>
    <xf numFmtId="0" fontId="7" fillId="46" borderId="0" xfId="0" applyFont="1" applyFill="1" applyBorder="1" applyAlignment="1" applyProtection="1">
      <alignment horizontal="center" shrinkToFit="1"/>
      <protection hidden="1"/>
    </xf>
    <xf numFmtId="0" fontId="7" fillId="46" borderId="0" xfId="0" applyFont="1" applyFill="1" applyAlignment="1" applyProtection="1">
      <alignment horizontal="left"/>
      <protection hidden="1"/>
    </xf>
    <xf numFmtId="0" fontId="7" fillId="46" borderId="248" xfId="0" applyNumberFormat="1" applyFont="1" applyFill="1" applyBorder="1" applyAlignment="1" applyProtection="1">
      <alignment horizontal="center"/>
      <protection hidden="1"/>
    </xf>
    <xf numFmtId="0" fontId="7" fillId="46" borderId="260" xfId="0" applyNumberFormat="1" applyFont="1" applyFill="1" applyBorder="1" applyAlignment="1" applyProtection="1">
      <alignment horizontal="center"/>
      <protection hidden="1"/>
    </xf>
    <xf numFmtId="0" fontId="7" fillId="46" borderId="247" xfId="0" applyFont="1" applyFill="1" applyBorder="1" applyAlignment="1" applyProtection="1">
      <alignment horizontal="left"/>
      <protection hidden="1"/>
    </xf>
    <xf numFmtId="0" fontId="68" fillId="46" borderId="36" xfId="0" applyNumberFormat="1" applyFont="1" applyFill="1" applyBorder="1" applyAlignment="1" applyProtection="1">
      <alignment horizontal="center" vertical="center" shrinkToFit="1"/>
      <protection hidden="1"/>
    </xf>
    <xf numFmtId="0" fontId="7" fillId="46" borderId="49" xfId="0" applyNumberFormat="1" applyFont="1" applyFill="1" applyBorder="1" applyAlignment="1" applyProtection="1">
      <alignment horizontal="center"/>
      <protection hidden="1"/>
    </xf>
    <xf numFmtId="0" fontId="7" fillId="46" borderId="78" xfId="0" applyNumberFormat="1" applyFont="1" applyFill="1" applyBorder="1" applyAlignment="1" applyProtection="1">
      <alignment horizontal="center"/>
      <protection hidden="1"/>
    </xf>
    <xf numFmtId="0" fontId="7" fillId="46" borderId="73" xfId="0" applyFont="1" applyFill="1" applyBorder="1" applyAlignment="1" applyProtection="1">
      <alignment horizontal="left"/>
      <protection hidden="1"/>
    </xf>
    <xf numFmtId="0" fontId="68" fillId="46" borderId="40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39" xfId="0" applyNumberFormat="1" applyFont="1" applyFill="1" applyBorder="1" applyAlignment="1" applyProtection="1">
      <alignment horizontal="center" vertical="center" shrinkToFit="1"/>
      <protection hidden="1"/>
    </xf>
    <xf numFmtId="0" fontId="12" fillId="46" borderId="88" xfId="0" applyNumberFormat="1" applyFont="1" applyFill="1" applyBorder="1" applyAlignment="1" applyProtection="1">
      <alignment horizontal="left"/>
      <protection hidden="1"/>
    </xf>
    <xf numFmtId="0" fontId="12" fillId="46" borderId="261" xfId="0" applyNumberFormat="1" applyFont="1" applyFill="1" applyBorder="1" applyAlignment="1" applyProtection="1">
      <alignment horizontal="left"/>
      <protection hidden="1"/>
    </xf>
    <xf numFmtId="0" fontId="12" fillId="46" borderId="262" xfId="0" applyNumberFormat="1" applyFont="1" applyFill="1" applyBorder="1" applyAlignment="1" applyProtection="1">
      <alignment horizontal="left"/>
      <protection hidden="1"/>
    </xf>
    <xf numFmtId="0" fontId="12" fillId="46" borderId="247" xfId="0" applyNumberFormat="1" applyFont="1" applyFill="1" applyBorder="1" applyAlignment="1" applyProtection="1">
      <alignment horizontal="left"/>
      <protection hidden="1"/>
    </xf>
    <xf numFmtId="0" fontId="12" fillId="46" borderId="78" xfId="0" applyNumberFormat="1" applyFont="1" applyFill="1" applyBorder="1" applyAlignment="1" applyProtection="1">
      <alignment horizontal="left"/>
      <protection hidden="1"/>
    </xf>
    <xf numFmtId="0" fontId="12" fillId="46" borderId="40" xfId="0" applyNumberFormat="1" applyFont="1" applyFill="1" applyBorder="1" applyAlignment="1" applyProtection="1">
      <alignment horizontal="left"/>
      <protection hidden="1"/>
    </xf>
    <xf numFmtId="0" fontId="12" fillId="46" borderId="42" xfId="0" applyNumberFormat="1" applyFont="1" applyFill="1" applyBorder="1" applyAlignment="1" applyProtection="1">
      <alignment horizontal="left"/>
      <protection hidden="1"/>
    </xf>
    <xf numFmtId="0" fontId="12" fillId="46" borderId="73" xfId="0" applyNumberFormat="1" applyFont="1" applyFill="1" applyBorder="1" applyAlignment="1" applyProtection="1">
      <alignment horizontal="left"/>
      <protection hidden="1"/>
    </xf>
    <xf numFmtId="0" fontId="68" fillId="46" borderId="38" xfId="0" applyNumberFormat="1" applyFont="1" applyFill="1" applyBorder="1" applyAlignment="1" applyProtection="1">
      <alignment horizontal="center" vertical="center" shrinkToFit="1"/>
      <protection hidden="1"/>
    </xf>
    <xf numFmtId="0" fontId="7" fillId="46" borderId="51" xfId="0" applyNumberFormat="1" applyFont="1" applyFill="1" applyBorder="1" applyAlignment="1" applyProtection="1">
      <alignment horizontal="center"/>
      <protection hidden="1"/>
    </xf>
    <xf numFmtId="0" fontId="7" fillId="46" borderId="79" xfId="0" applyNumberFormat="1" applyFont="1" applyFill="1" applyBorder="1" applyAlignment="1" applyProtection="1">
      <alignment horizontal="center"/>
      <protection hidden="1"/>
    </xf>
    <xf numFmtId="0" fontId="68" fillId="46" borderId="84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53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85" xfId="0" applyNumberFormat="1" applyFont="1" applyFill="1" applyBorder="1" applyAlignment="1" applyProtection="1">
      <alignment horizontal="center" vertical="center" shrinkToFit="1"/>
      <protection hidden="1"/>
    </xf>
    <xf numFmtId="0" fontId="12" fillId="46" borderId="91" xfId="0" applyNumberFormat="1" applyFont="1" applyFill="1" applyBorder="1" applyAlignment="1" applyProtection="1">
      <alignment horizontal="left"/>
      <protection hidden="1"/>
    </xf>
    <xf numFmtId="0" fontId="12" fillId="46" borderId="29" xfId="0" applyNumberFormat="1" applyFont="1" applyFill="1" applyBorder="1" applyAlignment="1" applyProtection="1">
      <alignment horizontal="left"/>
      <protection hidden="1"/>
    </xf>
    <xf numFmtId="0" fontId="12" fillId="46" borderId="27" xfId="0" applyNumberFormat="1" applyFont="1" applyFill="1" applyBorder="1" applyAlignment="1" applyProtection="1">
      <alignment horizontal="left"/>
      <protection hidden="1"/>
    </xf>
    <xf numFmtId="0" fontId="12" fillId="46" borderId="74" xfId="0" applyNumberFormat="1" applyFont="1" applyFill="1" applyBorder="1" applyAlignment="1" applyProtection="1">
      <alignment horizontal="left"/>
      <protection hidden="1"/>
    </xf>
    <xf numFmtId="0" fontId="7" fillId="46" borderId="263" xfId="0" applyNumberFormat="1" applyFont="1" applyFill="1" applyBorder="1" applyAlignment="1" applyProtection="1">
      <alignment horizontal="center"/>
      <protection hidden="1"/>
    </xf>
    <xf numFmtId="0" fontId="7" fillId="46" borderId="264" xfId="0" applyFont="1" applyFill="1" applyBorder="1" applyAlignment="1" applyProtection="1">
      <alignment horizontal="left"/>
      <protection hidden="1"/>
    </xf>
    <xf numFmtId="0" fontId="12" fillId="46" borderId="265" xfId="0" applyNumberFormat="1" applyFont="1" applyFill="1" applyBorder="1" applyAlignment="1" applyProtection="1">
      <alignment horizontal="right"/>
      <protection hidden="1"/>
    </xf>
    <xf numFmtId="0" fontId="12" fillId="0" borderId="266" xfId="0" applyFont="1" applyBorder="1" applyAlignment="1" applyProtection="1">
      <alignment horizontal="left"/>
      <protection hidden="1"/>
    </xf>
    <xf numFmtId="0" fontId="12" fillId="46" borderId="229" xfId="0" applyNumberFormat="1" applyFont="1" applyFill="1" applyBorder="1" applyAlignment="1" applyProtection="1">
      <alignment horizontal="right" indent="1"/>
      <protection hidden="1"/>
    </xf>
    <xf numFmtId="0" fontId="12" fillId="46" borderId="266" xfId="0" applyNumberFormat="1" applyFont="1" applyFill="1" applyBorder="1" applyAlignment="1" applyProtection="1">
      <alignment horizontal="left"/>
      <protection hidden="1"/>
    </xf>
    <xf numFmtId="0" fontId="12" fillId="46" borderId="229" xfId="0" applyNumberFormat="1" applyFont="1" applyFill="1" applyBorder="1" applyAlignment="1" applyProtection="1">
      <alignment horizontal="right"/>
      <protection hidden="1"/>
    </xf>
    <xf numFmtId="0" fontId="12" fillId="46" borderId="155" xfId="0" applyNumberFormat="1" applyFont="1" applyFill="1" applyBorder="1" applyAlignment="1" applyProtection="1">
      <alignment horizontal="left"/>
      <protection hidden="1"/>
    </xf>
    <xf numFmtId="0" fontId="7" fillId="46" borderId="267" xfId="0" applyNumberFormat="1" applyFont="1" applyFill="1" applyBorder="1" applyAlignment="1" applyProtection="1">
      <alignment horizontal="center"/>
      <protection hidden="1"/>
    </xf>
    <xf numFmtId="0" fontId="7" fillId="46" borderId="240" xfId="0" applyNumberFormat="1" applyFont="1" applyFill="1" applyBorder="1" applyAlignment="1" applyProtection="1">
      <alignment horizontal="center"/>
      <protection hidden="1"/>
    </xf>
    <xf numFmtId="0" fontId="7" fillId="46" borderId="268" xfId="0" applyNumberFormat="1" applyFont="1" applyFill="1" applyBorder="1" applyAlignment="1" applyProtection="1">
      <alignment horizontal="center"/>
      <protection hidden="1"/>
    </xf>
    <xf numFmtId="0" fontId="7" fillId="46" borderId="269" xfId="0" applyFont="1" applyFill="1" applyBorder="1" applyAlignment="1" applyProtection="1">
      <alignment horizontal="left"/>
      <protection hidden="1"/>
    </xf>
    <xf numFmtId="0" fontId="7" fillId="46" borderId="50" xfId="0" applyNumberFormat="1" applyFont="1" applyFill="1" applyBorder="1" applyAlignment="1" applyProtection="1">
      <alignment horizontal="center"/>
      <protection hidden="1"/>
    </xf>
    <xf numFmtId="0" fontId="7" fillId="46" borderId="91" xfId="0" applyNumberFormat="1" applyFont="1" applyFill="1" applyBorder="1" applyAlignment="1" applyProtection="1">
      <alignment horizontal="center"/>
      <protection hidden="1"/>
    </xf>
    <xf numFmtId="0" fontId="7" fillId="46" borderId="74" xfId="0" applyFont="1" applyFill="1" applyBorder="1" applyAlignment="1" applyProtection="1">
      <alignment horizontal="left"/>
      <protection hidden="1"/>
    </xf>
    <xf numFmtId="0" fontId="7" fillId="46" borderId="255" xfId="0" applyNumberFormat="1" applyFont="1" applyFill="1" applyBorder="1" applyAlignment="1" applyProtection="1">
      <alignment horizontal="center"/>
      <protection hidden="1"/>
    </xf>
    <xf numFmtId="181" fontId="9" fillId="46" borderId="55" xfId="0" applyNumberFormat="1" applyFont="1" applyFill="1" applyBorder="1" applyAlignment="1" applyProtection="1">
      <alignment vertical="center"/>
      <protection hidden="1"/>
    </xf>
    <xf numFmtId="181" fontId="41" fillId="46" borderId="126" xfId="0" applyNumberFormat="1" applyFont="1" applyFill="1" applyBorder="1" applyAlignment="1" applyProtection="1">
      <alignment vertical="center"/>
      <protection hidden="1"/>
    </xf>
    <xf numFmtId="181" fontId="41" fillId="46" borderId="0" xfId="0" applyNumberFormat="1" applyFont="1" applyFill="1" applyBorder="1" applyAlignment="1" applyProtection="1">
      <alignment vertical="center"/>
      <protection hidden="1"/>
    </xf>
    <xf numFmtId="0" fontId="69" fillId="46" borderId="238" xfId="0" applyNumberFormat="1" applyFont="1" applyFill="1" applyBorder="1" applyAlignment="1" applyProtection="1">
      <alignment horizontal="center" vertical="center"/>
      <protection hidden="1"/>
    </xf>
    <xf numFmtId="0" fontId="69" fillId="46" borderId="243" xfId="0" applyNumberFormat="1" applyFont="1" applyFill="1" applyBorder="1" applyAlignment="1" applyProtection="1">
      <alignment horizontal="center" vertical="center"/>
      <protection hidden="1"/>
    </xf>
    <xf numFmtId="0" fontId="69" fillId="46" borderId="251" xfId="0" applyNumberFormat="1" applyFont="1" applyFill="1" applyBorder="1" applyAlignment="1" applyProtection="1">
      <alignment horizontal="center" vertical="center"/>
      <protection hidden="1"/>
    </xf>
    <xf numFmtId="0" fontId="69" fillId="46" borderId="250" xfId="0" applyNumberFormat="1" applyFont="1" applyFill="1" applyBorder="1" applyAlignment="1" applyProtection="1">
      <alignment horizontal="center" vertical="center"/>
      <protection hidden="1"/>
    </xf>
    <xf numFmtId="0" fontId="69" fillId="46" borderId="242" xfId="0" applyNumberFormat="1" applyFont="1" applyFill="1" applyBorder="1" applyAlignment="1" applyProtection="1">
      <alignment horizontal="center" vertical="center"/>
      <protection hidden="1"/>
    </xf>
    <xf numFmtId="0" fontId="7" fillId="46" borderId="237" xfId="0" applyFont="1" applyFill="1" applyBorder="1" applyAlignment="1" applyProtection="1">
      <alignment horizontal="center" vertical="center"/>
      <protection hidden="1"/>
    </xf>
    <xf numFmtId="0" fontId="7" fillId="46" borderId="235" xfId="0" applyFont="1" applyFill="1" applyBorder="1" applyAlignment="1" applyProtection="1">
      <alignment horizontal="center" vertical="center"/>
      <protection hidden="1"/>
    </xf>
    <xf numFmtId="0" fontId="7" fillId="46" borderId="236" xfId="0" applyFont="1" applyFill="1" applyBorder="1" applyAlignment="1" applyProtection="1">
      <alignment horizontal="center" vertical="center"/>
      <protection hidden="1"/>
    </xf>
    <xf numFmtId="0" fontId="68" fillId="46" borderId="242" xfId="0" applyFont="1" applyFill="1" applyBorder="1" applyAlignment="1" applyProtection="1">
      <alignment horizontal="center" vertical="center" shrinkToFit="1"/>
      <protection hidden="1"/>
    </xf>
    <xf numFmtId="0" fontId="0" fillId="46" borderId="0" xfId="0" applyFill="1" applyBorder="1" applyAlignment="1" applyProtection="1">
      <alignment vertical="center"/>
      <protection hidden="1"/>
    </xf>
    <xf numFmtId="0" fontId="49" fillId="46" borderId="0" xfId="0" applyNumberFormat="1" applyFont="1" applyFill="1" applyBorder="1" applyAlignment="1" applyProtection="1">
      <alignment horizontal="center"/>
      <protection hidden="1"/>
    </xf>
    <xf numFmtId="0" fontId="12" fillId="46" borderId="0" xfId="0" applyNumberFormat="1" applyFont="1" applyFill="1" applyBorder="1" applyAlignment="1" applyProtection="1">
      <alignment horizontal="center"/>
      <protection hidden="1"/>
    </xf>
    <xf numFmtId="0" fontId="12" fillId="46" borderId="0" xfId="0" applyNumberFormat="1" applyFont="1" applyFill="1" applyBorder="1" applyAlignment="1" applyProtection="1">
      <alignment horizontal="left"/>
      <protection hidden="1"/>
    </xf>
    <xf numFmtId="181" fontId="66" fillId="46" borderId="55" xfId="0" applyNumberFormat="1" applyFont="1" applyFill="1" applyBorder="1" applyAlignment="1" applyProtection="1">
      <alignment horizontal="right" vertical="center"/>
      <protection hidden="1"/>
    </xf>
    <xf numFmtId="0" fontId="68" fillId="46" borderId="82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54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83" xfId="0" applyNumberFormat="1" applyFont="1" applyFill="1" applyBorder="1" applyAlignment="1" applyProtection="1">
      <alignment horizontal="center" vertical="center" shrinkToFit="1"/>
      <protection hidden="1"/>
    </xf>
    <xf numFmtId="0" fontId="66" fillId="46" borderId="55" xfId="0" applyNumberFormat="1" applyFont="1" applyFill="1" applyBorder="1" applyAlignment="1" applyProtection="1">
      <alignment horizontal="right" vertical="center"/>
      <protection hidden="1"/>
    </xf>
    <xf numFmtId="0" fontId="7" fillId="46" borderId="278" xfId="0" applyNumberFormat="1" applyFont="1" applyFill="1" applyBorder="1" applyAlignment="1" applyProtection="1">
      <alignment horizontal="center"/>
      <protection hidden="1"/>
    </xf>
    <xf numFmtId="0" fontId="69" fillId="46" borderId="229" xfId="0" applyNumberFormat="1" applyFont="1" applyFill="1" applyBorder="1" applyAlignment="1" applyProtection="1">
      <alignment horizontal="center" vertical="center" shrinkToFit="1"/>
      <protection hidden="1"/>
    </xf>
    <xf numFmtId="0" fontId="54" fillId="48" borderId="0" xfId="0" applyFont="1" applyFill="1" applyProtection="1">
      <protection hidden="1"/>
    </xf>
    <xf numFmtId="0" fontId="54" fillId="48" borderId="0" xfId="0" applyFont="1" applyFill="1" applyAlignment="1" applyProtection="1">
      <alignment horizontal="center"/>
      <protection hidden="1"/>
    </xf>
    <xf numFmtId="0" fontId="49" fillId="48" borderId="0" xfId="0" applyFont="1" applyFill="1" applyProtection="1">
      <protection hidden="1"/>
    </xf>
    <xf numFmtId="0" fontId="49" fillId="48" borderId="0" xfId="0" applyFont="1" applyFill="1" applyAlignment="1" applyProtection="1">
      <protection hidden="1"/>
    </xf>
    <xf numFmtId="0" fontId="49" fillId="48" borderId="152" xfId="0" applyFont="1" applyFill="1" applyBorder="1" applyAlignment="1" applyProtection="1">
      <alignment vertical="center"/>
      <protection hidden="1"/>
    </xf>
    <xf numFmtId="0" fontId="49" fillId="48" borderId="152" xfId="0" applyFont="1" applyFill="1" applyBorder="1" applyAlignment="1" applyProtection="1">
      <alignment horizontal="right" vertical="center"/>
      <protection hidden="1"/>
    </xf>
    <xf numFmtId="0" fontId="49" fillId="48" borderId="14" xfId="0" applyFont="1" applyFill="1" applyBorder="1" applyAlignment="1" applyProtection="1">
      <alignment vertical="center"/>
      <protection hidden="1"/>
    </xf>
    <xf numFmtId="0" fontId="49" fillId="48" borderId="156" xfId="0" applyFont="1" applyFill="1" applyBorder="1" applyAlignment="1" applyProtection="1">
      <alignment horizontal="center" vertical="center"/>
      <protection hidden="1"/>
    </xf>
    <xf numFmtId="0" fontId="49" fillId="48" borderId="161" xfId="0" applyFont="1" applyFill="1" applyBorder="1" applyAlignment="1" applyProtection="1">
      <alignment horizontal="center" vertical="center"/>
      <protection hidden="1"/>
    </xf>
    <xf numFmtId="0" fontId="49" fillId="48" borderId="162" xfId="0" applyFont="1" applyFill="1" applyBorder="1" applyAlignment="1" applyProtection="1">
      <alignment horizontal="center" vertical="center"/>
      <protection hidden="1"/>
    </xf>
    <xf numFmtId="0" fontId="49" fillId="48" borderId="126" xfId="0" applyFont="1" applyFill="1" applyBorder="1" applyAlignment="1" applyProtection="1">
      <alignment vertical="center"/>
      <protection hidden="1"/>
    </xf>
    <xf numFmtId="0" fontId="49" fillId="48" borderId="24" xfId="0" applyFont="1" applyFill="1" applyBorder="1" applyAlignment="1" applyProtection="1">
      <alignment horizontal="center" vertical="center"/>
      <protection hidden="1"/>
    </xf>
    <xf numFmtId="0" fontId="49" fillId="48" borderId="0" xfId="0" applyFont="1" applyFill="1" applyBorder="1" applyAlignment="1" applyProtection="1">
      <alignment horizontal="center" vertical="center"/>
      <protection hidden="1"/>
    </xf>
    <xf numFmtId="0" fontId="49" fillId="48" borderId="170" xfId="0" applyFont="1" applyFill="1" applyBorder="1" applyAlignment="1" applyProtection="1">
      <alignment horizontal="center" vertical="center"/>
      <protection hidden="1"/>
    </xf>
    <xf numFmtId="0" fontId="49" fillId="48" borderId="171" xfId="0" applyFont="1" applyFill="1" applyBorder="1" applyAlignment="1" applyProtection="1">
      <alignment vertical="center"/>
      <protection hidden="1"/>
    </xf>
    <xf numFmtId="0" fontId="49" fillId="48" borderId="126" xfId="0" applyFont="1" applyFill="1" applyBorder="1" applyAlignment="1" applyProtection="1">
      <alignment horizontal="center" vertical="center"/>
      <protection hidden="1"/>
    </xf>
    <xf numFmtId="0" fontId="49" fillId="48" borderId="63" xfId="0" applyFont="1" applyFill="1" applyBorder="1" applyAlignment="1" applyProtection="1">
      <alignment horizontal="center" vertical="center"/>
      <protection hidden="1"/>
    </xf>
    <xf numFmtId="0" fontId="49" fillId="48" borderId="62" xfId="0" applyFont="1" applyFill="1" applyBorder="1" applyAlignment="1" applyProtection="1">
      <alignment horizontal="center" vertical="center"/>
      <protection hidden="1"/>
    </xf>
    <xf numFmtId="0" fontId="49" fillId="48" borderId="61" xfId="0" applyFont="1" applyFill="1" applyBorder="1" applyAlignment="1" applyProtection="1">
      <alignment horizontal="center" vertical="center"/>
      <protection hidden="1"/>
    </xf>
    <xf numFmtId="0" fontId="49" fillId="48" borderId="60" xfId="0" applyFont="1" applyFill="1" applyBorder="1" applyAlignment="1" applyProtection="1">
      <alignment vertical="center"/>
      <protection hidden="1"/>
    </xf>
    <xf numFmtId="0" fontId="49" fillId="48" borderId="185" xfId="0" applyFont="1" applyFill="1" applyBorder="1" applyAlignment="1" applyProtection="1">
      <alignment vertical="center"/>
      <protection hidden="1"/>
    </xf>
    <xf numFmtId="0" fontId="49" fillId="48" borderId="186" xfId="0" applyFont="1" applyFill="1" applyBorder="1" applyAlignment="1" applyProtection="1">
      <alignment horizontal="center" vertical="center"/>
      <protection hidden="1"/>
    </xf>
    <xf numFmtId="0" fontId="49" fillId="48" borderId="192" xfId="0" applyFont="1" applyFill="1" applyBorder="1" applyAlignment="1" applyProtection="1">
      <alignment horizontal="center" vertical="center"/>
      <protection hidden="1"/>
    </xf>
    <xf numFmtId="0" fontId="49" fillId="48" borderId="193" xfId="0" applyFont="1" applyFill="1" applyBorder="1" applyAlignment="1" applyProtection="1">
      <alignment horizontal="center" vertical="center"/>
      <protection hidden="1"/>
    </xf>
    <xf numFmtId="0" fontId="49" fillId="48" borderId="194" xfId="0" applyFont="1" applyFill="1" applyBorder="1" applyAlignment="1" applyProtection="1">
      <alignment vertical="center"/>
      <protection hidden="1"/>
    </xf>
    <xf numFmtId="0" fontId="49" fillId="48" borderId="195" xfId="0" applyFont="1" applyFill="1" applyBorder="1" applyAlignment="1" applyProtection="1">
      <alignment vertical="center"/>
      <protection hidden="1"/>
    </xf>
    <xf numFmtId="0" fontId="49" fillId="48" borderId="196" xfId="0" applyFont="1" applyFill="1" applyBorder="1" applyAlignment="1" applyProtection="1">
      <alignment horizontal="center" vertical="center"/>
      <protection hidden="1"/>
    </xf>
    <xf numFmtId="0" fontId="49" fillId="48" borderId="198" xfId="0" applyFont="1" applyFill="1" applyBorder="1" applyAlignment="1" applyProtection="1">
      <alignment horizontal="center" vertical="center"/>
      <protection hidden="1"/>
    </xf>
    <xf numFmtId="0" fontId="49" fillId="48" borderId="201" xfId="0" applyFont="1" applyFill="1" applyBorder="1" applyAlignment="1" applyProtection="1">
      <alignment horizontal="center" vertical="center"/>
      <protection hidden="1"/>
    </xf>
    <xf numFmtId="0" fontId="49" fillId="48" borderId="202" xfId="0" applyFont="1" applyFill="1" applyBorder="1" applyAlignment="1" applyProtection="1">
      <alignment vertical="center"/>
      <protection hidden="1"/>
    </xf>
    <xf numFmtId="0" fontId="49" fillId="48" borderId="218" xfId="0" applyFont="1" applyFill="1" applyBorder="1" applyAlignment="1" applyProtection="1">
      <alignment horizontal="center" vertical="center"/>
      <protection hidden="1"/>
    </xf>
    <xf numFmtId="0" fontId="49" fillId="48" borderId="221" xfId="0" applyFont="1" applyFill="1" applyBorder="1" applyAlignment="1" applyProtection="1">
      <alignment horizontal="center" vertical="center"/>
      <protection hidden="1"/>
    </xf>
    <xf numFmtId="0" fontId="49" fillId="48" borderId="222" xfId="0" applyFont="1" applyFill="1" applyBorder="1" applyAlignment="1" applyProtection="1">
      <alignment horizontal="center" vertical="center"/>
      <protection hidden="1"/>
    </xf>
    <xf numFmtId="0" fontId="49" fillId="48" borderId="223" xfId="0" applyFont="1" applyFill="1" applyBorder="1" applyAlignment="1" applyProtection="1">
      <alignment vertical="center"/>
      <protection hidden="1"/>
    </xf>
    <xf numFmtId="0" fontId="49" fillId="48" borderId="59" xfId="0" applyFont="1" applyFill="1" applyBorder="1" applyAlignment="1" applyProtection="1">
      <alignment horizontal="center" vertical="center"/>
      <protection hidden="1"/>
    </xf>
    <xf numFmtId="0" fontId="49" fillId="48" borderId="58" xfId="0" applyFont="1" applyFill="1" applyBorder="1" applyAlignment="1" applyProtection="1">
      <alignment horizontal="center" vertical="center"/>
      <protection hidden="1"/>
    </xf>
    <xf numFmtId="0" fontId="49" fillId="48" borderId="226" xfId="0" applyFont="1" applyFill="1" applyBorder="1" applyAlignment="1" applyProtection="1">
      <alignment horizontal="center" vertical="center"/>
      <protection hidden="1"/>
    </xf>
    <xf numFmtId="0" fontId="49" fillId="48" borderId="227" xfId="0" applyFont="1" applyFill="1" applyBorder="1" applyAlignment="1" applyProtection="1">
      <alignment horizontal="center" vertical="center"/>
      <protection hidden="1"/>
    </xf>
    <xf numFmtId="0" fontId="49" fillId="48" borderId="228" xfId="0" applyFont="1" applyFill="1" applyBorder="1" applyAlignment="1" applyProtection="1">
      <alignment horizontal="right" vertical="center"/>
      <protection hidden="1"/>
    </xf>
    <xf numFmtId="0" fontId="49" fillId="48" borderId="0" xfId="0" applyFont="1" applyFill="1" applyBorder="1" applyProtection="1">
      <protection hidden="1"/>
    </xf>
    <xf numFmtId="0" fontId="49" fillId="48" borderId="152" xfId="0" applyFont="1" applyFill="1" applyBorder="1" applyProtection="1">
      <protection hidden="1"/>
    </xf>
    <xf numFmtId="0" fontId="49" fillId="48" borderId="14" xfId="0" applyFont="1" applyFill="1" applyBorder="1" applyProtection="1">
      <protection hidden="1"/>
    </xf>
    <xf numFmtId="0" fontId="49" fillId="48" borderId="59" xfId="0" applyFont="1" applyFill="1" applyBorder="1" applyAlignment="1" applyProtection="1">
      <alignment vertical="center"/>
      <protection hidden="1"/>
    </xf>
    <xf numFmtId="0" fontId="49" fillId="48" borderId="58" xfId="0" applyFont="1" applyFill="1" applyBorder="1" applyAlignment="1" applyProtection="1">
      <alignment vertical="center"/>
      <protection hidden="1"/>
    </xf>
    <xf numFmtId="0" fontId="49" fillId="48" borderId="227" xfId="0" applyFont="1" applyFill="1" applyBorder="1" applyAlignment="1" applyProtection="1">
      <alignment vertical="center"/>
      <protection hidden="1"/>
    </xf>
    <xf numFmtId="0" fontId="49" fillId="48" borderId="163" xfId="0" applyFont="1" applyFill="1" applyBorder="1" applyAlignment="1" applyProtection="1">
      <alignment horizontal="center" vertical="center"/>
      <protection locked="0" hidden="1"/>
    </xf>
    <xf numFmtId="0" fontId="49" fillId="48" borderId="164" xfId="0" applyFont="1" applyFill="1" applyBorder="1" applyAlignment="1" applyProtection="1">
      <alignment horizontal="center" vertical="center"/>
      <protection locked="0" hidden="1"/>
    </xf>
    <xf numFmtId="0" fontId="49" fillId="48" borderId="166" xfId="0" applyFont="1" applyFill="1" applyBorder="1" applyAlignment="1" applyProtection="1">
      <alignment horizontal="center" vertical="center"/>
      <protection locked="0" hidden="1"/>
    </xf>
    <xf numFmtId="0" fontId="49" fillId="48" borderId="172" xfId="0" applyFont="1" applyFill="1" applyBorder="1" applyAlignment="1" applyProtection="1">
      <alignment horizontal="center" vertical="center"/>
      <protection locked="0" hidden="1"/>
    </xf>
    <xf numFmtId="0" fontId="49" fillId="48" borderId="173" xfId="0" applyFont="1" applyFill="1" applyBorder="1" applyAlignment="1" applyProtection="1">
      <alignment horizontal="center" vertical="center"/>
      <protection locked="0" hidden="1"/>
    </xf>
    <xf numFmtId="0" fontId="49" fillId="48" borderId="174" xfId="0" applyFont="1" applyFill="1" applyBorder="1" applyAlignment="1" applyProtection="1">
      <alignment horizontal="center" vertical="center"/>
      <protection locked="0" hidden="1"/>
    </xf>
    <xf numFmtId="0" fontId="49" fillId="48" borderId="177" xfId="0" applyFont="1" applyFill="1" applyBorder="1" applyAlignment="1" applyProtection="1">
      <alignment horizontal="center" vertical="center"/>
      <protection locked="0" hidden="1"/>
    </xf>
    <xf numFmtId="0" fontId="49" fillId="48" borderId="178" xfId="0" applyFont="1" applyFill="1" applyBorder="1" applyAlignment="1" applyProtection="1">
      <alignment horizontal="center" vertical="center"/>
      <protection locked="0" hidden="1"/>
    </xf>
    <xf numFmtId="0" fontId="49" fillId="48" borderId="179" xfId="0" applyFont="1" applyFill="1" applyBorder="1" applyAlignment="1" applyProtection="1">
      <alignment horizontal="center" vertical="center"/>
      <protection locked="0" hidden="1"/>
    </xf>
    <xf numFmtId="0" fontId="49" fillId="48" borderId="187" xfId="0" applyFont="1" applyFill="1" applyBorder="1" applyAlignment="1" applyProtection="1">
      <alignment horizontal="center" vertical="center"/>
      <protection locked="0" hidden="1"/>
    </xf>
    <xf numFmtId="0" fontId="49" fillId="48" borderId="188" xfId="0" applyFont="1" applyFill="1" applyBorder="1" applyAlignment="1" applyProtection="1">
      <alignment horizontal="center" vertical="center"/>
      <protection locked="0" hidden="1"/>
    </xf>
    <xf numFmtId="0" fontId="49" fillId="48" borderId="189" xfId="0" applyFont="1" applyFill="1" applyBorder="1" applyAlignment="1" applyProtection="1">
      <alignment horizontal="center" vertical="center"/>
      <protection locked="0" hidden="1"/>
    </xf>
    <xf numFmtId="0" fontId="49" fillId="48" borderId="197" xfId="0" applyFont="1" applyFill="1" applyBorder="1" applyAlignment="1" applyProtection="1">
      <alignment horizontal="center" vertical="center"/>
      <protection locked="0" hidden="1"/>
    </xf>
    <xf numFmtId="0" fontId="49" fillId="48" borderId="183" xfId="0" applyFont="1" applyFill="1" applyBorder="1" applyAlignment="1" applyProtection="1">
      <alignment horizontal="center" vertical="center"/>
      <protection locked="0" hidden="1"/>
    </xf>
    <xf numFmtId="0" fontId="49" fillId="48" borderId="206" xfId="0" applyFont="1" applyFill="1" applyBorder="1" applyAlignment="1" applyProtection="1">
      <alignment horizontal="center" vertical="center"/>
      <protection locked="0" hidden="1"/>
    </xf>
    <xf numFmtId="0" fontId="49" fillId="48" borderId="207" xfId="0" applyFont="1" applyFill="1" applyBorder="1" applyAlignment="1" applyProtection="1">
      <alignment horizontal="center" vertical="center"/>
      <protection locked="0" hidden="1"/>
    </xf>
    <xf numFmtId="0" fontId="49" fillId="48" borderId="213" xfId="0" applyFont="1" applyFill="1" applyBorder="1" applyAlignment="1" applyProtection="1">
      <alignment horizontal="center" vertical="center"/>
      <protection locked="0" hidden="1"/>
    </xf>
    <xf numFmtId="0" fontId="49" fillId="48" borderId="214" xfId="0" applyFont="1" applyFill="1" applyBorder="1" applyAlignment="1" applyProtection="1">
      <alignment horizontal="center" vertical="center"/>
      <protection locked="0" hidden="1"/>
    </xf>
    <xf numFmtId="0" fontId="49" fillId="48" borderId="217" xfId="0" applyFont="1" applyFill="1" applyBorder="1" applyAlignment="1" applyProtection="1">
      <alignment horizontal="center" vertical="center"/>
      <protection locked="0" hidden="1"/>
    </xf>
    <xf numFmtId="0" fontId="49" fillId="48" borderId="168" xfId="0" applyFont="1" applyFill="1" applyBorder="1" applyAlignment="1" applyProtection="1">
      <alignment horizontal="center" vertical="center"/>
      <protection locked="0" hidden="1"/>
    </xf>
    <xf numFmtId="0" fontId="49" fillId="48" borderId="175" xfId="0" applyFont="1" applyFill="1" applyBorder="1" applyAlignment="1" applyProtection="1">
      <alignment horizontal="center" vertical="center"/>
      <protection locked="0" hidden="1"/>
    </xf>
    <xf numFmtId="0" fontId="49" fillId="48" borderId="176" xfId="0" applyFont="1" applyFill="1" applyBorder="1" applyAlignment="1" applyProtection="1">
      <alignment horizontal="center" vertical="center"/>
      <protection locked="0" hidden="1"/>
    </xf>
    <xf numFmtId="0" fontId="49" fillId="48" borderId="180" xfId="0" applyFont="1" applyFill="1" applyBorder="1" applyAlignment="1" applyProtection="1">
      <alignment horizontal="center" vertical="center"/>
      <protection locked="0" hidden="1"/>
    </xf>
    <xf numFmtId="0" fontId="49" fillId="48" borderId="181" xfId="0" applyFont="1" applyFill="1" applyBorder="1" applyAlignment="1" applyProtection="1">
      <alignment horizontal="center" vertical="center"/>
      <protection locked="0" hidden="1"/>
    </xf>
    <xf numFmtId="0" fontId="49" fillId="48" borderId="169" xfId="0" applyFont="1" applyFill="1" applyBorder="1" applyAlignment="1" applyProtection="1">
      <alignment horizontal="center" vertical="center"/>
      <protection locked="0" hidden="1"/>
    </xf>
    <xf numFmtId="0" fontId="49" fillId="48" borderId="190" xfId="0" applyFont="1" applyFill="1" applyBorder="1" applyAlignment="1" applyProtection="1">
      <alignment horizontal="center" vertical="center"/>
      <protection locked="0" hidden="1"/>
    </xf>
    <xf numFmtId="0" fontId="49" fillId="48" borderId="191" xfId="0" applyFont="1" applyFill="1" applyBorder="1" applyAlignment="1" applyProtection="1">
      <alignment horizontal="center" vertical="center"/>
      <protection locked="0" hidden="1"/>
    </xf>
    <xf numFmtId="0" fontId="49" fillId="48" borderId="208" xfId="0" applyFont="1" applyFill="1" applyBorder="1" applyAlignment="1" applyProtection="1">
      <alignment horizontal="center" vertical="center"/>
      <protection locked="0" hidden="1"/>
    </xf>
    <xf numFmtId="0" fontId="49" fillId="48" borderId="209" xfId="0" applyFont="1" applyFill="1" applyBorder="1" applyAlignment="1" applyProtection="1">
      <alignment horizontal="center" vertical="center"/>
      <protection locked="0" hidden="1"/>
    </xf>
    <xf numFmtId="0" fontId="49" fillId="48" borderId="219" xfId="0" applyFont="1" applyFill="1" applyBorder="1" applyAlignment="1" applyProtection="1">
      <alignment horizontal="center" vertical="center"/>
      <protection locked="0" hidden="1"/>
    </xf>
    <xf numFmtId="0" fontId="49" fillId="48" borderId="220" xfId="0" applyFont="1" applyFill="1" applyBorder="1" applyAlignment="1" applyProtection="1">
      <alignment horizontal="center" vertical="center"/>
      <protection locked="0" hidden="1"/>
    </xf>
    <xf numFmtId="0" fontId="49" fillId="48" borderId="182" xfId="0" applyFont="1" applyFill="1" applyBorder="1" applyAlignment="1" applyProtection="1">
      <alignment horizontal="center" vertical="center"/>
      <protection locked="0" hidden="1"/>
    </xf>
    <xf numFmtId="0" fontId="49" fillId="48" borderId="210" xfId="0" applyFont="1" applyFill="1" applyBorder="1" applyAlignment="1" applyProtection="1">
      <alignment horizontal="center" vertical="center"/>
      <protection locked="0" hidden="1"/>
    </xf>
    <xf numFmtId="0" fontId="49" fillId="48" borderId="184" xfId="0" applyFont="1" applyFill="1" applyBorder="1" applyAlignment="1" applyProtection="1">
      <alignment horizontal="center" vertical="center"/>
      <protection locked="0" hidden="1"/>
    </xf>
    <xf numFmtId="0" fontId="49" fillId="48" borderId="199" xfId="0" applyFont="1" applyFill="1" applyBorder="1" applyAlignment="1" applyProtection="1">
      <alignment horizontal="center" vertical="center"/>
      <protection locked="0" hidden="1"/>
    </xf>
    <xf numFmtId="0" fontId="49" fillId="48" borderId="200" xfId="0" applyFont="1" applyFill="1" applyBorder="1" applyAlignment="1" applyProtection="1">
      <alignment horizontal="center" vertical="center"/>
      <protection locked="0" hidden="1"/>
    </xf>
    <xf numFmtId="0" fontId="7" fillId="46" borderId="0" xfId="0" applyFont="1" applyFill="1" applyAlignment="1" applyProtection="1">
      <protection hidden="1"/>
    </xf>
    <xf numFmtId="181" fontId="7" fillId="46" borderId="0" xfId="0" applyNumberFormat="1" applyFont="1" applyFill="1" applyProtection="1">
      <protection hidden="1"/>
    </xf>
    <xf numFmtId="0" fontId="7" fillId="46" borderId="0" xfId="0" applyFont="1" applyFill="1" applyBorder="1" applyProtection="1">
      <protection hidden="1"/>
    </xf>
    <xf numFmtId="0" fontId="7" fillId="46" borderId="252" xfId="0" applyFont="1" applyFill="1" applyBorder="1" applyAlignment="1" applyProtection="1">
      <alignment horizontal="center"/>
      <protection hidden="1"/>
    </xf>
    <xf numFmtId="181" fontId="7" fillId="46" borderId="0" xfId="0" applyNumberFormat="1" applyFont="1" applyFill="1" applyAlignment="1" applyProtection="1">
      <alignment horizontal="left"/>
      <protection hidden="1"/>
    </xf>
    <xf numFmtId="0" fontId="7" fillId="46" borderId="276" xfId="0" applyFont="1" applyFill="1" applyBorder="1" applyAlignment="1" applyProtection="1">
      <alignment horizontal="center"/>
      <protection hidden="1"/>
    </xf>
    <xf numFmtId="49" fontId="7" fillId="46" borderId="0" xfId="0" applyNumberFormat="1" applyFont="1" applyFill="1" applyBorder="1" applyAlignment="1" applyProtection="1">
      <alignment vertical="center"/>
      <protection hidden="1"/>
    </xf>
    <xf numFmtId="49" fontId="12" fillId="46" borderId="77" xfId="0" applyNumberFormat="1" applyFont="1" applyFill="1" applyBorder="1" applyAlignment="1" applyProtection="1">
      <alignment horizontal="center" vertical="center"/>
      <protection hidden="1"/>
    </xf>
    <xf numFmtId="49" fontId="12" fillId="46" borderId="50" xfId="0" applyNumberFormat="1" applyFont="1" applyFill="1" applyBorder="1" applyAlignment="1" applyProtection="1">
      <alignment horizontal="center" vertical="center"/>
      <protection hidden="1"/>
    </xf>
    <xf numFmtId="0" fontId="7" fillId="46" borderId="254" xfId="0" applyFont="1" applyFill="1" applyBorder="1" applyAlignment="1" applyProtection="1">
      <alignment horizontal="center"/>
      <protection hidden="1"/>
    </xf>
    <xf numFmtId="0" fontId="40" fillId="0" borderId="21" xfId="0" applyFont="1" applyFill="1" applyBorder="1" applyAlignment="1" applyProtection="1">
      <alignment wrapText="1" shrinkToFit="1"/>
      <protection locked="0"/>
    </xf>
    <xf numFmtId="0" fontId="40" fillId="0" borderId="21" xfId="0" applyFont="1" applyFill="1" applyBorder="1" applyAlignment="1" applyProtection="1">
      <alignment horizontal="center" shrinkToFit="1"/>
      <protection locked="0"/>
    </xf>
    <xf numFmtId="0" fontId="40" fillId="0" borderId="21" xfId="0" applyFont="1" applyFill="1" applyBorder="1" applyAlignment="1" applyProtection="1">
      <alignment shrinkToFit="1"/>
      <protection locked="0"/>
    </xf>
    <xf numFmtId="177" fontId="40" fillId="0" borderId="21" xfId="0" applyNumberFormat="1" applyFont="1" applyFill="1" applyBorder="1" applyAlignment="1" applyProtection="1">
      <alignment horizontal="center" shrinkToFit="1"/>
      <protection locked="0"/>
    </xf>
    <xf numFmtId="0" fontId="40" fillId="0" borderId="21" xfId="0" quotePrefix="1" applyFont="1" applyFill="1" applyBorder="1" applyAlignment="1" applyProtection="1">
      <alignment horizontal="center" shrinkToFit="1"/>
      <protection locked="0"/>
    </xf>
    <xf numFmtId="0" fontId="42" fillId="46" borderId="54" xfId="0" applyNumberFormat="1" applyFont="1" applyFill="1" applyBorder="1" applyAlignment="1" applyProtection="1">
      <alignment horizontal="center" vertical="center"/>
      <protection hidden="1"/>
    </xf>
    <xf numFmtId="0" fontId="42" fillId="46" borderId="94" xfId="0" applyNumberFormat="1" applyFont="1" applyFill="1" applyBorder="1" applyAlignment="1" applyProtection="1">
      <alignment horizontal="center" vertical="center"/>
      <protection hidden="1"/>
    </xf>
    <xf numFmtId="0" fontId="42" fillId="46" borderId="51" xfId="0" applyNumberFormat="1" applyFont="1" applyFill="1" applyBorder="1" applyAlignment="1" applyProtection="1">
      <alignment horizontal="center" vertical="center"/>
      <protection hidden="1"/>
    </xf>
    <xf numFmtId="0" fontId="42" fillId="46" borderId="248" xfId="0" applyNumberFormat="1" applyFont="1" applyFill="1" applyBorder="1" applyAlignment="1" applyProtection="1">
      <alignment horizontal="center" vertical="center"/>
      <protection hidden="1"/>
    </xf>
    <xf numFmtId="0" fontId="42" fillId="46" borderId="128" xfId="0" applyNumberFormat="1" applyFont="1" applyFill="1" applyBorder="1" applyAlignment="1" applyProtection="1">
      <alignment horizontal="center" vertical="center"/>
      <protection hidden="1"/>
    </xf>
    <xf numFmtId="0" fontId="42" fillId="46" borderId="147" xfId="0" applyNumberFormat="1" applyFont="1" applyFill="1" applyBorder="1" applyAlignment="1" applyProtection="1">
      <alignment horizontal="center" vertical="center"/>
      <protection hidden="1"/>
    </xf>
    <xf numFmtId="0" fontId="49" fillId="48" borderId="0" xfId="0" applyFont="1" applyFill="1" applyBorder="1" applyAlignment="1" applyProtection="1">
      <alignment horizontal="center"/>
      <protection hidden="1"/>
    </xf>
    <xf numFmtId="0" fontId="49" fillId="48" borderId="239" xfId="0" applyFont="1" applyFill="1" applyBorder="1" applyAlignment="1" applyProtection="1">
      <alignment horizontal="center" vertical="center"/>
      <protection locked="0" hidden="1"/>
    </xf>
    <xf numFmtId="177" fontId="49" fillId="48" borderId="240" xfId="0" applyNumberFormat="1" applyFont="1" applyFill="1" applyBorder="1" applyAlignment="1" applyProtection="1">
      <alignment horizontal="center" vertical="center"/>
      <protection locked="0" hidden="1"/>
    </xf>
    <xf numFmtId="0" fontId="49" fillId="48" borderId="252" xfId="0" applyFont="1" applyFill="1" applyBorder="1" applyAlignment="1" applyProtection="1">
      <alignment horizontal="center" vertical="center"/>
      <protection locked="0" hidden="1"/>
    </xf>
    <xf numFmtId="177" fontId="49" fillId="48" borderId="49" xfId="0" applyNumberFormat="1" applyFont="1" applyFill="1" applyBorder="1" applyAlignment="1" applyProtection="1">
      <alignment horizontal="center" vertical="center"/>
      <protection locked="0" hidden="1"/>
    </xf>
    <xf numFmtId="0" fontId="49" fillId="48" borderId="78" xfId="0" applyFont="1" applyFill="1" applyBorder="1" applyAlignment="1" applyProtection="1">
      <alignment horizontal="center" vertical="center"/>
      <protection locked="0" hidden="1"/>
    </xf>
    <xf numFmtId="0" fontId="49" fillId="48" borderId="293" xfId="0" applyFont="1" applyFill="1" applyBorder="1" applyAlignment="1" applyProtection="1">
      <alignment horizontal="center" vertical="center"/>
      <protection locked="0" hidden="1"/>
    </xf>
    <xf numFmtId="0" fontId="49" fillId="48" borderId="95" xfId="0" applyFont="1" applyFill="1" applyBorder="1" applyAlignment="1" applyProtection="1">
      <alignment horizontal="center" vertical="center"/>
      <protection locked="0" hidden="1"/>
    </xf>
    <xf numFmtId="0" fontId="49" fillId="48" borderId="254" xfId="0" applyFont="1" applyFill="1" applyBorder="1" applyAlignment="1" applyProtection="1">
      <alignment horizontal="center" vertical="center"/>
      <protection locked="0" hidden="1"/>
    </xf>
    <xf numFmtId="177" fontId="49" fillId="48" borderId="255" xfId="0" applyNumberFormat="1" applyFont="1" applyFill="1" applyBorder="1" applyAlignment="1" applyProtection="1">
      <alignment horizontal="center" vertical="center"/>
      <protection locked="0" hidden="1"/>
    </xf>
    <xf numFmtId="0" fontId="49" fillId="48" borderId="273" xfId="0" applyFont="1" applyFill="1" applyBorder="1" applyAlignment="1" applyProtection="1">
      <alignment horizontal="center" vertical="center"/>
      <protection locked="0" hidden="1"/>
    </xf>
    <xf numFmtId="0" fontId="49" fillId="48" borderId="294" xfId="0" applyFont="1" applyFill="1" applyBorder="1" applyAlignment="1" applyProtection="1">
      <alignment horizontal="center" vertical="center"/>
      <protection locked="0" hidden="1"/>
    </xf>
    <xf numFmtId="0" fontId="49" fillId="48" borderId="274" xfId="0" applyFont="1" applyFill="1" applyBorder="1" applyAlignment="1" applyProtection="1">
      <alignment horizontal="center" vertical="center"/>
      <protection locked="0" hidden="1"/>
    </xf>
    <xf numFmtId="0" fontId="49" fillId="48" borderId="290" xfId="0" applyNumberFormat="1" applyFont="1" applyFill="1" applyBorder="1" applyAlignment="1" applyProtection="1">
      <alignment horizontal="center" vertical="center"/>
      <protection locked="0" hidden="1"/>
    </xf>
    <xf numFmtId="0" fontId="49" fillId="48" borderId="291" xfId="0" applyNumberFormat="1" applyFont="1" applyFill="1" applyBorder="1" applyAlignment="1" applyProtection="1">
      <alignment horizontal="center" vertical="center"/>
      <protection locked="0" hidden="1"/>
    </xf>
    <xf numFmtId="0" fontId="49" fillId="48" borderId="292" xfId="0" applyNumberFormat="1" applyFont="1" applyFill="1" applyBorder="1" applyAlignment="1" applyProtection="1">
      <alignment horizontal="center" vertical="center"/>
      <protection locked="0" hidden="1"/>
    </xf>
    <xf numFmtId="0" fontId="54" fillId="48" borderId="0" xfId="0" applyFont="1" applyFill="1" applyAlignment="1" applyProtection="1">
      <protection hidden="1"/>
    </xf>
    <xf numFmtId="0" fontId="40" fillId="0" borderId="146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128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147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38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32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39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25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26" xfId="0" applyNumberFormat="1" applyFont="1" applyBorder="1" applyAlignment="1" applyProtection="1">
      <alignment horizontal="center" vertical="center" shrinkToFit="1"/>
      <protection locked="0" hidden="1"/>
    </xf>
    <xf numFmtId="0" fontId="54" fillId="48" borderId="0" xfId="0" applyFont="1" applyFill="1" applyAlignment="1" applyProtection="1">
      <alignment horizontal="left"/>
      <protection hidden="1"/>
    </xf>
    <xf numFmtId="0" fontId="54" fillId="48" borderId="122" xfId="0" applyFont="1" applyFill="1" applyBorder="1" applyAlignment="1" applyProtection="1">
      <alignment horizontal="center"/>
      <protection hidden="1"/>
    </xf>
    <xf numFmtId="0" fontId="54" fillId="48" borderId="0" xfId="0" applyFont="1" applyFill="1" applyAlignment="1" applyProtection="1">
      <alignment horizontal="center" vertical="center"/>
      <protection hidden="1"/>
    </xf>
    <xf numFmtId="0" fontId="54" fillId="48" borderId="0" xfId="0" applyFont="1" applyFill="1" applyBorder="1" applyAlignment="1" applyProtection="1">
      <alignment horizontal="center" vertical="center"/>
      <protection hidden="1"/>
    </xf>
    <xf numFmtId="0" fontId="54" fillId="48" borderId="126" xfId="0" applyFont="1" applyFill="1" applyBorder="1" applyAlignment="1" applyProtection="1">
      <alignment horizontal="left"/>
      <protection hidden="1"/>
    </xf>
    <xf numFmtId="0" fontId="3" fillId="48" borderId="0" xfId="0" applyFont="1" applyFill="1" applyProtection="1">
      <protection hidden="1"/>
    </xf>
    <xf numFmtId="0" fontId="10" fillId="48" borderId="0" xfId="0" applyFont="1" applyFill="1" applyProtection="1">
      <protection hidden="1"/>
    </xf>
    <xf numFmtId="177" fontId="10" fillId="48" borderId="0" xfId="0" applyNumberFormat="1" applyFont="1" applyFill="1" applyAlignment="1" applyProtection="1">
      <alignment horizontal="left"/>
      <protection hidden="1"/>
    </xf>
    <xf numFmtId="177" fontId="10" fillId="48" borderId="0" xfId="0" applyNumberFormat="1" applyFont="1" applyFill="1" applyAlignment="1" applyProtection="1">
      <alignment horizontal="center"/>
      <protection hidden="1"/>
    </xf>
    <xf numFmtId="177" fontId="10" fillId="48" borderId="0" xfId="0" applyNumberFormat="1" applyFont="1" applyFill="1" applyAlignment="1" applyProtection="1">
      <alignment horizontal="left" vertical="top"/>
      <protection hidden="1"/>
    </xf>
    <xf numFmtId="177" fontId="10" fillId="48" borderId="0" xfId="0" applyNumberFormat="1" applyFont="1" applyFill="1" applyAlignment="1" applyProtection="1">
      <alignment horizontal="center" vertical="top"/>
      <protection hidden="1"/>
    </xf>
    <xf numFmtId="0" fontId="10" fillId="48" borderId="0" xfId="0" applyNumberFormat="1" applyFont="1" applyFill="1" applyProtection="1">
      <protection hidden="1"/>
    </xf>
    <xf numFmtId="0" fontId="10" fillId="48" borderId="69" xfId="0" applyFont="1" applyFill="1" applyBorder="1" applyAlignment="1" applyProtection="1">
      <alignment horizontal="center"/>
      <protection hidden="1"/>
    </xf>
    <xf numFmtId="0" fontId="48" fillId="48" borderId="295" xfId="0" applyFont="1" applyFill="1" applyBorder="1" applyAlignment="1" applyProtection="1">
      <alignment horizontal="center"/>
      <protection hidden="1"/>
    </xf>
    <xf numFmtId="0" fontId="10" fillId="48" borderId="295" xfId="0" applyFont="1" applyFill="1" applyBorder="1" applyAlignment="1" applyProtection="1">
      <alignment horizontal="center"/>
      <protection hidden="1"/>
    </xf>
    <xf numFmtId="0" fontId="10" fillId="48" borderId="296" xfId="0" applyFont="1" applyFill="1" applyBorder="1" applyAlignment="1" applyProtection="1">
      <alignment horizontal="center"/>
      <protection hidden="1"/>
    </xf>
    <xf numFmtId="0" fontId="10" fillId="48" borderId="69" xfId="0" applyFont="1" applyFill="1" applyBorder="1" applyAlignment="1" applyProtection="1">
      <alignment horizontal="center" vertical="center"/>
      <protection hidden="1"/>
    </xf>
    <xf numFmtId="177" fontId="10" fillId="48" borderId="147" xfId="0" applyNumberFormat="1" applyFont="1" applyFill="1" applyBorder="1" applyAlignment="1" applyProtection="1">
      <alignment horizontal="center" vertical="center"/>
      <protection hidden="1"/>
    </xf>
    <xf numFmtId="0" fontId="10" fillId="48" borderId="38" xfId="0" applyFont="1" applyFill="1" applyBorder="1" applyAlignment="1" applyProtection="1">
      <alignment horizontal="center" vertical="center"/>
      <protection hidden="1"/>
    </xf>
    <xf numFmtId="177" fontId="10" fillId="48" borderId="39" xfId="0" applyNumberFormat="1" applyFont="1" applyFill="1" applyBorder="1" applyAlignment="1" applyProtection="1">
      <alignment horizontal="center" vertical="center"/>
      <protection hidden="1"/>
    </xf>
    <xf numFmtId="0" fontId="10" fillId="48" borderId="32" xfId="0" applyFont="1" applyFill="1" applyBorder="1" applyAlignment="1" applyProtection="1">
      <alignment horizontal="center" vertical="center"/>
      <protection hidden="1"/>
    </xf>
    <xf numFmtId="0" fontId="10" fillId="48" borderId="39" xfId="0" applyFont="1" applyFill="1" applyBorder="1" applyAlignment="1" applyProtection="1">
      <alignment horizontal="center" vertical="center"/>
      <protection hidden="1"/>
    </xf>
    <xf numFmtId="0" fontId="10" fillId="48" borderId="0" xfId="0" applyFont="1" applyFill="1" applyAlignment="1" applyProtection="1">
      <alignment horizontal="center" vertical="center"/>
      <protection hidden="1"/>
    </xf>
    <xf numFmtId="0" fontId="10" fillId="48" borderId="25" xfId="0" applyFont="1" applyFill="1" applyBorder="1" applyAlignment="1" applyProtection="1">
      <alignment horizontal="center" vertical="center"/>
      <protection hidden="1"/>
    </xf>
    <xf numFmtId="177" fontId="10" fillId="48" borderId="28" xfId="0" applyNumberFormat="1" applyFont="1" applyFill="1" applyBorder="1" applyAlignment="1" applyProtection="1">
      <alignment horizontal="center" vertical="center"/>
      <protection hidden="1"/>
    </xf>
    <xf numFmtId="0" fontId="10" fillId="48" borderId="26" xfId="0" applyFont="1" applyFill="1" applyBorder="1" applyAlignment="1" applyProtection="1">
      <alignment horizontal="center" vertical="center"/>
      <protection hidden="1"/>
    </xf>
    <xf numFmtId="0" fontId="10" fillId="48" borderId="28" xfId="0" applyFont="1" applyFill="1" applyBorder="1" applyAlignment="1" applyProtection="1">
      <alignment horizontal="center" vertical="center"/>
      <protection hidden="1"/>
    </xf>
    <xf numFmtId="0" fontId="48" fillId="48" borderId="248" xfId="0" applyFont="1" applyFill="1" applyBorder="1" applyAlignment="1" applyProtection="1">
      <alignment horizontal="center" vertical="center"/>
      <protection hidden="1"/>
    </xf>
    <xf numFmtId="0" fontId="48" fillId="48" borderId="49" xfId="0" applyFont="1" applyFill="1" applyBorder="1" applyAlignment="1" applyProtection="1">
      <alignment horizontal="center" vertical="center"/>
      <protection hidden="1"/>
    </xf>
    <xf numFmtId="0" fontId="48" fillId="48" borderId="50" xfId="0" applyFont="1" applyFill="1" applyBorder="1" applyAlignment="1" applyProtection="1">
      <alignment horizontal="center" vertical="center"/>
      <protection hidden="1"/>
    </xf>
    <xf numFmtId="177" fontId="10" fillId="48" borderId="261" xfId="0" applyNumberFormat="1" applyFont="1" applyFill="1" applyBorder="1" applyAlignment="1" applyProtection="1">
      <alignment horizontal="center" vertical="center"/>
      <protection hidden="1"/>
    </xf>
    <xf numFmtId="177" fontId="10" fillId="48" borderId="40" xfId="0" applyNumberFormat="1" applyFont="1" applyFill="1" applyBorder="1" applyAlignment="1" applyProtection="1">
      <alignment horizontal="center" vertical="center"/>
      <protection hidden="1"/>
    </xf>
    <xf numFmtId="177" fontId="10" fillId="48" borderId="29" xfId="0" applyNumberFormat="1" applyFont="1" applyFill="1" applyBorder="1" applyAlignment="1" applyProtection="1">
      <alignment horizontal="center" vertical="center"/>
      <protection hidden="1"/>
    </xf>
    <xf numFmtId="0" fontId="10" fillId="48" borderId="248" xfId="0" applyFont="1" applyFill="1" applyBorder="1" applyAlignment="1" applyProtection="1">
      <alignment horizontal="center" vertical="center"/>
      <protection hidden="1"/>
    </xf>
    <xf numFmtId="0" fontId="10" fillId="48" borderId="49" xfId="0" applyFont="1" applyFill="1" applyBorder="1" applyAlignment="1" applyProtection="1">
      <alignment horizontal="center" vertical="center"/>
      <protection hidden="1"/>
    </xf>
    <xf numFmtId="0" fontId="10" fillId="48" borderId="50" xfId="0" applyFont="1" applyFill="1" applyBorder="1" applyAlignment="1" applyProtection="1">
      <alignment horizontal="center" vertical="center"/>
      <protection hidden="1"/>
    </xf>
    <xf numFmtId="0" fontId="54" fillId="48" borderId="0" xfId="0" applyFont="1" applyFill="1" applyBorder="1" applyAlignment="1" applyProtection="1">
      <alignment horizontal="left"/>
      <protection hidden="1"/>
    </xf>
    <xf numFmtId="0" fontId="10" fillId="48" borderId="297" xfId="0" applyFont="1" applyFill="1" applyBorder="1" applyAlignment="1" applyProtection="1">
      <alignment horizontal="center" vertical="center"/>
      <protection hidden="1"/>
    </xf>
    <xf numFmtId="0" fontId="68" fillId="46" borderId="171" xfId="0" applyFont="1" applyFill="1" applyBorder="1" applyAlignment="1" applyProtection="1">
      <alignment horizontal="center" vertical="center" shrinkToFit="1"/>
      <protection hidden="1"/>
    </xf>
    <xf numFmtId="181" fontId="7" fillId="46" borderId="298" xfId="0" applyNumberFormat="1" applyFont="1" applyFill="1" applyBorder="1" applyAlignment="1" applyProtection="1">
      <alignment vertical="center"/>
      <protection hidden="1"/>
    </xf>
    <xf numFmtId="0" fontId="69" fillId="46" borderId="171" xfId="0" applyNumberFormat="1" applyFont="1" applyFill="1" applyBorder="1" applyAlignment="1" applyProtection="1">
      <alignment horizontal="center" vertical="center"/>
      <protection hidden="1"/>
    </xf>
    <xf numFmtId="181" fontId="7" fillId="46" borderId="92" xfId="0" applyNumberFormat="1" applyFont="1" applyFill="1" applyBorder="1" applyAlignment="1" applyProtection="1">
      <alignment vertical="center"/>
      <protection hidden="1"/>
    </xf>
    <xf numFmtId="181" fontId="7" fillId="46" borderId="51" xfId="0" applyNumberFormat="1" applyFont="1" applyFill="1" applyBorder="1" applyAlignment="1" applyProtection="1">
      <alignment vertical="center"/>
      <protection hidden="1"/>
    </xf>
    <xf numFmtId="0" fontId="7" fillId="46" borderId="299" xfId="0" applyFont="1" applyFill="1" applyBorder="1" applyAlignment="1" applyProtection="1">
      <alignment vertical="center"/>
      <protection hidden="1"/>
    </xf>
    <xf numFmtId="0" fontId="7" fillId="46" borderId="51" xfId="0" applyFont="1" applyFill="1" applyBorder="1" applyAlignment="1" applyProtection="1">
      <alignment vertical="center"/>
      <protection hidden="1"/>
    </xf>
    <xf numFmtId="181" fontId="66" fillId="46" borderId="300" xfId="0" applyNumberFormat="1" applyFont="1" applyFill="1" applyBorder="1" applyAlignment="1" applyProtection="1">
      <alignment vertical="center"/>
      <protection hidden="1"/>
    </xf>
    <xf numFmtId="0" fontId="69" fillId="46" borderId="301" xfId="0" applyNumberFormat="1" applyFont="1" applyFill="1" applyBorder="1" applyAlignment="1" applyProtection="1">
      <alignment horizontal="center" vertical="center"/>
      <protection hidden="1"/>
    </xf>
    <xf numFmtId="0" fontId="7" fillId="46" borderId="18" xfId="0" applyFont="1" applyFill="1" applyBorder="1" applyAlignment="1" applyProtection="1">
      <alignment horizontal="center"/>
      <protection hidden="1"/>
    </xf>
    <xf numFmtId="0" fontId="69" fillId="46" borderId="259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295" xfId="0" applyFont="1" applyBorder="1" applyAlignment="1" applyProtection="1">
      <alignment vertical="center" shrinkToFit="1"/>
      <protection locked="0" hidden="1"/>
    </xf>
    <xf numFmtId="0" fontId="12" fillId="0" borderId="295" xfId="0" applyFont="1" applyBorder="1" applyAlignment="1" applyProtection="1">
      <alignment horizontal="center" vertical="center" shrinkToFit="1"/>
    </xf>
    <xf numFmtId="0" fontId="58" fillId="53" borderId="148" xfId="0" applyFont="1" applyFill="1" applyBorder="1" applyProtection="1">
      <protection locked="0"/>
    </xf>
    <xf numFmtId="0" fontId="58" fillId="53" borderId="144" xfId="0" applyFont="1" applyFill="1" applyBorder="1" applyProtection="1">
      <protection locked="0"/>
    </xf>
    <xf numFmtId="0" fontId="58" fillId="53" borderId="150" xfId="0" applyFont="1" applyFill="1" applyBorder="1" applyProtection="1">
      <protection locked="0"/>
    </xf>
    <xf numFmtId="0" fontId="58" fillId="53" borderId="23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horizontal="right" vertical="center" shrinkToFit="1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0" xfId="0" applyFont="1" applyFill="1" applyAlignment="1"/>
    <xf numFmtId="0" fontId="10" fillId="50" borderId="295" xfId="0" applyFont="1" applyFill="1" applyBorder="1" applyAlignment="1">
      <alignment horizontal="center" vertical="center" wrapText="1"/>
    </xf>
    <xf numFmtId="0" fontId="52" fillId="0" borderId="45" xfId="0" applyFont="1" applyFill="1" applyBorder="1" applyAlignment="1" applyProtection="1">
      <alignment horizontal="left"/>
      <protection hidden="1"/>
    </xf>
    <xf numFmtId="0" fontId="12" fillId="0" borderId="303" xfId="0" applyFont="1" applyFill="1" applyBorder="1" applyAlignment="1">
      <alignment horizontal="center" vertical="center" wrapText="1"/>
    </xf>
    <xf numFmtId="0" fontId="40" fillId="0" borderId="304" xfId="0" applyFont="1" applyFill="1" applyBorder="1" applyAlignment="1" applyProtection="1">
      <alignment horizontal="center" vertical="center"/>
      <protection hidden="1"/>
    </xf>
    <xf numFmtId="177" fontId="40" fillId="0" borderId="305" xfId="0" applyNumberFormat="1" applyFont="1" applyFill="1" applyBorder="1" applyAlignment="1" applyProtection="1">
      <alignment horizontal="center" vertical="center"/>
      <protection locked="0"/>
    </xf>
    <xf numFmtId="0" fontId="40" fillId="0" borderId="305" xfId="0" applyFont="1" applyFill="1" applyBorder="1" applyAlignment="1" applyProtection="1">
      <alignment horizontal="center" vertical="center"/>
      <protection locked="0" hidden="1"/>
    </xf>
    <xf numFmtId="0" fontId="12" fillId="0" borderId="12" xfId="0" applyFont="1" applyFill="1" applyBorder="1" applyAlignment="1">
      <alignment horizontal="left"/>
    </xf>
    <xf numFmtId="0" fontId="12" fillId="0" borderId="306" xfId="0" applyFont="1" applyFill="1" applyBorder="1" applyAlignment="1">
      <alignment horizontal="center" vertical="center"/>
    </xf>
    <xf numFmtId="0" fontId="40" fillId="0" borderId="307" xfId="0" applyFont="1" applyFill="1" applyBorder="1" applyAlignment="1" applyProtection="1">
      <alignment horizontal="center" vertical="center"/>
      <protection hidden="1"/>
    </xf>
    <xf numFmtId="177" fontId="40" fillId="0" borderId="308" xfId="0" applyNumberFormat="1" applyFont="1" applyFill="1" applyBorder="1" applyAlignment="1" applyProtection="1">
      <alignment horizontal="center" vertical="center"/>
      <protection locked="0"/>
    </xf>
    <xf numFmtId="0" fontId="40" fillId="0" borderId="308" xfId="0" applyFont="1" applyFill="1" applyBorder="1" applyAlignment="1" applyProtection="1">
      <alignment horizontal="center" vertical="center"/>
      <protection locked="0" hidden="1"/>
    </xf>
    <xf numFmtId="0" fontId="12" fillId="0" borderId="303" xfId="0" applyFont="1" applyFill="1" applyBorder="1" applyAlignment="1">
      <alignment horizontal="center" vertical="center"/>
    </xf>
    <xf numFmtId="0" fontId="52" fillId="0" borderId="45" xfId="0" applyFont="1" applyFill="1" applyBorder="1" applyAlignment="1" applyProtection="1">
      <alignment horizontal="left"/>
      <protection locked="0"/>
    </xf>
    <xf numFmtId="0" fontId="40" fillId="0" borderId="304" xfId="0" applyFont="1" applyFill="1" applyBorder="1" applyAlignment="1" applyProtection="1">
      <alignment horizontal="center" vertical="center"/>
      <protection locked="0"/>
    </xf>
    <xf numFmtId="0" fontId="40" fillId="0" borderId="307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>
      <alignment horizontal="right"/>
    </xf>
    <xf numFmtId="0" fontId="40" fillId="0" borderId="0" xfId="0" applyFont="1" applyFill="1" applyBorder="1" applyAlignment="1">
      <alignment horizontal="right"/>
    </xf>
    <xf numFmtId="0" fontId="52" fillId="0" borderId="45" xfId="0" applyFont="1" applyFill="1" applyBorder="1" applyAlignment="1" applyProtection="1">
      <alignment horizontal="left" wrapText="1"/>
      <protection hidden="1"/>
    </xf>
    <xf numFmtId="0" fontId="7" fillId="46" borderId="92" xfId="0" applyFont="1" applyFill="1" applyBorder="1" applyAlignment="1" applyProtection="1">
      <alignment horizontal="left"/>
      <protection hidden="1"/>
    </xf>
    <xf numFmtId="0" fontId="7" fillId="46" borderId="309" xfId="0" applyFont="1" applyFill="1" applyBorder="1" applyAlignment="1" applyProtection="1">
      <alignment horizontal="left"/>
      <protection hidden="1"/>
    </xf>
    <xf numFmtId="0" fontId="13" fillId="46" borderId="0" xfId="0" applyFont="1" applyFill="1" applyAlignment="1" applyProtection="1">
      <alignment horizontal="right"/>
      <protection hidden="1"/>
    </xf>
    <xf numFmtId="0" fontId="13" fillId="46" borderId="0" xfId="0" applyFont="1" applyFill="1" applyProtection="1">
      <protection hidden="1"/>
    </xf>
    <xf numFmtId="0" fontId="12" fillId="46" borderId="278" xfId="0" applyFont="1" applyFill="1" applyBorder="1" applyAlignment="1" applyProtection="1">
      <alignment shrinkToFit="1"/>
      <protection hidden="1"/>
    </xf>
    <xf numFmtId="0" fontId="7" fillId="46" borderId="314" xfId="0" applyNumberFormat="1" applyFont="1" applyFill="1" applyBorder="1" applyAlignment="1" applyProtection="1">
      <alignment horizontal="center"/>
      <protection hidden="1"/>
    </xf>
    <xf numFmtId="0" fontId="7" fillId="46" borderId="95" xfId="0" applyFont="1" applyFill="1" applyBorder="1" applyProtection="1">
      <protection hidden="1"/>
    </xf>
    <xf numFmtId="0" fontId="7" fillId="46" borderId="33" xfId="0" applyFont="1" applyFill="1" applyBorder="1" applyProtection="1">
      <protection hidden="1"/>
    </xf>
    <xf numFmtId="0" fontId="7" fillId="46" borderId="239" xfId="0" applyFont="1" applyFill="1" applyBorder="1" applyAlignment="1" applyProtection="1">
      <alignment horizontal="center"/>
      <protection hidden="1"/>
    </xf>
    <xf numFmtId="0" fontId="7" fillId="46" borderId="327" xfId="0" applyFont="1" applyFill="1" applyBorder="1" applyProtection="1">
      <protection hidden="1"/>
    </xf>
    <xf numFmtId="0" fontId="13" fillId="46" borderId="0" xfId="0" applyFont="1" applyFill="1" applyAlignment="1" applyProtection="1">
      <alignment horizontal="center"/>
      <protection hidden="1"/>
    </xf>
    <xf numFmtId="0" fontId="68" fillId="46" borderId="37" xfId="0" applyNumberFormat="1" applyFont="1" applyFill="1" applyBorder="1" applyAlignment="1" applyProtection="1">
      <alignment horizontal="center" vertical="center" shrinkToFit="1"/>
      <protection hidden="1"/>
    </xf>
    <xf numFmtId="181" fontId="12" fillId="46" borderId="239" xfId="0" applyNumberFormat="1" applyFont="1" applyFill="1" applyBorder="1" applyAlignment="1" applyProtection="1">
      <alignment horizontal="center" shrinkToFit="1"/>
      <protection hidden="1"/>
    </xf>
    <xf numFmtId="181" fontId="12" fillId="46" borderId="252" xfId="0" applyNumberFormat="1" applyFont="1" applyFill="1" applyBorder="1" applyAlignment="1" applyProtection="1">
      <alignment horizontal="center" shrinkToFit="1"/>
      <protection hidden="1"/>
    </xf>
    <xf numFmtId="181" fontId="12" fillId="46" borderId="275" xfId="0" applyNumberFormat="1" applyFont="1" applyFill="1" applyBorder="1" applyAlignment="1" applyProtection="1">
      <alignment horizontal="center" shrinkToFit="1"/>
      <protection hidden="1"/>
    </xf>
    <xf numFmtId="0" fontId="12" fillId="46" borderId="239" xfId="0" applyNumberFormat="1" applyFont="1" applyFill="1" applyBorder="1" applyAlignment="1" applyProtection="1">
      <alignment horizontal="center" shrinkToFit="1"/>
      <protection hidden="1"/>
    </xf>
    <xf numFmtId="0" fontId="12" fillId="46" borderId="252" xfId="0" applyFont="1" applyFill="1" applyBorder="1" applyAlignment="1" applyProtection="1">
      <alignment horizontal="center" shrinkToFit="1"/>
      <protection hidden="1"/>
    </xf>
    <xf numFmtId="0" fontId="12" fillId="46" borderId="276" xfId="0" applyFont="1" applyFill="1" applyBorder="1" applyAlignment="1" applyProtection="1">
      <alignment horizontal="center" shrinkToFit="1"/>
      <protection hidden="1"/>
    </xf>
    <xf numFmtId="0" fontId="12" fillId="46" borderId="254" xfId="0" applyFont="1" applyFill="1" applyBorder="1" applyAlignment="1" applyProtection="1">
      <alignment horizontal="center" shrinkToFit="1"/>
      <protection hidden="1"/>
    </xf>
    <xf numFmtId="181" fontId="12" fillId="46" borderId="276" xfId="0" applyNumberFormat="1" applyFont="1" applyFill="1" applyBorder="1" applyAlignment="1" applyProtection="1">
      <alignment horizontal="center" shrinkToFit="1"/>
      <protection hidden="1"/>
    </xf>
    <xf numFmtId="181" fontId="12" fillId="46" borderId="254" xfId="0" applyNumberFormat="1" applyFont="1" applyFill="1" applyBorder="1" applyAlignment="1" applyProtection="1">
      <alignment horizontal="center" shrinkToFit="1"/>
      <protection hidden="1"/>
    </xf>
    <xf numFmtId="0" fontId="0" fillId="0" borderId="0" xfId="0" applyAlignment="1">
      <alignment vertical="center"/>
    </xf>
    <xf numFmtId="0" fontId="40" fillId="0" borderId="0" xfId="0" applyFont="1" applyAlignment="1" applyProtection="1">
      <alignment vertical="center" shrinkToFit="1"/>
    </xf>
    <xf numFmtId="0" fontId="49" fillId="48" borderId="0" xfId="0" applyFont="1" applyFill="1" applyAlignment="1" applyProtection="1">
      <alignment vertical="center" wrapText="1"/>
      <protection hidden="1"/>
    </xf>
    <xf numFmtId="0" fontId="54" fillId="48" borderId="0" xfId="0" applyFont="1" applyFill="1" applyAlignment="1" applyProtection="1">
      <alignment horizontal="right"/>
      <protection hidden="1"/>
    </xf>
    <xf numFmtId="0" fontId="54" fillId="48" borderId="0" xfId="0" applyFont="1" applyFill="1" applyAlignment="1" applyProtection="1">
      <alignment wrapText="1" shrinkToFit="1"/>
      <protection hidden="1"/>
    </xf>
    <xf numFmtId="0" fontId="79" fillId="0" borderId="126" xfId="0" applyFont="1" applyFill="1" applyBorder="1" applyAlignment="1" applyProtection="1">
      <alignment horizontal="center" vertical="center"/>
      <protection hidden="1"/>
    </xf>
    <xf numFmtId="0" fontId="12" fillId="46" borderId="0" xfId="0" applyFont="1" applyFill="1" applyProtection="1">
      <protection hidden="1"/>
    </xf>
    <xf numFmtId="0" fontId="12" fillId="46" borderId="146" xfId="0" applyNumberFormat="1" applyFont="1" applyFill="1" applyBorder="1" applyAlignment="1" applyProtection="1">
      <alignment horizontal="center"/>
      <protection hidden="1"/>
    </xf>
    <xf numFmtId="0" fontId="12" fillId="46" borderId="93" xfId="0" applyNumberFormat="1" applyFont="1" applyFill="1" applyBorder="1" applyAlignment="1" applyProtection="1">
      <alignment horizontal="center"/>
      <protection hidden="1"/>
    </xf>
    <xf numFmtId="0" fontId="12" fillId="46" borderId="54" xfId="0" applyNumberFormat="1" applyFont="1" applyFill="1" applyBorder="1" applyAlignment="1" applyProtection="1">
      <alignment horizontal="center"/>
      <protection hidden="1"/>
    </xf>
    <xf numFmtId="0" fontId="12" fillId="46" borderId="310" xfId="0" applyNumberFormat="1" applyFont="1" applyFill="1" applyBorder="1" applyAlignment="1" applyProtection="1">
      <alignment horizontal="center"/>
      <protection hidden="1"/>
    </xf>
    <xf numFmtId="0" fontId="12" fillId="46" borderId="311" xfId="0" applyNumberFormat="1" applyFont="1" applyFill="1" applyBorder="1" applyAlignment="1" applyProtection="1">
      <alignment horizontal="center"/>
      <protection hidden="1"/>
    </xf>
    <xf numFmtId="177" fontId="54" fillId="48" borderId="0" xfId="0" applyNumberFormat="1" applyFont="1" applyFill="1" applyAlignment="1" applyProtection="1">
      <alignment horizontal="left"/>
      <protection hidden="1"/>
    </xf>
    <xf numFmtId="0" fontId="0" fillId="48" borderId="0" xfId="0" applyFont="1" applyFill="1" applyBorder="1" applyAlignment="1" applyProtection="1">
      <protection hidden="1"/>
    </xf>
    <xf numFmtId="0" fontId="54" fillId="48" borderId="226" xfId="0" applyFont="1" applyFill="1" applyBorder="1" applyAlignment="1" applyProtection="1">
      <alignment horizontal="center"/>
      <protection hidden="1"/>
    </xf>
    <xf numFmtId="0" fontId="49" fillId="48" borderId="336" xfId="0" applyFont="1" applyFill="1" applyBorder="1" applyAlignment="1" applyProtection="1">
      <alignment horizontal="center" vertical="center"/>
      <protection locked="0" hidden="1"/>
    </xf>
    <xf numFmtId="0" fontId="49" fillId="48" borderId="42" xfId="0" applyFont="1" applyFill="1" applyBorder="1" applyAlignment="1" applyProtection="1">
      <alignment horizontal="center" vertical="center"/>
      <protection locked="0" hidden="1"/>
    </xf>
    <xf numFmtId="0" fontId="49" fillId="48" borderId="337" xfId="0" applyFont="1" applyFill="1" applyBorder="1" applyAlignment="1" applyProtection="1">
      <alignment horizontal="center" vertical="center"/>
      <protection locked="0" hidden="1"/>
    </xf>
    <xf numFmtId="0" fontId="0" fillId="48" borderId="0" xfId="0" applyFont="1" applyFill="1" applyBorder="1" applyAlignment="1" applyProtection="1">
      <alignment horizontal="center"/>
      <protection hidden="1"/>
    </xf>
    <xf numFmtId="0" fontId="3" fillId="48" borderId="251" xfId="0" applyFont="1" applyFill="1" applyBorder="1" applyAlignment="1" applyProtection="1">
      <alignment horizontal="center" vertical="center"/>
      <protection locked="0" hidden="1"/>
    </xf>
    <xf numFmtId="0" fontId="54" fillId="48" borderId="225" xfId="0" applyFont="1" applyFill="1" applyBorder="1" applyAlignment="1" applyProtection="1">
      <alignment horizontal="center"/>
      <protection hidden="1"/>
    </xf>
    <xf numFmtId="0" fontId="49" fillId="48" borderId="159" xfId="0" applyFont="1" applyFill="1" applyBorder="1" applyAlignment="1" applyProtection="1">
      <alignment horizontal="center" vertical="center"/>
      <protection hidden="1"/>
    </xf>
    <xf numFmtId="0" fontId="49" fillId="48" borderId="158" xfId="0" applyFont="1" applyFill="1" applyBorder="1" applyAlignment="1" applyProtection="1">
      <alignment horizontal="center" vertical="center"/>
      <protection hidden="1"/>
    </xf>
    <xf numFmtId="0" fontId="49" fillId="48" borderId="0" xfId="0" applyFont="1" applyFill="1" applyAlignment="1" applyProtection="1">
      <protection hidden="1"/>
    </xf>
    <xf numFmtId="0" fontId="49" fillId="48" borderId="0" xfId="0" applyFont="1" applyFill="1" applyAlignment="1" applyProtection="1">
      <alignment horizontal="center"/>
      <protection hidden="1"/>
    </xf>
    <xf numFmtId="0" fontId="54" fillId="48" borderId="0" xfId="0" applyFont="1" applyFill="1" applyAlignment="1" applyProtection="1">
      <alignment wrapText="1" shrinkToFit="1"/>
      <protection hidden="1"/>
    </xf>
    <xf numFmtId="0" fontId="49" fillId="48" borderId="0" xfId="0" applyFont="1" applyFill="1" applyAlignment="1" applyProtection="1">
      <alignment horizontal="right" shrinkToFit="1"/>
      <protection hidden="1"/>
    </xf>
    <xf numFmtId="0" fontId="49" fillId="48" borderId="0" xfId="0" applyFont="1" applyFill="1" applyAlignment="1" applyProtection="1">
      <alignment wrapText="1"/>
      <protection hidden="1"/>
    </xf>
    <xf numFmtId="0" fontId="10" fillId="48" borderId="289" xfId="0" applyFont="1" applyFill="1" applyBorder="1" applyAlignment="1" applyProtection="1">
      <alignment horizontal="center"/>
      <protection hidden="1"/>
    </xf>
    <xf numFmtId="0" fontId="54" fillId="48" borderId="124" xfId="0" applyFont="1" applyFill="1" applyBorder="1" applyAlignment="1" applyProtection="1">
      <alignment horizontal="center"/>
      <protection hidden="1"/>
    </xf>
    <xf numFmtId="0" fontId="4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 shrinkToFit="1"/>
    </xf>
    <xf numFmtId="0" fontId="40" fillId="0" borderId="62" xfId="0" applyFont="1" applyBorder="1" applyAlignment="1" applyProtection="1">
      <alignment vertical="center" shrinkToFit="1"/>
    </xf>
    <xf numFmtId="0" fontId="40" fillId="0" borderId="0" xfId="0" applyFont="1" applyAlignment="1" applyProtection="1">
      <alignment vertical="center" shrinkToFit="1"/>
      <protection hidden="1"/>
    </xf>
    <xf numFmtId="0" fontId="12" fillId="45" borderId="21" xfId="0" applyFont="1" applyFill="1" applyBorder="1" applyAlignment="1" applyProtection="1">
      <alignment horizontal="center" vertical="center" shrinkToFit="1"/>
      <protection hidden="1"/>
    </xf>
    <xf numFmtId="0" fontId="12" fillId="49" borderId="21" xfId="0" applyFont="1" applyFill="1" applyBorder="1" applyAlignment="1" applyProtection="1">
      <alignment horizontal="center" vertical="center" shrinkToFit="1"/>
      <protection hidden="1"/>
    </xf>
    <xf numFmtId="0" fontId="59" fillId="49" borderId="21" xfId="0" applyFont="1" applyFill="1" applyBorder="1" applyProtection="1">
      <protection hidden="1"/>
    </xf>
    <xf numFmtId="0" fontId="59" fillId="49" borderId="295" xfId="0" applyFont="1" applyFill="1" applyBorder="1" applyProtection="1">
      <protection hidden="1"/>
    </xf>
    <xf numFmtId="0" fontId="58" fillId="0" borderId="21" xfId="0" applyFont="1" applyBorder="1" applyProtection="1">
      <protection locked="0"/>
    </xf>
    <xf numFmtId="0" fontId="58" fillId="0" borderId="295" xfId="0" applyFont="1" applyBorder="1" applyProtection="1">
      <protection locked="0"/>
    </xf>
    <xf numFmtId="0" fontId="58" fillId="0" borderId="142" xfId="0" applyFont="1" applyBorder="1" applyProtection="1">
      <protection locked="0"/>
    </xf>
    <xf numFmtId="0" fontId="40" fillId="48" borderId="295" xfId="249" applyFont="1" applyFill="1" applyBorder="1" applyAlignment="1" applyProtection="1">
      <alignment vertical="center" shrinkToFit="1"/>
      <protection locked="0"/>
    </xf>
    <xf numFmtId="0" fontId="40" fillId="0" borderId="142" xfId="0" applyFont="1" applyBorder="1" applyAlignment="1" applyProtection="1">
      <alignment horizontal="center" vertical="center" shrinkToFit="1"/>
      <protection locked="0"/>
    </xf>
    <xf numFmtId="0" fontId="40" fillId="0" borderId="142" xfId="0" applyFont="1" applyFill="1" applyBorder="1" applyAlignment="1" applyProtection="1">
      <alignment horizontal="center" vertical="center" shrinkToFit="1"/>
      <protection locked="0"/>
    </xf>
    <xf numFmtId="0" fontId="40" fillId="0" borderId="278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Alignment="1" applyProtection="1">
      <alignment horizontal="right"/>
      <protection locked="0"/>
    </xf>
    <xf numFmtId="0" fontId="58" fillId="53" borderId="139" xfId="0" applyFont="1" applyFill="1" applyBorder="1" applyProtection="1">
      <protection locked="0"/>
    </xf>
    <xf numFmtId="0" fontId="58" fillId="53" borderId="20" xfId="0" applyFont="1" applyFill="1" applyBorder="1" applyProtection="1">
      <protection locked="0"/>
    </xf>
    <xf numFmtId="0" fontId="58" fillId="53" borderId="153" xfId="0" applyFont="1" applyFill="1" applyBorder="1" applyProtection="1">
      <protection locked="0"/>
    </xf>
    <xf numFmtId="0" fontId="58" fillId="53" borderId="153" xfId="0" applyFont="1" applyFill="1" applyBorder="1" applyAlignment="1" applyProtection="1">
      <alignment wrapText="1"/>
      <protection locked="0"/>
    </xf>
    <xf numFmtId="0" fontId="40" fillId="0" borderId="0" xfId="0" applyFont="1" applyAlignment="1" applyProtection="1">
      <alignment vertical="center" shrinkToFit="1"/>
      <protection locked="0"/>
    </xf>
    <xf numFmtId="0" fontId="58" fillId="53" borderId="149" xfId="0" applyFont="1" applyFill="1" applyBorder="1" applyProtection="1">
      <protection locked="0"/>
    </xf>
    <xf numFmtId="0" fontId="58" fillId="53" borderId="17" xfId="0" applyFont="1" applyFill="1" applyBorder="1" applyProtection="1">
      <protection locked="0"/>
    </xf>
    <xf numFmtId="0" fontId="59" fillId="53" borderId="18" xfId="0" applyFont="1" applyFill="1" applyBorder="1" applyProtection="1"/>
    <xf numFmtId="0" fontId="59" fillId="53" borderId="71" xfId="0" applyFont="1" applyFill="1" applyBorder="1" applyProtection="1"/>
    <xf numFmtId="0" fontId="0" fillId="0" borderId="21" xfId="0" applyNumberFormat="1" applyFont="1" applyFill="1" applyBorder="1" applyAlignment="1" applyProtection="1">
      <alignment horizontal="center"/>
      <protection locked="0"/>
    </xf>
    <xf numFmtId="0" fontId="0" fillId="0" borderId="21" xfId="0" applyNumberFormat="1" applyFont="1" applyFill="1" applyBorder="1" applyAlignment="1" applyProtection="1">
      <alignment horizontal="left" indent="1"/>
      <protection locked="0"/>
    </xf>
    <xf numFmtId="0" fontId="0" fillId="0" borderId="7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ont="1" applyFill="1" applyProtection="1">
      <protection locked="0"/>
    </xf>
    <xf numFmtId="0" fontId="0" fillId="0" borderId="22" xfId="0" applyNumberFormat="1" applyFont="1" applyFill="1" applyBorder="1" applyAlignment="1" applyProtection="1">
      <alignment horizontal="center"/>
      <protection hidden="1"/>
    </xf>
    <xf numFmtId="0" fontId="0" fillId="0" borderId="22" xfId="0" applyNumberFormat="1" applyFont="1" applyFill="1" applyBorder="1" applyAlignment="1" applyProtection="1">
      <alignment horizontal="left" indent="1"/>
      <protection hidden="1"/>
    </xf>
    <xf numFmtId="0" fontId="0" fillId="0" borderId="23" xfId="0" applyNumberFormat="1" applyFont="1" applyFill="1" applyBorder="1" applyAlignment="1" applyProtection="1">
      <alignment horizontal="center"/>
      <protection hidden="1"/>
    </xf>
    <xf numFmtId="0" fontId="0" fillId="0" borderId="154" xfId="0" applyNumberFormat="1" applyFont="1" applyFill="1" applyBorder="1" applyAlignment="1" applyProtection="1">
      <alignment horizontal="center"/>
      <protection locked="0"/>
    </xf>
    <xf numFmtId="0" fontId="0" fillId="0" borderId="154" xfId="0" applyNumberFormat="1" applyFont="1" applyFill="1" applyBorder="1" applyAlignment="1" applyProtection="1">
      <alignment horizontal="left" indent="1"/>
      <protection locked="0"/>
    </xf>
    <xf numFmtId="0" fontId="40" fillId="0" borderId="35" xfId="0" applyNumberFormat="1" applyFont="1" applyBorder="1" applyAlignment="1" applyProtection="1">
      <alignment horizontal="center" vertical="center" shrinkToFit="1"/>
      <protection locked="0" hidden="1"/>
    </xf>
    <xf numFmtId="0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Font="1" applyFill="1" applyAlignment="1" applyProtection="1"/>
    <xf numFmtId="0" fontId="40" fillId="0" borderId="62" xfId="0" applyFont="1" applyBorder="1" applyAlignment="1" applyProtection="1">
      <alignment vertical="center"/>
    </xf>
    <xf numFmtId="0" fontId="49" fillId="0" borderId="0" xfId="0" applyFont="1" applyFill="1" applyAlignment="1"/>
    <xf numFmtId="49" fontId="10" fillId="48" borderId="0" xfId="0" applyNumberFormat="1" applyFont="1" applyFill="1" applyBorder="1" applyAlignment="1" applyProtection="1">
      <alignment vertical="center"/>
      <protection hidden="1"/>
    </xf>
    <xf numFmtId="0" fontId="49" fillId="48" borderId="239" xfId="0" applyFont="1" applyFill="1" applyBorder="1" applyAlignment="1" applyProtection="1">
      <alignment horizontal="center" vertical="center"/>
      <protection hidden="1"/>
    </xf>
    <xf numFmtId="177" fontId="49" fillId="48" borderId="240" xfId="0" applyNumberFormat="1" applyFont="1" applyFill="1" applyBorder="1" applyAlignment="1" applyProtection="1">
      <alignment horizontal="center" vertical="center"/>
      <protection hidden="1"/>
    </xf>
    <xf numFmtId="0" fontId="54" fillId="48" borderId="126" xfId="0" applyFont="1" applyFill="1" applyBorder="1" applyAlignment="1" applyProtection="1">
      <alignment horizontal="left" vertical="center"/>
      <protection hidden="1"/>
    </xf>
    <xf numFmtId="0" fontId="54" fillId="48" borderId="0" xfId="0" applyFont="1" applyFill="1" applyBorder="1" applyAlignment="1" applyProtection="1">
      <alignment horizontal="left" vertical="center"/>
      <protection hidden="1"/>
    </xf>
    <xf numFmtId="0" fontId="49" fillId="48" borderId="338" xfId="0" applyFont="1" applyFill="1" applyBorder="1" applyAlignment="1" applyProtection="1">
      <alignment horizontal="center" vertical="center"/>
      <protection hidden="1"/>
    </xf>
    <xf numFmtId="49" fontId="10" fillId="46" borderId="146" xfId="0" applyNumberFormat="1" applyFont="1" applyFill="1" applyBorder="1" applyAlignment="1" applyProtection="1">
      <alignment horizontal="center" vertical="center" shrinkToFit="1"/>
      <protection hidden="1"/>
    </xf>
    <xf numFmtId="49" fontId="10" fillId="46" borderId="147" xfId="0" applyNumberFormat="1" applyFont="1" applyFill="1" applyBorder="1" applyAlignment="1" applyProtection="1">
      <alignment horizontal="center" vertical="center" shrinkToFit="1"/>
      <protection hidden="1"/>
    </xf>
    <xf numFmtId="0" fontId="49" fillId="48" borderId="252" xfId="0" applyFont="1" applyFill="1" applyBorder="1" applyAlignment="1" applyProtection="1">
      <alignment horizontal="center" vertical="center"/>
      <protection hidden="1"/>
    </xf>
    <xf numFmtId="177" fontId="49" fillId="48" borderId="49" xfId="0" applyNumberFormat="1" applyFont="1" applyFill="1" applyBorder="1" applyAlignment="1" applyProtection="1">
      <alignment horizontal="center" vertical="center"/>
      <protection hidden="1"/>
    </xf>
    <xf numFmtId="0" fontId="49" fillId="48" borderId="339" xfId="0" applyFont="1" applyFill="1" applyBorder="1" applyAlignment="1" applyProtection="1">
      <alignment horizontal="center" vertical="center"/>
      <protection hidden="1"/>
    </xf>
    <xf numFmtId="0" fontId="10" fillId="46" borderId="38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39" xfId="0" applyNumberFormat="1" applyFont="1" applyFill="1" applyBorder="1" applyAlignment="1" applyProtection="1">
      <alignment horizontal="center" vertical="center" shrinkToFit="1"/>
      <protection hidden="1"/>
    </xf>
    <xf numFmtId="0" fontId="49" fillId="48" borderId="254" xfId="0" applyFont="1" applyFill="1" applyBorder="1" applyAlignment="1" applyProtection="1">
      <alignment horizontal="center" vertical="center"/>
      <protection hidden="1"/>
    </xf>
    <xf numFmtId="177" fontId="49" fillId="48" borderId="255" xfId="0" applyNumberFormat="1" applyFont="1" applyFill="1" applyBorder="1" applyAlignment="1" applyProtection="1">
      <alignment horizontal="center" vertical="center"/>
      <protection hidden="1"/>
    </xf>
    <xf numFmtId="0" fontId="49" fillId="48" borderId="340" xfId="0" applyFont="1" applyFill="1" applyBorder="1" applyAlignment="1" applyProtection="1">
      <alignment horizontal="center" vertical="center"/>
      <protection hidden="1"/>
    </xf>
    <xf numFmtId="0" fontId="10" fillId="46" borderId="25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28" xfId="0" applyNumberFormat="1" applyFont="1" applyFill="1" applyBorder="1" applyAlignment="1" applyProtection="1">
      <alignment horizontal="center" vertical="center" shrinkToFit="1"/>
      <protection hidden="1"/>
    </xf>
    <xf numFmtId="0" fontId="3" fillId="48" borderId="57" xfId="0" applyFont="1" applyFill="1" applyBorder="1" applyAlignment="1" applyProtection="1">
      <alignment horizontal="center"/>
      <protection hidden="1"/>
    </xf>
    <xf numFmtId="0" fontId="3" fillId="48" borderId="238" xfId="0" applyFont="1" applyFill="1" applyBorder="1" applyAlignment="1" applyProtection="1">
      <alignment horizontal="center" vertical="center"/>
      <protection locked="0" hidden="1"/>
    </xf>
    <xf numFmtId="0" fontId="3" fillId="48" borderId="270" xfId="0" applyFont="1" applyFill="1" applyBorder="1" applyAlignment="1" applyProtection="1">
      <alignment horizontal="center" vertical="center"/>
      <protection locked="0" hidden="1"/>
    </xf>
    <xf numFmtId="0" fontId="49" fillId="48" borderId="163" xfId="0" applyFont="1" applyFill="1" applyBorder="1" applyAlignment="1" applyProtection="1">
      <alignment horizontal="center" vertical="center"/>
      <protection locked="0"/>
    </xf>
    <xf numFmtId="0" fontId="49" fillId="48" borderId="164" xfId="0" applyFont="1" applyFill="1" applyBorder="1" applyAlignment="1" applyProtection="1">
      <alignment horizontal="center" vertical="center"/>
      <protection locked="0"/>
    </xf>
    <xf numFmtId="0" fontId="49" fillId="48" borderId="165" xfId="0" applyFont="1" applyFill="1" applyBorder="1" applyAlignment="1" applyProtection="1">
      <alignment horizontal="center" vertical="center"/>
      <protection locked="0"/>
    </xf>
    <xf numFmtId="0" fontId="49" fillId="48" borderId="166" xfId="0" applyFont="1" applyFill="1" applyBorder="1" applyAlignment="1" applyProtection="1">
      <alignment horizontal="center" vertical="center"/>
      <protection locked="0"/>
    </xf>
    <xf numFmtId="0" fontId="49" fillId="48" borderId="172" xfId="0" applyFont="1" applyFill="1" applyBorder="1" applyAlignment="1" applyProtection="1">
      <alignment horizontal="center" vertical="center"/>
      <protection locked="0"/>
    </xf>
    <xf numFmtId="0" fontId="49" fillId="48" borderId="173" xfId="0" applyFont="1" applyFill="1" applyBorder="1" applyAlignment="1" applyProtection="1">
      <alignment horizontal="center" vertical="center"/>
      <protection locked="0"/>
    </xf>
    <xf numFmtId="0" fontId="49" fillId="48" borderId="174" xfId="0" applyFont="1" applyFill="1" applyBorder="1" applyAlignment="1" applyProtection="1">
      <alignment horizontal="center" vertical="center"/>
      <protection locked="0"/>
    </xf>
    <xf numFmtId="0" fontId="49" fillId="48" borderId="177" xfId="0" applyFont="1" applyFill="1" applyBorder="1" applyAlignment="1" applyProtection="1">
      <alignment horizontal="center" vertical="center"/>
      <protection locked="0"/>
    </xf>
    <xf numFmtId="0" fontId="49" fillId="48" borderId="178" xfId="0" applyFont="1" applyFill="1" applyBorder="1" applyAlignment="1" applyProtection="1">
      <alignment horizontal="center" vertical="center"/>
      <protection locked="0"/>
    </xf>
    <xf numFmtId="0" fontId="49" fillId="48" borderId="179" xfId="0" applyFont="1" applyFill="1" applyBorder="1" applyAlignment="1" applyProtection="1">
      <alignment horizontal="center" vertical="center"/>
      <protection locked="0"/>
    </xf>
    <xf numFmtId="0" fontId="49" fillId="48" borderId="187" xfId="0" applyFont="1" applyFill="1" applyBorder="1" applyAlignment="1" applyProtection="1">
      <alignment horizontal="center" vertical="center"/>
      <protection locked="0"/>
    </xf>
    <xf numFmtId="0" fontId="49" fillId="48" borderId="188" xfId="0" applyFont="1" applyFill="1" applyBorder="1" applyAlignment="1" applyProtection="1">
      <alignment horizontal="center" vertical="center"/>
      <protection locked="0"/>
    </xf>
    <xf numFmtId="0" fontId="49" fillId="48" borderId="189" xfId="0" applyFont="1" applyFill="1" applyBorder="1" applyAlignment="1" applyProtection="1">
      <alignment horizontal="center" vertical="center"/>
      <protection locked="0"/>
    </xf>
    <xf numFmtId="0" fontId="49" fillId="48" borderId="197" xfId="0" applyFont="1" applyFill="1" applyBorder="1" applyAlignment="1" applyProtection="1">
      <alignment horizontal="center" vertical="center"/>
      <protection locked="0"/>
    </xf>
    <xf numFmtId="0" fontId="49" fillId="48" borderId="203" xfId="0" applyFont="1" applyFill="1" applyBorder="1" applyAlignment="1" applyProtection="1">
      <alignment horizontal="center" vertical="center"/>
      <protection locked="0"/>
    </xf>
    <xf numFmtId="0" fontId="49" fillId="48" borderId="204" xfId="0" applyFont="1" applyFill="1" applyBorder="1" applyAlignment="1" applyProtection="1">
      <alignment horizontal="center" vertical="center"/>
      <protection locked="0"/>
    </xf>
    <xf numFmtId="0" fontId="49" fillId="48" borderId="183" xfId="0" applyFont="1" applyFill="1" applyBorder="1" applyAlignment="1" applyProtection="1">
      <alignment horizontal="center" vertical="center"/>
      <protection locked="0"/>
    </xf>
    <xf numFmtId="0" fontId="49" fillId="48" borderId="205" xfId="0" applyFont="1" applyFill="1" applyBorder="1" applyAlignment="1" applyProtection="1">
      <alignment horizontal="center" vertical="center"/>
      <protection locked="0"/>
    </xf>
    <xf numFmtId="0" fontId="49" fillId="48" borderId="206" xfId="0" applyFont="1" applyFill="1" applyBorder="1" applyAlignment="1" applyProtection="1">
      <alignment horizontal="center" vertical="center"/>
      <protection locked="0"/>
    </xf>
    <xf numFmtId="0" fontId="49" fillId="48" borderId="207" xfId="0" applyFont="1" applyFill="1" applyBorder="1" applyAlignment="1" applyProtection="1">
      <alignment horizontal="center" vertical="center"/>
      <protection locked="0"/>
    </xf>
    <xf numFmtId="0" fontId="49" fillId="48" borderId="213" xfId="0" applyFont="1" applyFill="1" applyBorder="1" applyAlignment="1" applyProtection="1">
      <alignment horizontal="center" vertical="center"/>
      <protection locked="0"/>
    </xf>
    <xf numFmtId="0" fontId="49" fillId="48" borderId="214" xfId="0" applyFont="1" applyFill="1" applyBorder="1" applyAlignment="1" applyProtection="1">
      <alignment horizontal="center" vertical="center"/>
      <protection locked="0"/>
    </xf>
    <xf numFmtId="0" fontId="49" fillId="48" borderId="215" xfId="0" applyFont="1" applyFill="1" applyBorder="1" applyAlignment="1" applyProtection="1">
      <alignment horizontal="center" vertical="center"/>
      <protection locked="0"/>
    </xf>
    <xf numFmtId="0" fontId="49" fillId="48" borderId="216" xfId="0" applyFont="1" applyFill="1" applyBorder="1" applyAlignment="1" applyProtection="1">
      <alignment horizontal="center" vertical="center"/>
      <protection locked="0"/>
    </xf>
    <xf numFmtId="0" fontId="49" fillId="48" borderId="217" xfId="0" applyFont="1" applyFill="1" applyBorder="1" applyAlignment="1" applyProtection="1">
      <alignment horizontal="center" vertical="center"/>
      <protection locked="0"/>
    </xf>
    <xf numFmtId="0" fontId="49" fillId="48" borderId="167" xfId="0" applyFont="1" applyFill="1" applyBorder="1" applyAlignment="1" applyProtection="1">
      <alignment horizontal="center" vertical="center"/>
      <protection locked="0"/>
    </xf>
    <xf numFmtId="0" fontId="49" fillId="48" borderId="168" xfId="0" applyFont="1" applyFill="1" applyBorder="1" applyAlignment="1" applyProtection="1">
      <alignment horizontal="center" vertical="center"/>
      <protection locked="0"/>
    </xf>
    <xf numFmtId="0" fontId="49" fillId="48" borderId="175" xfId="0" applyFont="1" applyFill="1" applyBorder="1" applyAlignment="1" applyProtection="1">
      <alignment horizontal="center" vertical="center"/>
      <protection locked="0"/>
    </xf>
    <xf numFmtId="0" fontId="49" fillId="48" borderId="176" xfId="0" applyFont="1" applyFill="1" applyBorder="1" applyAlignment="1" applyProtection="1">
      <alignment horizontal="center" vertical="center"/>
      <protection locked="0"/>
    </xf>
    <xf numFmtId="0" fontId="49" fillId="48" borderId="180" xfId="0" applyFont="1" applyFill="1" applyBorder="1" applyAlignment="1" applyProtection="1">
      <alignment horizontal="center" vertical="center"/>
      <protection locked="0"/>
    </xf>
    <xf numFmtId="0" fontId="49" fillId="48" borderId="181" xfId="0" applyFont="1" applyFill="1" applyBorder="1" applyAlignment="1" applyProtection="1">
      <alignment horizontal="center" vertical="center"/>
      <protection locked="0"/>
    </xf>
    <xf numFmtId="0" fontId="49" fillId="48" borderId="169" xfId="0" applyFont="1" applyFill="1" applyBorder="1" applyAlignment="1" applyProtection="1">
      <alignment horizontal="center" vertical="center"/>
      <protection locked="0"/>
    </xf>
    <xf numFmtId="0" fontId="49" fillId="48" borderId="190" xfId="0" applyFont="1" applyFill="1" applyBorder="1" applyAlignment="1" applyProtection="1">
      <alignment horizontal="center" vertical="center"/>
      <protection locked="0"/>
    </xf>
    <xf numFmtId="0" fontId="49" fillId="48" borderId="191" xfId="0" applyFont="1" applyFill="1" applyBorder="1" applyAlignment="1" applyProtection="1">
      <alignment horizontal="center" vertical="center"/>
      <protection locked="0"/>
    </xf>
    <xf numFmtId="0" fontId="49" fillId="48" borderId="208" xfId="0" applyFont="1" applyFill="1" applyBorder="1" applyAlignment="1" applyProtection="1">
      <alignment horizontal="center" vertical="center"/>
      <protection locked="0"/>
    </xf>
    <xf numFmtId="0" fontId="49" fillId="48" borderId="209" xfId="0" applyFont="1" applyFill="1" applyBorder="1" applyAlignment="1" applyProtection="1">
      <alignment horizontal="center" vertical="center"/>
      <protection locked="0"/>
    </xf>
    <xf numFmtId="0" fontId="49" fillId="48" borderId="219" xfId="0" applyFont="1" applyFill="1" applyBorder="1" applyAlignment="1" applyProtection="1">
      <alignment horizontal="center" vertical="center"/>
      <protection locked="0"/>
    </xf>
    <xf numFmtId="0" fontId="49" fillId="48" borderId="220" xfId="0" applyFont="1" applyFill="1" applyBorder="1" applyAlignment="1" applyProtection="1">
      <alignment horizontal="center" vertical="center"/>
      <protection locked="0"/>
    </xf>
    <xf numFmtId="0" fontId="49" fillId="48" borderId="182" xfId="0" applyFont="1" applyFill="1" applyBorder="1" applyAlignment="1" applyProtection="1">
      <alignment horizontal="center" vertical="center"/>
      <protection locked="0"/>
    </xf>
    <xf numFmtId="0" fontId="49" fillId="48" borderId="0" xfId="0" applyFont="1" applyFill="1" applyAlignment="1" applyProtection="1">
      <alignment horizontal="center" vertical="center"/>
      <protection locked="0"/>
    </xf>
    <xf numFmtId="0" fontId="49" fillId="48" borderId="210" xfId="0" applyFont="1" applyFill="1" applyBorder="1" applyAlignment="1" applyProtection="1">
      <alignment horizontal="center" vertical="center"/>
      <protection locked="0"/>
    </xf>
    <xf numFmtId="0" fontId="49" fillId="48" borderId="184" xfId="0" applyFont="1" applyFill="1" applyBorder="1" applyAlignment="1" applyProtection="1">
      <alignment horizontal="center" vertical="center"/>
      <protection locked="0"/>
    </xf>
    <xf numFmtId="0" fontId="49" fillId="48" borderId="199" xfId="0" applyFont="1" applyFill="1" applyBorder="1" applyAlignment="1" applyProtection="1">
      <alignment horizontal="center" vertical="center"/>
      <protection locked="0"/>
    </xf>
    <xf numFmtId="0" fontId="49" fillId="48" borderId="200" xfId="0" applyFont="1" applyFill="1" applyBorder="1" applyAlignment="1" applyProtection="1">
      <alignment horizontal="center" vertical="center"/>
      <protection locked="0"/>
    </xf>
    <xf numFmtId="181" fontId="83" fillId="46" borderId="19" xfId="0" applyNumberFormat="1" applyFont="1" applyFill="1" applyBorder="1" applyAlignment="1" applyProtection="1">
      <alignment horizontal="center" vertical="center"/>
      <protection hidden="1"/>
    </xf>
    <xf numFmtId="49" fontId="38" fillId="46" borderId="0" xfId="0" applyNumberFormat="1" applyFont="1" applyFill="1" applyAlignment="1" applyProtection="1">
      <alignment vertical="center"/>
      <protection hidden="1"/>
    </xf>
    <xf numFmtId="49" fontId="38" fillId="48" borderId="0" xfId="0" applyNumberFormat="1" applyFont="1" applyFill="1" applyBorder="1" applyAlignment="1" applyProtection="1">
      <alignment horizontal="center" vertical="center"/>
      <protection hidden="1"/>
    </xf>
    <xf numFmtId="49" fontId="2" fillId="46" borderId="0" xfId="0" applyNumberFormat="1" applyFont="1" applyFill="1" applyAlignment="1" applyProtection="1">
      <alignment vertical="center"/>
      <protection hidden="1"/>
    </xf>
    <xf numFmtId="49" fontId="3" fillId="48" borderId="0" xfId="0" applyNumberFormat="1" applyFont="1" applyFill="1" applyBorder="1" applyAlignment="1" applyProtection="1">
      <alignment vertical="center"/>
      <protection hidden="1"/>
    </xf>
    <xf numFmtId="49" fontId="38" fillId="48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38" fillId="0" borderId="0" xfId="0" applyNumberFormat="1" applyFont="1" applyBorder="1" applyAlignment="1" applyProtection="1">
      <alignment horizontal="center" vertical="center"/>
      <protection hidden="1"/>
    </xf>
    <xf numFmtId="49" fontId="4" fillId="46" borderId="0" xfId="0" applyNumberFormat="1" applyFont="1" applyFill="1" applyBorder="1" applyAlignment="1" applyProtection="1">
      <alignment horizontal="center" vertical="center" shrinkToFit="1"/>
      <protection hidden="1"/>
    </xf>
    <xf numFmtId="49" fontId="38" fillId="46" borderId="146" xfId="0" applyNumberFormat="1" applyFont="1" applyFill="1" applyBorder="1" applyAlignment="1" applyProtection="1">
      <alignment horizontal="center" vertical="center" shrinkToFit="1"/>
      <protection hidden="1"/>
    </xf>
    <xf numFmtId="49" fontId="38" fillId="46" borderId="147" xfId="0" applyNumberFormat="1" applyFont="1" applyFill="1" applyBorder="1" applyAlignment="1" applyProtection="1">
      <alignment horizontal="center" vertical="center" shrinkToFit="1"/>
      <protection hidden="1"/>
    </xf>
    <xf numFmtId="49" fontId="3" fillId="46" borderId="0" xfId="0" applyNumberFormat="1" applyFont="1" applyFill="1" applyBorder="1" applyAlignment="1" applyProtection="1">
      <alignment vertical="center" shrinkToFit="1"/>
      <protection hidden="1"/>
    </xf>
    <xf numFmtId="0" fontId="38" fillId="46" borderId="38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39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93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94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146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147" xfId="0" applyNumberFormat="1" applyFont="1" applyFill="1" applyBorder="1" applyAlignment="1" applyProtection="1">
      <alignment horizontal="center" vertical="center" shrinkToFit="1"/>
      <protection hidden="1"/>
    </xf>
    <xf numFmtId="49" fontId="38" fillId="0" borderId="0" xfId="0" applyNumberFormat="1" applyFont="1" applyBorder="1" applyAlignment="1" applyProtection="1">
      <alignment horizontal="center" vertical="center" wrapText="1"/>
      <protection hidden="1"/>
    </xf>
    <xf numFmtId="0" fontId="38" fillId="46" borderId="93" xfId="0" quotePrefix="1" applyNumberFormat="1" applyFont="1" applyFill="1" applyBorder="1" applyAlignment="1" applyProtection="1">
      <alignment horizontal="center" vertical="center" shrinkToFit="1"/>
      <protection hidden="1"/>
    </xf>
    <xf numFmtId="0" fontId="38" fillId="46" borderId="94" xfId="0" quotePrefix="1" applyNumberFormat="1" applyFont="1" applyFill="1" applyBorder="1" applyAlignment="1" applyProtection="1">
      <alignment horizontal="center" vertical="center" shrinkToFit="1"/>
      <protection hidden="1"/>
    </xf>
    <xf numFmtId="49" fontId="2" fillId="48" borderId="0" xfId="0" applyNumberFormat="1" applyFont="1" applyFill="1" applyAlignment="1" applyProtection="1">
      <alignment vertical="center"/>
      <protection hidden="1"/>
    </xf>
    <xf numFmtId="0" fontId="38" fillId="46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38" fillId="46" borderId="28" xfId="0" quotePrefix="1" applyNumberFormat="1" applyFont="1" applyFill="1" applyBorder="1" applyAlignment="1" applyProtection="1">
      <alignment horizontal="center" vertical="center" shrinkToFit="1"/>
      <protection hidden="1"/>
    </xf>
    <xf numFmtId="0" fontId="38" fillId="46" borderId="0" xfId="0" quotePrefix="1" applyNumberFormat="1" applyFont="1" applyFill="1" applyBorder="1" applyAlignment="1" applyProtection="1">
      <alignment horizontal="center" vertical="center" shrinkToFit="1"/>
      <protection hidden="1"/>
    </xf>
    <xf numFmtId="49" fontId="2" fillId="46" borderId="0" xfId="0" applyNumberFormat="1" applyFont="1" applyFill="1" applyBorder="1" applyAlignment="1" applyProtection="1">
      <alignment vertical="center"/>
      <protection hidden="1"/>
    </xf>
    <xf numFmtId="49" fontId="38" fillId="46" borderId="0" xfId="0" applyNumberFormat="1" applyFont="1" applyFill="1" applyBorder="1" applyAlignment="1" applyProtection="1">
      <alignment horizontal="center" vertical="center"/>
      <protection hidden="1"/>
    </xf>
    <xf numFmtId="0" fontId="54" fillId="46" borderId="0" xfId="0" applyNumberFormat="1" applyFont="1" applyFill="1" applyBorder="1" applyAlignment="1" applyProtection="1">
      <alignment horizontal="center" vertical="center"/>
      <protection hidden="1"/>
    </xf>
    <xf numFmtId="49" fontId="2" fillId="46" borderId="0" xfId="0" applyNumberFormat="1" applyFont="1" applyFill="1" applyBorder="1" applyAlignment="1" applyProtection="1">
      <alignment horizontal="center" vertical="center"/>
      <protection hidden="1"/>
    </xf>
    <xf numFmtId="49" fontId="38" fillId="46" borderId="33" xfId="0" applyNumberFormat="1" applyFont="1" applyFill="1" applyBorder="1" applyAlignment="1" applyProtection="1">
      <alignment vertical="center"/>
      <protection hidden="1"/>
    </xf>
    <xf numFmtId="49" fontId="9" fillId="46" borderId="0" xfId="0" applyNumberFormat="1" applyFont="1" applyFill="1" applyBorder="1" applyAlignment="1" applyProtection="1">
      <protection hidden="1"/>
    </xf>
    <xf numFmtId="49" fontId="38" fillId="45" borderId="146" xfId="0" applyNumberFormat="1" applyFont="1" applyFill="1" applyBorder="1" applyAlignment="1" applyProtection="1">
      <alignment horizontal="center" vertical="center"/>
      <protection hidden="1"/>
    </xf>
    <xf numFmtId="49" fontId="38" fillId="45" borderId="128" xfId="0" applyNumberFormat="1" applyFont="1" applyFill="1" applyBorder="1" applyAlignment="1" applyProtection="1">
      <alignment horizontal="center" vertical="center"/>
      <protection hidden="1"/>
    </xf>
    <xf numFmtId="49" fontId="54" fillId="48" borderId="0" xfId="0" applyNumberFormat="1" applyFont="1" applyFill="1" applyBorder="1" applyAlignment="1" applyProtection="1">
      <alignment horizontal="center" vertical="center" shrinkToFit="1"/>
      <protection hidden="1"/>
    </xf>
    <xf numFmtId="49" fontId="13" fillId="46" borderId="0" xfId="0" applyNumberFormat="1" applyFont="1" applyFill="1" applyBorder="1" applyAlignment="1" applyProtection="1">
      <alignment horizontal="left" vertical="center" indent="1"/>
      <protection hidden="1"/>
    </xf>
    <xf numFmtId="49" fontId="10" fillId="48" borderId="0" xfId="0" applyNumberFormat="1" applyFont="1" applyFill="1" applyBorder="1" applyAlignment="1" applyProtection="1">
      <alignment vertical="center" shrinkToFit="1"/>
      <protection hidden="1"/>
    </xf>
    <xf numFmtId="49" fontId="10" fillId="46" borderId="0" xfId="0" applyNumberFormat="1" applyFont="1" applyFill="1" applyAlignment="1" applyProtection="1">
      <alignment vertical="center"/>
      <protection hidden="1"/>
    </xf>
    <xf numFmtId="49" fontId="9" fillId="48" borderId="0" xfId="0" applyNumberFormat="1" applyFont="1" applyFill="1" applyBorder="1" applyAlignment="1" applyProtection="1">
      <alignment horizontal="center" vertical="center"/>
      <protection hidden="1"/>
    </xf>
    <xf numFmtId="0" fontId="10" fillId="46" borderId="21" xfId="0" applyNumberFormat="1" applyFont="1" applyFill="1" applyBorder="1" applyAlignment="1" applyProtection="1">
      <alignment horizontal="center" vertical="center" shrinkToFit="1"/>
      <protection hidden="1"/>
    </xf>
    <xf numFmtId="49" fontId="10" fillId="0" borderId="43" xfId="0" applyNumberFormat="1" applyFont="1" applyBorder="1" applyAlignment="1" applyProtection="1">
      <alignment horizontal="center" vertical="center" shrinkToFit="1"/>
      <protection hidden="1"/>
    </xf>
    <xf numFmtId="0" fontId="10" fillId="46" borderId="48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49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5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/>
      <protection hidden="1"/>
    </xf>
    <xf numFmtId="49" fontId="39" fillId="46" borderId="0" xfId="0" applyNumberFormat="1" applyFont="1" applyFill="1" applyAlignment="1" applyProtection="1">
      <alignment vertical="center"/>
      <protection hidden="1"/>
    </xf>
    <xf numFmtId="49" fontId="3" fillId="46" borderId="0" xfId="0" applyNumberFormat="1" applyFont="1" applyFill="1" applyAlignment="1" applyProtection="1">
      <alignment vertical="center"/>
      <protection hidden="1"/>
    </xf>
    <xf numFmtId="49" fontId="32" fillId="46" borderId="0" xfId="0" applyNumberFormat="1" applyFont="1" applyFill="1" applyAlignment="1" applyProtection="1">
      <alignment shrinkToFit="1"/>
      <protection hidden="1"/>
    </xf>
    <xf numFmtId="49" fontId="10" fillId="46" borderId="0" xfId="0" applyNumberFormat="1" applyFont="1" applyFill="1" applyAlignment="1" applyProtection="1">
      <protection hidden="1"/>
    </xf>
    <xf numFmtId="49" fontId="33" fillId="46" borderId="0" xfId="0" applyNumberFormat="1" applyFont="1" applyFill="1" applyAlignment="1" applyProtection="1">
      <protection hidden="1"/>
    </xf>
    <xf numFmtId="49" fontId="34" fillId="46" borderId="0" xfId="0" applyNumberFormat="1" applyFont="1" applyFill="1" applyAlignment="1" applyProtection="1">
      <protection hidden="1"/>
    </xf>
    <xf numFmtId="49" fontId="10" fillId="46" borderId="0" xfId="0" applyNumberFormat="1" applyFont="1" applyFill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49" fontId="10" fillId="46" borderId="0" xfId="0" applyNumberFormat="1" applyFont="1" applyFill="1" applyAlignment="1" applyProtection="1">
      <alignment horizontal="center" vertical="center" shrinkToFit="1"/>
      <protection hidden="1"/>
    </xf>
    <xf numFmtId="49" fontId="10" fillId="46" borderId="0" xfId="0" applyNumberFormat="1" applyFont="1" applyFill="1" applyAlignment="1" applyProtection="1">
      <alignment vertical="center" shrinkToFit="1"/>
      <protection hidden="1"/>
    </xf>
    <xf numFmtId="49" fontId="3" fillId="46" borderId="0" xfId="0" applyNumberFormat="1" applyFont="1" applyFill="1" applyAlignment="1" applyProtection="1">
      <alignment vertical="center" shrinkToFit="1"/>
      <protection hidden="1"/>
    </xf>
    <xf numFmtId="49" fontId="3" fillId="0" borderId="0" xfId="0" applyNumberFormat="1" applyFont="1" applyAlignment="1" applyProtection="1">
      <alignment vertical="center" shrinkToFit="1"/>
      <protection hidden="1"/>
    </xf>
    <xf numFmtId="49" fontId="10" fillId="46" borderId="0" xfId="0" applyNumberFormat="1" applyFont="1" applyFill="1" applyBorder="1" applyAlignment="1" applyProtection="1">
      <alignment horizontal="center" vertical="center"/>
      <protection hidden="1"/>
    </xf>
    <xf numFmtId="20" fontId="3" fillId="46" borderId="0" xfId="0" applyNumberFormat="1" applyFont="1" applyFill="1" applyBorder="1" applyAlignment="1" applyProtection="1">
      <alignment vertical="center"/>
      <protection hidden="1"/>
    </xf>
    <xf numFmtId="49" fontId="3" fillId="0" borderId="0" xfId="0" applyNumberFormat="1" applyFont="1" applyBorder="1" applyAlignment="1" applyProtection="1">
      <alignment vertical="center"/>
      <protection hidden="1"/>
    </xf>
    <xf numFmtId="49" fontId="35" fillId="46" borderId="24" xfId="0" applyNumberFormat="1" applyFont="1" applyFill="1" applyBorder="1" applyAlignment="1" applyProtection="1">
      <alignment horizontal="center" vertical="center" shrinkToFit="1"/>
      <protection hidden="1"/>
    </xf>
    <xf numFmtId="49" fontId="35" fillId="46" borderId="0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0" xfId="0" applyNumberFormat="1" applyFont="1" applyFill="1" applyBorder="1" applyAlignment="1" applyProtection="1">
      <alignment vertical="center" shrinkToFit="1"/>
      <protection hidden="1"/>
    </xf>
    <xf numFmtId="49" fontId="9" fillId="45" borderId="25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26" xfId="0" applyNumberFormat="1" applyFont="1" applyFill="1" applyBorder="1" applyAlignment="1" applyProtection="1">
      <alignment horizontal="center" vertical="center" shrinkToFit="1"/>
      <protection hidden="1"/>
    </xf>
    <xf numFmtId="49" fontId="4" fillId="45" borderId="26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28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29" xfId="0" applyNumberFormat="1" applyFont="1" applyFill="1" applyBorder="1" applyAlignment="1" applyProtection="1">
      <alignment horizontal="center" vertical="center" shrinkToFit="1"/>
      <protection hidden="1"/>
    </xf>
    <xf numFmtId="0" fontId="36" fillId="46" borderId="24" xfId="0" applyFont="1" applyFill="1" applyBorder="1" applyAlignment="1" applyProtection="1">
      <alignment horizontal="center" vertical="center" shrinkToFit="1"/>
      <protection hidden="1"/>
    </xf>
    <xf numFmtId="0" fontId="36" fillId="46" borderId="0" xfId="0" applyFont="1" applyFill="1" applyBorder="1" applyAlignment="1" applyProtection="1">
      <alignment horizontal="center" vertical="center" shrinkToFit="1"/>
      <protection hidden="1"/>
    </xf>
    <xf numFmtId="0" fontId="10" fillId="46" borderId="0" xfId="0" applyNumberFormat="1" applyFont="1" applyFill="1" applyBorder="1" applyAlignment="1" applyProtection="1">
      <alignment vertical="center"/>
      <protection hidden="1"/>
    </xf>
    <xf numFmtId="49" fontId="9" fillId="46" borderId="0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0" xfId="0" applyNumberFormat="1" applyFont="1" applyFill="1" applyBorder="1" applyAlignment="1" applyProtection="1">
      <alignment horizontal="center" vertical="center" shrinkToFit="1"/>
      <protection hidden="1"/>
    </xf>
    <xf numFmtId="49" fontId="9" fillId="51" borderId="257" xfId="0" applyNumberFormat="1" applyFont="1" applyFill="1" applyBorder="1" applyAlignment="1" applyProtection="1">
      <alignment horizontal="center" vertical="center" shrinkToFit="1"/>
      <protection hidden="1"/>
    </xf>
    <xf numFmtId="49" fontId="9" fillId="51" borderId="259" xfId="0" applyNumberFormat="1" applyFont="1" applyFill="1" applyBorder="1" applyAlignment="1" applyProtection="1">
      <alignment horizontal="center" vertical="center" shrinkToFit="1"/>
      <protection hidden="1"/>
    </xf>
    <xf numFmtId="0" fontId="9" fillId="51" borderId="258" xfId="0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Border="1" applyAlignment="1" applyProtection="1">
      <alignment horizontal="center" vertical="center" shrinkToFit="1"/>
      <protection hidden="1"/>
    </xf>
    <xf numFmtId="49" fontId="37" fillId="46" borderId="24" xfId="0" applyNumberFormat="1" applyFont="1" applyFill="1" applyBorder="1" applyAlignment="1" applyProtection="1">
      <alignment horizontal="center" vertical="center" shrinkToFit="1"/>
      <protection hidden="1"/>
    </xf>
    <xf numFmtId="0" fontId="37" fillId="46" borderId="0" xfId="0" applyNumberFormat="1" applyFont="1" applyFill="1" applyBorder="1" applyAlignment="1" applyProtection="1">
      <alignment horizontal="center" vertical="center" shrinkToFit="1"/>
      <protection hidden="1"/>
    </xf>
    <xf numFmtId="0" fontId="37" fillId="46" borderId="0" xfId="0" applyNumberFormat="1" applyFont="1" applyFill="1" applyBorder="1" applyAlignment="1" applyProtection="1">
      <alignment vertical="center"/>
      <protection hidden="1"/>
    </xf>
    <xf numFmtId="49" fontId="10" fillId="46" borderId="0" xfId="0" applyNumberFormat="1" applyFont="1" applyFill="1" applyBorder="1" applyAlignment="1" applyProtection="1">
      <alignment vertical="center" shrinkToFit="1"/>
      <protection hidden="1"/>
    </xf>
    <xf numFmtId="0" fontId="3" fillId="46" borderId="146" xfId="0" applyNumberFormat="1" applyFont="1" applyFill="1" applyBorder="1" applyAlignment="1" applyProtection="1">
      <alignment horizontal="center" vertical="center" shrinkToFit="1"/>
      <protection hidden="1"/>
    </xf>
    <xf numFmtId="0" fontId="3" fillId="46" borderId="128" xfId="0" applyNumberFormat="1" applyFont="1" applyFill="1" applyBorder="1" applyAlignment="1" applyProtection="1">
      <alignment horizontal="center" vertical="center" shrinkToFit="1"/>
      <protection hidden="1"/>
    </xf>
    <xf numFmtId="0" fontId="3" fillId="46" borderId="147" xfId="0" applyNumberFormat="1" applyFont="1" applyFill="1" applyBorder="1" applyAlignment="1" applyProtection="1">
      <alignment horizontal="center" vertical="center" shrinkToFit="1"/>
      <protection hidden="1"/>
    </xf>
    <xf numFmtId="49" fontId="38" fillId="46" borderId="138" xfId="0" applyNumberFormat="1" applyFont="1" applyFill="1" applyBorder="1" applyAlignment="1" applyProtection="1">
      <alignment horizontal="center" vertical="center" shrinkToFit="1"/>
      <protection hidden="1"/>
    </xf>
    <xf numFmtId="49" fontId="38" fillId="46" borderId="137" xfId="0" applyNumberFormat="1" applyFont="1" applyFill="1" applyBorder="1" applyAlignment="1" applyProtection="1">
      <alignment horizontal="center" vertical="center" shrinkToFit="1"/>
      <protection hidden="1"/>
    </xf>
    <xf numFmtId="49" fontId="3" fillId="0" borderId="0" xfId="0" applyNumberFormat="1" applyFont="1" applyBorder="1" applyAlignment="1" applyProtection="1">
      <alignment vertical="center" shrinkToFit="1"/>
      <protection hidden="1"/>
    </xf>
    <xf numFmtId="49" fontId="37" fillId="46" borderId="0" xfId="0" applyNumberFormat="1" applyFont="1" applyFill="1" applyBorder="1" applyAlignment="1" applyProtection="1">
      <alignment horizontal="center" vertical="center" shrinkToFit="1"/>
      <protection hidden="1"/>
    </xf>
    <xf numFmtId="0" fontId="3" fillId="46" borderId="38" xfId="0" applyNumberFormat="1" applyFont="1" applyFill="1" applyBorder="1" applyAlignment="1" applyProtection="1">
      <alignment horizontal="center" vertical="center" shrinkToFit="1"/>
      <protection hidden="1"/>
    </xf>
    <xf numFmtId="0" fontId="3" fillId="46" borderId="32" xfId="0" applyNumberFormat="1" applyFont="1" applyFill="1" applyBorder="1" applyAlignment="1" applyProtection="1">
      <alignment horizontal="center" vertical="center" shrinkToFit="1"/>
      <protection hidden="1"/>
    </xf>
    <xf numFmtId="0" fontId="3" fillId="46" borderId="39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25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28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32" xfId="0" applyFont="1" applyBorder="1" applyAlignment="1" applyProtection="1">
      <alignment horizontal="center" vertical="center" shrinkToFit="1"/>
      <protection hidden="1"/>
    </xf>
    <xf numFmtId="0" fontId="38" fillId="46" borderId="34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36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51" xfId="0" applyNumberFormat="1" applyFont="1" applyFill="1" applyBorder="1" applyAlignment="1" applyProtection="1">
      <alignment horizontal="center" vertical="center" shrinkToFit="1"/>
      <protection hidden="1"/>
    </xf>
    <xf numFmtId="177" fontId="40" fillId="0" borderId="0" xfId="0" applyNumberFormat="1" applyFont="1" applyBorder="1" applyAlignment="1" applyProtection="1">
      <alignment vertical="center" shrinkToFit="1"/>
      <protection hidden="1"/>
    </xf>
    <xf numFmtId="0" fontId="3" fillId="46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46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46" borderId="28" xfId="0" applyNumberFormat="1" applyFont="1" applyFill="1" applyBorder="1" applyAlignment="1" applyProtection="1">
      <alignment horizontal="center" vertical="center" shrinkToFit="1"/>
      <protection hidden="1"/>
    </xf>
    <xf numFmtId="49" fontId="10" fillId="46" borderId="24" xfId="0" applyNumberFormat="1" applyFont="1" applyFill="1" applyBorder="1" applyAlignment="1" applyProtection="1">
      <alignment horizontal="center" vertical="center" shrinkToFit="1"/>
      <protection hidden="1"/>
    </xf>
    <xf numFmtId="49" fontId="10" fillId="46" borderId="0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257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259" xfId="0" applyNumberFormat="1" applyFont="1" applyFill="1" applyBorder="1" applyAlignment="1" applyProtection="1">
      <alignment horizontal="center" vertical="center" shrinkToFit="1"/>
      <protection hidden="1"/>
    </xf>
    <xf numFmtId="0" fontId="10" fillId="46" borderId="258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130" xfId="0" applyNumberFormat="1" applyFont="1" applyFill="1" applyBorder="1" applyAlignment="1" applyProtection="1">
      <alignment horizontal="center" vertical="center" shrinkToFit="1"/>
      <protection hidden="1"/>
    </xf>
    <xf numFmtId="0" fontId="38" fillId="52" borderId="21" xfId="0" applyNumberFormat="1" applyFont="1" applyFill="1" applyBorder="1" applyAlignment="1" applyProtection="1">
      <alignment horizontal="center" vertical="center" shrinkToFit="1"/>
      <protection hidden="1"/>
    </xf>
    <xf numFmtId="0" fontId="38" fillId="46" borderId="0" xfId="0" applyNumberFormat="1" applyFont="1" applyFill="1" applyBorder="1" applyAlignment="1" applyProtection="1">
      <alignment horizontal="center" vertical="center" shrinkToFit="1"/>
      <protection hidden="1"/>
    </xf>
    <xf numFmtId="49" fontId="9" fillId="46" borderId="0" xfId="0" applyNumberFormat="1" applyFont="1" applyFill="1" applyAlignment="1" applyProtection="1">
      <alignment vertical="center"/>
      <protection hidden="1"/>
    </xf>
    <xf numFmtId="49" fontId="9" fillId="46" borderId="0" xfId="0" applyNumberFormat="1" applyFont="1" applyFill="1" applyAlignment="1" applyProtection="1">
      <alignment horizontal="center" vertical="center"/>
      <protection hidden="1"/>
    </xf>
    <xf numFmtId="49" fontId="4" fillId="46" borderId="0" xfId="0" applyNumberFormat="1" applyFont="1" applyFill="1" applyAlignment="1" applyProtection="1">
      <alignment vertical="center"/>
      <protection hidden="1"/>
    </xf>
    <xf numFmtId="49" fontId="4" fillId="48" borderId="0" xfId="0" applyNumberFormat="1" applyFont="1" applyFill="1" applyBorder="1" applyAlignment="1" applyProtection="1">
      <alignment vertical="center"/>
      <protection hidden="1"/>
    </xf>
    <xf numFmtId="0" fontId="38" fillId="48" borderId="0" xfId="0" applyNumberFormat="1" applyFont="1" applyFill="1" applyBorder="1" applyAlignment="1" applyProtection="1">
      <alignment horizontal="center" vertical="center" shrinkToFit="1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49" fontId="9" fillId="46" borderId="24" xfId="0" applyNumberFormat="1" applyFont="1" applyFill="1" applyBorder="1" applyAlignment="1" applyProtection="1">
      <alignment horizontal="center" vertical="center"/>
      <protection hidden="1"/>
    </xf>
    <xf numFmtId="49" fontId="3" fillId="48" borderId="0" xfId="0" applyNumberFormat="1" applyFont="1" applyFill="1" applyBorder="1" applyAlignment="1" applyProtection="1">
      <alignment horizontal="center" vertical="center"/>
      <protection hidden="1"/>
    </xf>
    <xf numFmtId="180" fontId="12" fillId="46" borderId="24" xfId="0" applyNumberFormat="1" applyFont="1" applyFill="1" applyBorder="1" applyAlignment="1" applyProtection="1">
      <alignment horizontal="center" vertical="center"/>
      <protection hidden="1"/>
    </xf>
    <xf numFmtId="49" fontId="10" fillId="48" borderId="0" xfId="0" applyNumberFormat="1" applyFont="1" applyFill="1" applyBorder="1" applyAlignment="1" applyProtection="1">
      <alignment horizontal="center" vertical="center"/>
      <protection hidden="1"/>
    </xf>
    <xf numFmtId="180" fontId="11" fillId="46" borderId="24" xfId="0" applyNumberFormat="1" applyFont="1" applyFill="1" applyBorder="1" applyAlignment="1" applyProtection="1">
      <alignment horizontal="center" vertical="center"/>
      <protection hidden="1"/>
    </xf>
    <xf numFmtId="49" fontId="10" fillId="46" borderId="0" xfId="0" applyNumberFormat="1" applyFont="1" applyFill="1" applyBorder="1" applyAlignment="1" applyProtection="1">
      <alignment horizontal="left" vertical="center" shrinkToFit="1"/>
      <protection hidden="1"/>
    </xf>
    <xf numFmtId="0" fontId="38" fillId="46" borderId="0" xfId="0" applyFont="1" applyFill="1" applyAlignment="1" applyProtection="1">
      <alignment horizontal="right"/>
      <protection hidden="1"/>
    </xf>
    <xf numFmtId="49" fontId="10" fillId="46" borderId="0" xfId="0" applyNumberFormat="1" applyFont="1" applyFill="1" applyAlignment="1" applyProtection="1">
      <alignment horizontal="right" vertical="center"/>
      <protection hidden="1"/>
    </xf>
    <xf numFmtId="49" fontId="3" fillId="46" borderId="0" xfId="0" applyNumberFormat="1" applyFont="1" applyFill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40" fillId="0" borderId="34" xfId="0" applyNumberFormat="1" applyFont="1" applyBorder="1" applyAlignment="1" applyProtection="1">
      <alignment horizontal="center" vertical="center" shrinkToFit="1"/>
      <protection locked="0" hidden="1"/>
    </xf>
    <xf numFmtId="49" fontId="40" fillId="0" borderId="38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93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54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94" xfId="0" applyNumberFormat="1" applyFont="1" applyBorder="1" applyAlignment="1" applyProtection="1">
      <alignment horizontal="center" vertical="center" shrinkToFit="1"/>
      <protection locked="0" hidden="1"/>
    </xf>
    <xf numFmtId="49" fontId="40" fillId="0" borderId="93" xfId="0" applyNumberFormat="1" applyFont="1" applyBorder="1" applyAlignment="1" applyProtection="1">
      <alignment horizontal="center" vertical="center" shrinkToFit="1"/>
      <protection locked="0" hidden="1"/>
    </xf>
    <xf numFmtId="49" fontId="40" fillId="0" borderId="25" xfId="0" applyNumberFormat="1" applyFont="1" applyBorder="1" applyAlignment="1" applyProtection="1">
      <alignment horizontal="center" vertical="center" shrinkToFit="1"/>
      <protection locked="0" hidden="1"/>
    </xf>
    <xf numFmtId="0" fontId="37" fillId="46" borderId="32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41" borderId="46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41" borderId="38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41" borderId="93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41" borderId="2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11" borderId="47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11" borderId="38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11" borderId="93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11" borderId="25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46" borderId="0" xfId="0" applyNumberFormat="1" applyFont="1" applyFill="1" applyAlignment="1" applyProtection="1">
      <alignment horizontal="center" vertical="center"/>
      <protection hidden="1"/>
    </xf>
    <xf numFmtId="0" fontId="3" fillId="46" borderId="0" xfId="0" applyNumberFormat="1" applyFont="1" applyFill="1" applyAlignment="1" applyProtection="1">
      <alignment horizontal="center" vertical="center" shrinkToFit="1"/>
      <protection hidden="1"/>
    </xf>
    <xf numFmtId="0" fontId="3" fillId="46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horizontal="center" vertical="center"/>
      <protection hidden="1"/>
    </xf>
    <xf numFmtId="0" fontId="3" fillId="46" borderId="0" xfId="0" applyNumberFormat="1" applyFont="1" applyFill="1" applyBorder="1" applyAlignment="1" applyProtection="1">
      <alignment horizontal="center" vertical="center" shrinkToFit="1"/>
      <protection hidden="1"/>
    </xf>
    <xf numFmtId="49" fontId="4" fillId="48" borderId="0" xfId="0" applyNumberFormat="1" applyFont="1" applyFill="1" applyBorder="1" applyAlignment="1" applyProtection="1">
      <alignment horizontal="center" vertical="center" shrinkToFit="1"/>
      <protection hidden="1"/>
    </xf>
    <xf numFmtId="49" fontId="3" fillId="48" borderId="0" xfId="0" applyNumberFormat="1" applyFont="1" applyFill="1" applyBorder="1" applyAlignment="1" applyProtection="1">
      <alignment vertical="center" shrinkToFit="1"/>
      <protection hidden="1"/>
    </xf>
    <xf numFmtId="0" fontId="78" fillId="46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46" borderId="0" xfId="0" applyNumberFormat="1" applyFont="1" applyFill="1" applyBorder="1" applyAlignment="1" applyProtection="1">
      <alignment horizontal="center" vertical="center" shrinkToFit="1"/>
      <protection hidden="1"/>
    </xf>
    <xf numFmtId="49" fontId="42" fillId="46" borderId="0" xfId="0" applyNumberFormat="1" applyFont="1" applyFill="1" applyAlignment="1" applyProtection="1">
      <alignment vertical="center"/>
      <protection hidden="1"/>
    </xf>
    <xf numFmtId="49" fontId="42" fillId="45" borderId="21" xfId="0" applyNumberFormat="1" applyFont="1" applyFill="1" applyBorder="1" applyAlignment="1" applyProtection="1">
      <alignment horizontal="center" vertical="center" shrinkToFit="1"/>
      <protection hidden="1"/>
    </xf>
    <xf numFmtId="49" fontId="42" fillId="45" borderId="131" xfId="0" applyNumberFormat="1" applyFont="1" applyFill="1" applyBorder="1" applyAlignment="1" applyProtection="1">
      <alignment horizontal="center" vertical="center" shrinkToFit="1"/>
      <protection hidden="1"/>
    </xf>
    <xf numFmtId="49" fontId="42" fillId="45" borderId="134" xfId="0" applyNumberFormat="1" applyFont="1" applyFill="1" applyBorder="1" applyAlignment="1" applyProtection="1">
      <alignment horizontal="center" vertical="center" shrinkToFit="1"/>
      <protection hidden="1"/>
    </xf>
    <xf numFmtId="49" fontId="42" fillId="45" borderId="52" xfId="0" applyNumberFormat="1" applyFont="1" applyFill="1" applyBorder="1" applyAlignment="1" applyProtection="1">
      <alignment horizontal="center" vertical="center" shrinkToFit="1"/>
      <protection hidden="1"/>
    </xf>
    <xf numFmtId="49" fontId="42" fillId="45" borderId="44" xfId="0" applyNumberFormat="1" applyFont="1" applyFill="1" applyBorder="1" applyAlignment="1" applyProtection="1">
      <alignment horizontal="center" vertical="center" shrinkToFit="1"/>
      <protection hidden="1"/>
    </xf>
    <xf numFmtId="0" fontId="10" fillId="48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46" borderId="0" xfId="0" applyNumberFormat="1" applyFont="1" applyFill="1" applyAlignment="1" applyProtection="1">
      <alignment horizontal="center" vertical="center"/>
      <protection hidden="1"/>
    </xf>
    <xf numFmtId="49" fontId="38" fillId="45" borderId="45" xfId="0" applyNumberFormat="1" applyFont="1" applyFill="1" applyBorder="1" applyAlignment="1" applyProtection="1">
      <alignment horizontal="center" vertical="center"/>
      <protection hidden="1"/>
    </xf>
    <xf numFmtId="180" fontId="11" fillId="46" borderId="0" xfId="0" applyNumberFormat="1" applyFont="1" applyFill="1" applyBorder="1" applyAlignment="1" applyProtection="1">
      <alignment horizontal="center" vertical="center"/>
      <protection hidden="1"/>
    </xf>
    <xf numFmtId="49" fontId="38" fillId="45" borderId="12" xfId="0" applyNumberFormat="1" applyFont="1" applyFill="1" applyBorder="1" applyAlignment="1" applyProtection="1">
      <alignment horizontal="center" vertical="center"/>
      <protection hidden="1"/>
    </xf>
    <xf numFmtId="49" fontId="38" fillId="45" borderId="43" xfId="0" applyNumberFormat="1" applyFont="1" applyFill="1" applyBorder="1" applyAlignment="1" applyProtection="1">
      <alignment horizontal="center" vertical="center"/>
      <protection hidden="1"/>
    </xf>
    <xf numFmtId="49" fontId="38" fillId="45" borderId="44" xfId="0" applyNumberFormat="1" applyFont="1" applyFill="1" applyBorder="1" applyAlignment="1" applyProtection="1">
      <alignment horizontal="center" vertical="center"/>
      <protection hidden="1"/>
    </xf>
    <xf numFmtId="49" fontId="38" fillId="45" borderId="48" xfId="0" applyNumberFormat="1" applyFont="1" applyFill="1" applyBorder="1" applyAlignment="1" applyProtection="1">
      <alignment horizontal="center" vertical="center"/>
      <protection hidden="1"/>
    </xf>
    <xf numFmtId="49" fontId="38" fillId="45" borderId="49" xfId="0" applyNumberFormat="1" applyFont="1" applyFill="1" applyBorder="1" applyAlignment="1" applyProtection="1">
      <alignment horizontal="center" vertical="center"/>
      <protection hidden="1"/>
    </xf>
    <xf numFmtId="49" fontId="38" fillId="45" borderId="51" xfId="0" applyNumberFormat="1" applyFont="1" applyFill="1" applyBorder="1" applyAlignment="1" applyProtection="1">
      <alignment horizontal="center" vertical="center"/>
      <protection hidden="1"/>
    </xf>
    <xf numFmtId="49" fontId="38" fillId="45" borderId="50" xfId="0" applyNumberFormat="1" applyFont="1" applyFill="1" applyBorder="1" applyAlignment="1" applyProtection="1">
      <alignment horizontal="center" vertical="center"/>
      <protection hidden="1"/>
    </xf>
    <xf numFmtId="49" fontId="38" fillId="45" borderId="21" xfId="0" applyNumberFormat="1" applyFont="1" applyFill="1" applyBorder="1" applyAlignment="1" applyProtection="1">
      <alignment horizontal="center" vertical="center"/>
      <protection hidden="1"/>
    </xf>
    <xf numFmtId="49" fontId="3" fillId="48" borderId="0" xfId="0" applyNumberFormat="1" applyFont="1" applyFill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0" fontId="40" fillId="0" borderId="27" xfId="0" applyFont="1" applyBorder="1" applyAlignment="1" applyProtection="1">
      <alignment horizontal="center" vertical="center" shrinkToFit="1"/>
      <protection locked="0" hidden="1"/>
    </xf>
    <xf numFmtId="0" fontId="40" fillId="0" borderId="28" xfId="0" applyFont="1" applyBorder="1" applyAlignment="1" applyProtection="1">
      <alignment horizontal="center" vertical="center" shrinkToFit="1"/>
      <protection locked="0" hidden="1"/>
    </xf>
    <xf numFmtId="0" fontId="40" fillId="0" borderId="42" xfId="0" applyFont="1" applyBorder="1" applyAlignment="1" applyProtection="1">
      <alignment horizontal="center" vertical="center" shrinkToFit="1"/>
      <protection locked="0" hidden="1"/>
    </xf>
    <xf numFmtId="0" fontId="40" fillId="0" borderId="32" xfId="0" applyFont="1" applyBorder="1" applyAlignment="1" applyProtection="1">
      <alignment horizontal="center" vertical="center" shrinkToFit="1"/>
      <protection locked="0" hidden="1"/>
    </xf>
    <xf numFmtId="0" fontId="40" fillId="0" borderId="39" xfId="0" applyFont="1" applyBorder="1" applyAlignment="1" applyProtection="1">
      <alignment horizontal="center" vertical="center" shrinkToFit="1"/>
      <protection locked="0" hidden="1"/>
    </xf>
    <xf numFmtId="0" fontId="10" fillId="54" borderId="136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46" borderId="0" xfId="0" applyNumberFormat="1" applyFont="1" applyFill="1" applyBorder="1" applyAlignment="1" applyProtection="1">
      <alignment horizontal="center" vertical="center" shrinkToFit="1"/>
      <protection locked="0" hidden="1"/>
    </xf>
    <xf numFmtId="49" fontId="10" fillId="0" borderId="0" xfId="0" applyNumberFormat="1" applyFont="1" applyBorder="1" applyAlignment="1" applyProtection="1">
      <alignment vertical="center" shrinkToFit="1"/>
      <protection hidden="1"/>
    </xf>
    <xf numFmtId="0" fontId="40" fillId="0" borderId="32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54" xfId="0" applyNumberFormat="1" applyFont="1" applyBorder="1" applyAlignment="1" applyProtection="1">
      <alignment horizontal="center" vertical="center" shrinkToFit="1"/>
      <protection locked="0" hidden="1"/>
    </xf>
    <xf numFmtId="49" fontId="10" fillId="46" borderId="0" xfId="0" applyNumberFormat="1" applyFont="1" applyFill="1" applyBorder="1" applyAlignment="1" applyProtection="1">
      <alignment vertical="center" shrinkToFit="1"/>
      <protection hidden="1"/>
    </xf>
    <xf numFmtId="0" fontId="40" fillId="0" borderId="32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26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54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94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28" xfId="0" applyNumberFormat="1" applyFont="1" applyBorder="1" applyAlignment="1" applyProtection="1">
      <alignment horizontal="center" vertical="center" shrinkToFit="1"/>
      <protection locked="0" hidden="1"/>
    </xf>
    <xf numFmtId="0" fontId="12" fillId="0" borderId="0" xfId="0" applyNumberFormat="1" applyFont="1" applyFill="1" applyAlignment="1"/>
    <xf numFmtId="0" fontId="49" fillId="56" borderId="0" xfId="0" applyFont="1" applyFill="1"/>
    <xf numFmtId="0" fontId="40" fillId="56" borderId="0" xfId="0" applyFont="1" applyFill="1" applyAlignment="1" applyProtection="1">
      <alignment vertical="center"/>
    </xf>
    <xf numFmtId="0" fontId="49" fillId="56" borderId="0" xfId="0" applyFont="1" applyFill="1" applyAlignment="1">
      <alignment horizontal="center"/>
    </xf>
    <xf numFmtId="49" fontId="12" fillId="46" borderId="0" xfId="0" applyNumberFormat="1" applyFont="1" applyFill="1" applyBorder="1" applyAlignment="1" applyProtection="1">
      <alignment horizontal="center" vertical="center"/>
      <protection hidden="1"/>
    </xf>
    <xf numFmtId="177" fontId="7" fillId="48" borderId="0" xfId="0" applyNumberFormat="1" applyFont="1" applyFill="1" applyBorder="1" applyAlignment="1" applyProtection="1">
      <alignment horizontal="center" vertical="center" shrinkToFit="1"/>
      <protection hidden="1"/>
    </xf>
    <xf numFmtId="0" fontId="13" fillId="46" borderId="257" xfId="0" applyFont="1" applyFill="1" applyBorder="1" applyAlignment="1" applyProtection="1">
      <alignment horizontal="center"/>
      <protection hidden="1"/>
    </xf>
    <xf numFmtId="49" fontId="38" fillId="46" borderId="85" xfId="0" applyNumberFormat="1" applyFont="1" applyFill="1" applyBorder="1" applyAlignment="1" applyProtection="1">
      <alignment vertical="center"/>
      <protection hidden="1"/>
    </xf>
    <xf numFmtId="49" fontId="38" fillId="46" borderId="0" xfId="0" applyNumberFormat="1" applyFont="1" applyFill="1" applyBorder="1" applyAlignment="1" applyProtection="1">
      <alignment vertical="center"/>
      <protection hidden="1"/>
    </xf>
    <xf numFmtId="0" fontId="49" fillId="48" borderId="299" xfId="0" applyFont="1" applyFill="1" applyBorder="1" applyAlignment="1" applyProtection="1">
      <alignment horizontal="center" vertical="center"/>
      <protection locked="0" hidden="1"/>
    </xf>
    <xf numFmtId="177" fontId="49" fillId="48" borderId="51" xfId="0" applyNumberFormat="1" applyFont="1" applyFill="1" applyBorder="1" applyAlignment="1" applyProtection="1">
      <alignment horizontal="center" vertical="center"/>
      <protection locked="0" hidden="1"/>
    </xf>
    <xf numFmtId="0" fontId="49" fillId="48" borderId="79" xfId="0" applyFont="1" applyFill="1" applyBorder="1" applyAlignment="1" applyProtection="1">
      <alignment horizontal="center" vertical="center"/>
      <protection locked="0" hidden="1"/>
    </xf>
    <xf numFmtId="0" fontId="49" fillId="48" borderId="341" xfId="0" applyFont="1" applyFill="1" applyBorder="1" applyAlignment="1" applyProtection="1">
      <alignment horizontal="center" vertical="center"/>
      <protection locked="0" hidden="1"/>
    </xf>
    <xf numFmtId="0" fontId="49" fillId="48" borderId="33" xfId="0" applyFont="1" applyFill="1" applyBorder="1" applyAlignment="1" applyProtection="1">
      <alignment horizontal="center" vertical="center"/>
      <protection locked="0" hidden="1"/>
    </xf>
    <xf numFmtId="0" fontId="49" fillId="48" borderId="83" xfId="0" applyFont="1" applyFill="1" applyBorder="1" applyAlignment="1" applyProtection="1">
      <alignment horizontal="center" vertical="center"/>
      <protection locked="0" hidden="1"/>
    </xf>
    <xf numFmtId="0" fontId="3" fillId="48" borderId="301" xfId="0" applyFont="1" applyFill="1" applyBorder="1" applyAlignment="1" applyProtection="1">
      <alignment horizontal="center" vertical="center"/>
      <protection locked="0" hidden="1"/>
    </xf>
    <xf numFmtId="0" fontId="48" fillId="48" borderId="51" xfId="0" applyFont="1" applyFill="1" applyBorder="1" applyAlignment="1" applyProtection="1">
      <alignment horizontal="center" vertical="center"/>
      <protection hidden="1"/>
    </xf>
    <xf numFmtId="0" fontId="10" fillId="48" borderId="51" xfId="0" applyFont="1" applyFill="1" applyBorder="1" applyAlignment="1" applyProtection="1">
      <alignment horizontal="center" vertical="center"/>
      <protection hidden="1"/>
    </xf>
    <xf numFmtId="177" fontId="10" fillId="48" borderId="82" xfId="0" applyNumberFormat="1" applyFont="1" applyFill="1" applyBorder="1" applyAlignment="1" applyProtection="1">
      <alignment horizontal="center" vertical="center"/>
      <protection hidden="1"/>
    </xf>
    <xf numFmtId="177" fontId="10" fillId="48" borderId="94" xfId="0" applyNumberFormat="1" applyFont="1" applyFill="1" applyBorder="1" applyAlignment="1" applyProtection="1">
      <alignment horizontal="center" vertical="center"/>
      <protection hidden="1"/>
    </xf>
    <xf numFmtId="0" fontId="10" fillId="48" borderId="93" xfId="0" applyFont="1" applyFill="1" applyBorder="1" applyAlignment="1" applyProtection="1">
      <alignment horizontal="center" vertical="center"/>
      <protection hidden="1"/>
    </xf>
    <xf numFmtId="0" fontId="10" fillId="48" borderId="54" xfId="0" applyFont="1" applyFill="1" applyBorder="1" applyAlignment="1" applyProtection="1">
      <alignment horizontal="center" vertical="center"/>
      <protection hidden="1"/>
    </xf>
    <xf numFmtId="0" fontId="10" fillId="48" borderId="94" xfId="0" applyFont="1" applyFill="1" applyBorder="1" applyAlignment="1" applyProtection="1">
      <alignment horizontal="center" vertical="center"/>
      <protection hidden="1"/>
    </xf>
    <xf numFmtId="0" fontId="68" fillId="46" borderId="233" xfId="0" applyFont="1" applyFill="1" applyBorder="1" applyAlignment="1" applyProtection="1">
      <alignment horizontal="center" vertical="center" shrinkToFit="1"/>
      <protection hidden="1"/>
    </xf>
    <xf numFmtId="181" fontId="7" fillId="46" borderId="234" xfId="0" applyNumberFormat="1" applyFont="1" applyFill="1" applyBorder="1" applyAlignment="1" applyProtection="1">
      <alignment vertical="center"/>
      <protection hidden="1"/>
    </xf>
    <xf numFmtId="181" fontId="7" fillId="46" borderId="235" xfId="0" applyNumberFormat="1" applyFont="1" applyFill="1" applyBorder="1" applyAlignment="1" applyProtection="1">
      <alignment vertical="center"/>
      <protection hidden="1"/>
    </xf>
    <xf numFmtId="181" fontId="66" fillId="46" borderId="236" xfId="0" applyNumberFormat="1" applyFont="1" applyFill="1" applyBorder="1" applyAlignment="1" applyProtection="1">
      <alignment vertical="center"/>
      <protection hidden="1"/>
    </xf>
    <xf numFmtId="0" fontId="69" fillId="46" borderId="233" xfId="0" applyNumberFormat="1" applyFont="1" applyFill="1" applyBorder="1" applyAlignment="1" applyProtection="1">
      <alignment horizontal="center" vertical="center"/>
      <protection hidden="1"/>
    </xf>
    <xf numFmtId="0" fontId="7" fillId="46" borderId="237" xfId="0" applyFont="1" applyFill="1" applyBorder="1" applyAlignment="1" applyProtection="1">
      <alignment vertical="center"/>
      <protection hidden="1"/>
    </xf>
    <xf numFmtId="0" fontId="7" fillId="46" borderId="235" xfId="0" applyFont="1" applyFill="1" applyBorder="1" applyAlignment="1" applyProtection="1">
      <alignment vertical="center"/>
      <protection hidden="1"/>
    </xf>
    <xf numFmtId="181" fontId="66" fillId="46" borderId="161" xfId="0" applyNumberFormat="1" applyFont="1" applyFill="1" applyBorder="1" applyAlignment="1" applyProtection="1">
      <alignment vertical="center"/>
      <protection hidden="1"/>
    </xf>
    <xf numFmtId="181" fontId="7" fillId="46" borderId="49" xfId="0" applyNumberFormat="1" applyFont="1" applyFill="1" applyBorder="1" applyAlignment="1" applyProtection="1">
      <alignment horizontal="center"/>
      <protection hidden="1"/>
    </xf>
    <xf numFmtId="0" fontId="12" fillId="46" borderId="32" xfId="0" applyNumberFormat="1" applyFont="1" applyFill="1" applyBorder="1" applyAlignment="1" applyProtection="1">
      <alignment horizontal="center"/>
      <protection hidden="1"/>
    </xf>
    <xf numFmtId="0" fontId="12" fillId="46" borderId="26" xfId="0" applyNumberFormat="1" applyFont="1" applyFill="1" applyBorder="1" applyAlignment="1" applyProtection="1">
      <alignment horizontal="center"/>
      <protection hidden="1"/>
    </xf>
    <xf numFmtId="0" fontId="12" fillId="46" borderId="128" xfId="0" applyNumberFormat="1" applyFont="1" applyFill="1" applyBorder="1" applyAlignment="1" applyProtection="1">
      <alignment horizontal="center"/>
      <protection hidden="1"/>
    </xf>
    <xf numFmtId="0" fontId="13" fillId="46" borderId="259" xfId="0" applyFont="1" applyFill="1" applyBorder="1" applyAlignment="1" applyProtection="1">
      <alignment horizontal="center"/>
      <protection hidden="1"/>
    </xf>
    <xf numFmtId="181" fontId="7" fillId="46" borderId="255" xfId="0" applyNumberFormat="1" applyFont="1" applyFill="1" applyBorder="1" applyAlignment="1" applyProtection="1">
      <alignment horizontal="center"/>
      <protection hidden="1"/>
    </xf>
    <xf numFmtId="181" fontId="7" fillId="46" borderId="48" xfId="0" applyNumberFormat="1" applyFont="1" applyFill="1" applyBorder="1" applyAlignment="1" applyProtection="1">
      <alignment horizontal="center"/>
      <protection hidden="1"/>
    </xf>
    <xf numFmtId="181" fontId="7" fillId="46" borderId="267" xfId="0" applyNumberFormat="1" applyFont="1" applyFill="1" applyBorder="1" applyAlignment="1" applyProtection="1">
      <alignment horizontal="center"/>
      <protection hidden="1"/>
    </xf>
    <xf numFmtId="181" fontId="7" fillId="46" borderId="240" xfId="0" applyNumberFormat="1" applyFont="1" applyFill="1" applyBorder="1" applyAlignment="1" applyProtection="1">
      <alignment horizontal="center"/>
      <protection hidden="1"/>
    </xf>
    <xf numFmtId="0" fontId="7" fillId="46" borderId="55" xfId="0" applyFont="1" applyFill="1" applyBorder="1" applyAlignment="1" applyProtection="1">
      <alignment horizontal="center"/>
      <protection hidden="1"/>
    </xf>
    <xf numFmtId="0" fontId="68" fillId="46" borderId="32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42" xfId="0" applyNumberFormat="1" applyFont="1" applyFill="1" applyBorder="1" applyAlignment="1" applyProtection="1">
      <alignment horizontal="center" vertical="center" shrinkToFit="1"/>
      <protection hidden="1"/>
    </xf>
    <xf numFmtId="0" fontId="12" fillId="46" borderId="38" xfId="0" applyNumberFormat="1" applyFont="1" applyFill="1" applyBorder="1" applyAlignment="1" applyProtection="1">
      <alignment horizontal="center"/>
      <protection hidden="1"/>
    </xf>
    <xf numFmtId="0" fontId="12" fillId="46" borderId="25" xfId="0" applyNumberFormat="1" applyFont="1" applyFill="1" applyBorder="1" applyAlignment="1" applyProtection="1">
      <alignment horizontal="center"/>
      <protection hidden="1"/>
    </xf>
    <xf numFmtId="0" fontId="68" fillId="46" borderId="35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4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8" xfId="0" applyBorder="1" applyAlignment="1" applyProtection="1">
      <alignment horizontal="right"/>
      <protection hidden="1"/>
    </xf>
    <xf numFmtId="181" fontId="7" fillId="46" borderId="299" xfId="0" applyNumberFormat="1" applyFont="1" applyFill="1" applyBorder="1" applyAlignment="1" applyProtection="1">
      <alignment vertical="center"/>
      <protection hidden="1"/>
    </xf>
    <xf numFmtId="181" fontId="7" fillId="46" borderId="69" xfId="0" applyNumberFormat="1" applyFont="1" applyFill="1" applyBorder="1" applyAlignment="1" applyProtection="1">
      <alignment vertical="center"/>
      <protection hidden="1"/>
    </xf>
    <xf numFmtId="181" fontId="7" fillId="46" borderId="237" xfId="0" applyNumberFormat="1" applyFont="1" applyFill="1" applyBorder="1" applyAlignment="1" applyProtection="1">
      <alignment vertical="center"/>
      <protection hidden="1"/>
    </xf>
    <xf numFmtId="0" fontId="68" fillId="46" borderId="301" xfId="0" applyFont="1" applyFill="1" applyBorder="1" applyAlignment="1" applyProtection="1">
      <alignment horizontal="center" vertical="center" shrinkToFit="1"/>
      <protection hidden="1"/>
    </xf>
    <xf numFmtId="181" fontId="7" fillId="46" borderId="300" xfId="0" applyNumberFormat="1" applyFont="1" applyFill="1" applyBorder="1" applyAlignment="1" applyProtection="1">
      <alignment vertical="center"/>
      <protection hidden="1"/>
    </xf>
    <xf numFmtId="181" fontId="7" fillId="46" borderId="161" xfId="0" applyNumberFormat="1" applyFont="1" applyFill="1" applyBorder="1" applyAlignment="1" applyProtection="1">
      <alignment vertical="center"/>
      <protection hidden="1"/>
    </xf>
    <xf numFmtId="0" fontId="40" fillId="0" borderId="330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262" xfId="0" applyFont="1" applyBorder="1" applyAlignment="1" applyProtection="1">
      <alignment horizontal="center" vertical="center" shrinkToFit="1"/>
      <protection locked="0" hidden="1"/>
    </xf>
    <xf numFmtId="0" fontId="40" fillId="0" borderId="331" xfId="0" applyFont="1" applyBorder="1" applyAlignment="1" applyProtection="1">
      <alignment horizontal="center" vertical="center" shrinkToFit="1"/>
      <protection locked="0" hidden="1"/>
    </xf>
    <xf numFmtId="0" fontId="40" fillId="0" borderId="332" xfId="0" applyFont="1" applyBorder="1" applyAlignment="1" applyProtection="1">
      <alignment horizontal="center" vertical="center" shrinkToFit="1"/>
      <protection locked="0" hidden="1"/>
    </xf>
    <xf numFmtId="0" fontId="49" fillId="50" borderId="17" xfId="0" applyNumberFormat="1" applyFont="1" applyFill="1" applyBorder="1" applyAlignment="1" applyProtection="1">
      <alignment horizontal="center" vertical="center" shrinkToFit="1"/>
      <protection hidden="1"/>
    </xf>
    <xf numFmtId="181" fontId="49" fillId="50" borderId="22" xfId="0" applyNumberFormat="1" applyFont="1" applyFill="1" applyBorder="1" applyAlignment="1" applyProtection="1">
      <alignment horizontal="left" vertical="center" indent="1" shrinkToFit="1"/>
      <protection hidden="1"/>
    </xf>
    <xf numFmtId="181" fontId="49" fillId="50" borderId="22" xfId="0" applyNumberFormat="1" applyFont="1" applyFill="1" applyBorder="1" applyAlignment="1" applyProtection="1">
      <alignment horizontal="center" vertical="center" shrinkToFit="1"/>
      <protection hidden="1"/>
    </xf>
    <xf numFmtId="181" fontId="49" fillId="50" borderId="56" xfId="0" applyNumberFormat="1" applyFont="1" applyFill="1" applyBorder="1" applyAlignment="1" applyProtection="1">
      <alignment horizontal="center" vertical="center" shrinkToFit="1"/>
      <protection hidden="1"/>
    </xf>
    <xf numFmtId="0" fontId="49" fillId="50" borderId="71" xfId="0" applyFont="1" applyFill="1" applyBorder="1" applyAlignment="1">
      <alignment horizontal="center"/>
    </xf>
    <xf numFmtId="181" fontId="49" fillId="50" borderId="17" xfId="0" applyNumberFormat="1" applyFont="1" applyFill="1" applyBorder="1" applyAlignment="1" applyProtection="1">
      <alignment horizontal="center" vertical="center" shrinkToFit="1"/>
      <protection hidden="1"/>
    </xf>
    <xf numFmtId="0" fontId="49" fillId="50" borderId="64" xfId="0" applyNumberFormat="1" applyFont="1" applyFill="1" applyBorder="1" applyAlignment="1" applyProtection="1">
      <alignment horizontal="center" vertical="center" shrinkToFit="1"/>
      <protection locked="0"/>
    </xf>
    <xf numFmtId="0" fontId="49" fillId="50" borderId="0" xfId="0" applyFont="1" applyFill="1" applyAlignment="1"/>
    <xf numFmtId="0" fontId="49" fillId="50" borderId="0" xfId="0" applyFont="1" applyFill="1" applyAlignment="1">
      <alignment horizontal="center"/>
    </xf>
    <xf numFmtId="0" fontId="49" fillId="50" borderId="0" xfId="0" applyFont="1" applyFill="1"/>
    <xf numFmtId="0" fontId="72" fillId="0" borderId="38" xfId="0" applyNumberFormat="1" applyFont="1" applyBorder="1" applyAlignment="1" applyProtection="1">
      <alignment horizontal="center" vertical="center" shrinkToFit="1"/>
      <protection locked="0"/>
    </xf>
    <xf numFmtId="0" fontId="72" fillId="0" borderId="32" xfId="0" applyNumberFormat="1" applyFont="1" applyBorder="1" applyAlignment="1" applyProtection="1">
      <alignment horizontal="center" vertical="center" shrinkToFit="1"/>
      <protection locked="0"/>
    </xf>
    <xf numFmtId="0" fontId="72" fillId="0" borderId="25" xfId="0" applyNumberFormat="1" applyFont="1" applyBorder="1" applyAlignment="1" applyProtection="1">
      <alignment horizontal="center" vertical="center" shrinkToFit="1"/>
      <protection locked="0"/>
    </xf>
    <xf numFmtId="0" fontId="72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46" borderId="0" xfId="0" applyNumberFormat="1" applyFont="1" applyFill="1" applyAlignment="1" applyProtection="1">
      <alignment vertical="center"/>
      <protection locked="0"/>
    </xf>
    <xf numFmtId="49" fontId="39" fillId="46" borderId="0" xfId="0" applyNumberFormat="1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2" fillId="46" borderId="0" xfId="0" applyNumberFormat="1" applyFont="1" applyFill="1" applyAlignment="1" applyProtection="1">
      <alignment vertical="center"/>
      <protection locked="0"/>
    </xf>
    <xf numFmtId="49" fontId="3" fillId="46" borderId="0" xfId="0" applyNumberFormat="1" applyFont="1" applyFill="1" applyAlignment="1" applyProtection="1">
      <alignment vertical="center"/>
      <protection hidden="1"/>
    </xf>
    <xf numFmtId="49" fontId="9" fillId="46" borderId="0" xfId="0" applyNumberFormat="1" applyFont="1" applyFill="1" applyAlignment="1" applyProtection="1">
      <protection hidden="1"/>
    </xf>
    <xf numFmtId="0" fontId="40" fillId="0" borderId="330" xfId="0" applyNumberFormat="1" applyFont="1" applyBorder="1" applyAlignment="1" applyProtection="1">
      <alignment horizontal="center" vertical="center" shrinkToFit="1"/>
      <protection hidden="1"/>
    </xf>
    <xf numFmtId="0" fontId="40" fillId="0" borderId="262" xfId="0" applyFont="1" applyBorder="1" applyAlignment="1" applyProtection="1">
      <alignment horizontal="center" vertical="center" shrinkToFit="1"/>
      <protection hidden="1"/>
    </xf>
    <xf numFmtId="0" fontId="40" fillId="0" borderId="331" xfId="0" applyFont="1" applyBorder="1" applyAlignment="1" applyProtection="1">
      <alignment horizontal="center" vertical="center" shrinkToFit="1"/>
      <protection hidden="1"/>
    </xf>
    <xf numFmtId="0" fontId="40" fillId="0" borderId="332" xfId="0" applyFont="1" applyBorder="1" applyAlignment="1" applyProtection="1">
      <alignment horizontal="center" vertical="center" shrinkToFit="1"/>
      <protection hidden="1"/>
    </xf>
    <xf numFmtId="0" fontId="40" fillId="0" borderId="28" xfId="0" applyFont="1" applyBorder="1" applyAlignment="1" applyProtection="1">
      <alignment horizontal="center" vertical="center" shrinkToFit="1"/>
      <protection hidden="1"/>
    </xf>
    <xf numFmtId="0" fontId="40" fillId="0" borderId="38" xfId="0" applyNumberFormat="1" applyFont="1" applyBorder="1" applyAlignment="1" applyProtection="1">
      <alignment horizontal="center" vertical="center" shrinkToFit="1"/>
      <protection hidden="1"/>
    </xf>
    <xf numFmtId="0" fontId="40" fillId="0" borderId="39" xfId="0" applyFont="1" applyBorder="1" applyAlignment="1" applyProtection="1">
      <alignment horizontal="center" vertical="center" shrinkToFit="1"/>
      <protection hidden="1"/>
    </xf>
    <xf numFmtId="49" fontId="64" fillId="0" borderId="235" xfId="265" applyNumberFormat="1" applyBorder="1" applyAlignment="1" applyProtection="1">
      <alignment horizontal="center"/>
      <protection locked="0"/>
    </xf>
    <xf numFmtId="49" fontId="9" fillId="46" borderId="0" xfId="0" applyNumberFormat="1" applyFont="1" applyFill="1" applyBorder="1" applyAlignment="1" applyProtection="1">
      <alignment horizontal="center" vertical="center"/>
      <protection hidden="1"/>
    </xf>
    <xf numFmtId="180" fontId="12" fillId="46" borderId="0" xfId="0" applyNumberFormat="1" applyFont="1" applyFill="1" applyBorder="1" applyAlignment="1" applyProtection="1">
      <alignment horizontal="center" vertical="center"/>
      <protection hidden="1"/>
    </xf>
    <xf numFmtId="49" fontId="3" fillId="46" borderId="0" xfId="0" applyNumberFormat="1" applyFont="1" applyFill="1" applyAlignment="1" applyProtection="1">
      <alignment vertical="center"/>
      <protection hidden="1"/>
    </xf>
    <xf numFmtId="49" fontId="38" fillId="46" borderId="0" xfId="0" applyNumberFormat="1" applyFont="1" applyFill="1" applyBorder="1" applyAlignment="1" applyProtection="1">
      <alignment vertical="center"/>
      <protection hidden="1"/>
    </xf>
    <xf numFmtId="0" fontId="40" fillId="0" borderId="32" xfId="0" applyNumberFormat="1" applyFont="1" applyBorder="1" applyAlignment="1" applyProtection="1">
      <alignment horizontal="center" vertical="center" shrinkToFit="1"/>
      <protection locked="0" hidden="1"/>
    </xf>
    <xf numFmtId="49" fontId="3" fillId="46" borderId="0" xfId="0" applyNumberFormat="1" applyFont="1" applyFill="1" applyAlignment="1" applyProtection="1">
      <alignment vertical="center"/>
      <protection hidden="1"/>
    </xf>
    <xf numFmtId="0" fontId="10" fillId="46" borderId="0" xfId="0" applyNumberFormat="1" applyFont="1" applyFill="1" applyAlignment="1" applyProtection="1">
      <alignment vertical="center"/>
      <protection hidden="1"/>
    </xf>
    <xf numFmtId="49" fontId="3" fillId="48" borderId="0" xfId="0" applyNumberFormat="1" applyFont="1" applyFill="1" applyBorder="1" applyAlignment="1" applyProtection="1">
      <alignment horizontal="center" vertical="center"/>
      <protection locked="0" hidden="1"/>
    </xf>
    <xf numFmtId="0" fontId="10" fillId="48" borderId="0" xfId="0" applyNumberFormat="1" applyFont="1" applyFill="1" applyBorder="1" applyAlignment="1" applyProtection="1">
      <alignment vertical="center"/>
      <protection hidden="1"/>
    </xf>
    <xf numFmtId="0" fontId="10" fillId="48" borderId="0" xfId="0" applyNumberFormat="1" applyFont="1" applyFill="1" applyBorder="1" applyAlignment="1" applyProtection="1">
      <alignment vertical="center" shrinkToFit="1"/>
      <protection hidden="1"/>
    </xf>
    <xf numFmtId="49" fontId="49" fillId="41" borderId="11" xfId="0" applyNumberFormat="1" applyFont="1" applyFill="1" applyBorder="1" applyAlignment="1" applyProtection="1">
      <alignment horizontal="center" vertical="center" shrinkToFit="1"/>
      <protection locked="0"/>
    </xf>
    <xf numFmtId="49" fontId="49" fillId="41" borderId="16" xfId="0" applyNumberFormat="1" applyFont="1" applyFill="1" applyBorder="1" applyAlignment="1" applyProtection="1">
      <alignment horizontal="center" vertical="center" shrinkToFit="1"/>
      <protection locked="0"/>
    </xf>
    <xf numFmtId="49" fontId="49" fillId="41" borderId="22" xfId="0" applyNumberFormat="1" applyFont="1" applyFill="1" applyBorder="1" applyAlignment="1" applyProtection="1">
      <alignment horizontal="center" vertical="center" shrinkToFit="1"/>
      <protection locked="0"/>
    </xf>
    <xf numFmtId="49" fontId="49" fillId="50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48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46" borderId="146" xfId="0" applyFont="1" applyFill="1" applyBorder="1" applyAlignment="1" applyProtection="1">
      <alignment horizontal="center"/>
      <protection hidden="1"/>
    </xf>
    <xf numFmtId="0" fontId="7" fillId="46" borderId="128" xfId="0" applyFont="1" applyFill="1" applyBorder="1" applyAlignment="1" applyProtection="1">
      <alignment horizontal="center"/>
      <protection hidden="1"/>
    </xf>
    <xf numFmtId="0" fontId="7" fillId="46" borderId="147" xfId="0" applyFont="1" applyFill="1" applyBorder="1" applyAlignment="1" applyProtection="1">
      <alignment horizontal="center"/>
      <protection hidden="1"/>
    </xf>
    <xf numFmtId="0" fontId="7" fillId="46" borderId="38" xfId="0" applyFont="1" applyFill="1" applyBorder="1" applyAlignment="1" applyProtection="1">
      <alignment horizontal="center"/>
      <protection hidden="1"/>
    </xf>
    <xf numFmtId="0" fontId="7" fillId="46" borderId="32" xfId="0" applyFont="1" applyFill="1" applyBorder="1" applyAlignment="1" applyProtection="1">
      <alignment horizontal="center"/>
      <protection hidden="1"/>
    </xf>
    <xf numFmtId="0" fontId="7" fillId="46" borderId="39" xfId="0" applyFont="1" applyFill="1" applyBorder="1" applyAlignment="1" applyProtection="1">
      <alignment horizontal="center"/>
      <protection hidden="1"/>
    </xf>
    <xf numFmtId="0" fontId="7" fillId="46" borderId="325" xfId="0" applyFont="1" applyFill="1" applyBorder="1" applyAlignment="1" applyProtection="1">
      <alignment horizontal="center"/>
      <protection hidden="1"/>
    </xf>
    <xf numFmtId="0" fontId="7" fillId="46" borderId="328" xfId="0" applyFont="1" applyFill="1" applyBorder="1" applyAlignment="1" applyProtection="1">
      <alignment horizontal="center"/>
      <protection hidden="1"/>
    </xf>
    <xf numFmtId="0" fontId="7" fillId="46" borderId="329" xfId="0" applyFont="1" applyFill="1" applyBorder="1" applyAlignment="1" applyProtection="1">
      <alignment horizontal="center"/>
      <protection hidden="1"/>
    </xf>
    <xf numFmtId="0" fontId="7" fillId="46" borderId="310" xfId="0" applyFont="1" applyFill="1" applyBorder="1" applyAlignment="1" applyProtection="1">
      <alignment horizontal="center"/>
      <protection hidden="1"/>
    </xf>
    <xf numFmtId="0" fontId="7" fillId="46" borderId="311" xfId="0" applyFont="1" applyFill="1" applyBorder="1" applyAlignment="1" applyProtection="1">
      <alignment horizontal="center"/>
      <protection hidden="1"/>
    </xf>
    <xf numFmtId="0" fontId="7" fillId="46" borderId="312" xfId="0" applyFont="1" applyFill="1" applyBorder="1" applyAlignment="1" applyProtection="1">
      <alignment horizontal="center"/>
      <protection hidden="1"/>
    </xf>
    <xf numFmtId="0" fontId="7" fillId="46" borderId="25" xfId="0" applyFont="1" applyFill="1" applyBorder="1" applyAlignment="1" applyProtection="1">
      <alignment horizontal="center"/>
      <protection hidden="1"/>
    </xf>
    <xf numFmtId="0" fontId="7" fillId="46" borderId="26" xfId="0" applyFont="1" applyFill="1" applyBorder="1" applyAlignment="1" applyProtection="1">
      <alignment horizontal="center"/>
      <protection hidden="1"/>
    </xf>
    <xf numFmtId="0" fontId="7" fillId="46" borderId="28" xfId="0" applyFont="1" applyFill="1" applyBorder="1" applyAlignment="1" applyProtection="1">
      <alignment horizontal="center"/>
      <protection hidden="1"/>
    </xf>
    <xf numFmtId="181" fontId="7" fillId="46" borderId="257" xfId="0" applyNumberFormat="1" applyFont="1" applyFill="1" applyBorder="1" applyAlignment="1" applyProtection="1">
      <alignment horizontal="center"/>
      <protection hidden="1"/>
    </xf>
    <xf numFmtId="181" fontId="7" fillId="46" borderId="259" xfId="0" applyNumberFormat="1" applyFont="1" applyFill="1" applyBorder="1" applyAlignment="1" applyProtection="1">
      <alignment horizontal="center"/>
      <protection hidden="1"/>
    </xf>
    <xf numFmtId="181" fontId="7" fillId="46" borderId="258" xfId="0" applyNumberFormat="1" applyFont="1" applyFill="1" applyBorder="1" applyAlignment="1" applyProtection="1">
      <alignment horizontal="center"/>
      <protection hidden="1"/>
    </xf>
    <xf numFmtId="0" fontId="7" fillId="46" borderId="93" xfId="0" applyFont="1" applyFill="1" applyBorder="1" applyAlignment="1" applyProtection="1">
      <alignment horizontal="center"/>
      <protection hidden="1"/>
    </xf>
    <xf numFmtId="0" fontId="7" fillId="46" borderId="54" xfId="0" applyFont="1" applyFill="1" applyBorder="1" applyAlignment="1" applyProtection="1">
      <alignment horizontal="center"/>
      <protection hidden="1"/>
    </xf>
    <xf numFmtId="0" fontId="7" fillId="46" borderId="94" xfId="0" applyFont="1" applyFill="1" applyBorder="1" applyAlignment="1" applyProtection="1">
      <alignment horizontal="center"/>
      <protection hidden="1"/>
    </xf>
    <xf numFmtId="181" fontId="40" fillId="0" borderId="146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128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147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34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35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36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38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32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39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25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26" xfId="0" applyNumberFormat="1" applyFont="1" applyBorder="1" applyAlignment="1" applyProtection="1">
      <alignment horizontal="center" vertical="center" shrinkToFit="1"/>
      <protection locked="0" hidden="1"/>
    </xf>
    <xf numFmtId="181" fontId="40" fillId="0" borderId="28" xfId="0" applyNumberFormat="1" applyFont="1" applyBorder="1" applyAlignment="1" applyProtection="1">
      <alignment horizontal="center" vertical="center" shrinkToFit="1"/>
      <protection locked="0" hidden="1"/>
    </xf>
    <xf numFmtId="0" fontId="7" fillId="46" borderId="18" xfId="0" applyFont="1" applyFill="1" applyBorder="1" applyAlignment="1" applyProtection="1">
      <alignment horizontal="center" shrinkToFit="1"/>
      <protection hidden="1"/>
    </xf>
    <xf numFmtId="181" fontId="7" fillId="46" borderId="239" xfId="0" applyNumberFormat="1" applyFont="1" applyFill="1" applyBorder="1" applyAlignment="1" applyProtection="1">
      <alignment horizontal="center" shrinkToFit="1"/>
      <protection hidden="1"/>
    </xf>
    <xf numFmtId="181" fontId="7" fillId="46" borderId="252" xfId="0" applyNumberFormat="1" applyFont="1" applyFill="1" applyBorder="1" applyAlignment="1" applyProtection="1">
      <alignment horizontal="center" shrinkToFit="1"/>
      <protection hidden="1"/>
    </xf>
    <xf numFmtId="181" fontId="7" fillId="46" borderId="275" xfId="0" applyNumberFormat="1" applyFont="1" applyFill="1" applyBorder="1" applyAlignment="1" applyProtection="1">
      <alignment horizontal="center" shrinkToFit="1"/>
      <protection hidden="1"/>
    </xf>
    <xf numFmtId="181" fontId="7" fillId="46" borderId="276" xfId="0" applyNumberFormat="1" applyFont="1" applyFill="1" applyBorder="1" applyAlignment="1" applyProtection="1">
      <alignment horizontal="center" shrinkToFit="1"/>
      <protection hidden="1"/>
    </xf>
    <xf numFmtId="181" fontId="7" fillId="46" borderId="254" xfId="0" applyNumberFormat="1" applyFont="1" applyFill="1" applyBorder="1" applyAlignment="1" applyProtection="1">
      <alignment horizontal="center" shrinkToFit="1"/>
      <protection hidden="1"/>
    </xf>
    <xf numFmtId="0" fontId="49" fillId="48" borderId="24" xfId="0" applyFont="1" applyFill="1" applyBorder="1" applyAlignment="1" applyProtection="1">
      <alignment horizontal="center" vertical="center"/>
      <protection locked="0" hidden="1"/>
    </xf>
    <xf numFmtId="0" fontId="49" fillId="48" borderId="0" xfId="0" applyFont="1" applyFill="1" applyBorder="1" applyAlignment="1" applyProtection="1">
      <alignment horizontal="center" vertical="center"/>
      <protection locked="0" hidden="1"/>
    </xf>
    <xf numFmtId="0" fontId="49" fillId="48" borderId="170" xfId="0" applyFont="1" applyFill="1" applyBorder="1" applyAlignment="1" applyProtection="1">
      <alignment horizontal="center" vertical="center"/>
      <protection locked="0" hidden="1"/>
    </xf>
    <xf numFmtId="0" fontId="50" fillId="0" borderId="142" xfId="265" applyFont="1" applyBorder="1" applyAlignment="1" applyProtection="1">
      <alignment horizontal="left" indent="1"/>
      <protection locked="0"/>
    </xf>
    <xf numFmtId="0" fontId="50" fillId="0" borderId="72" xfId="265" applyFont="1" applyBorder="1" applyAlignment="1" applyProtection="1">
      <alignment horizontal="center"/>
      <protection locked="0"/>
    </xf>
    <xf numFmtId="0" fontId="50" fillId="0" borderId="21" xfId="265" applyFont="1" applyBorder="1" applyAlignment="1" applyProtection="1">
      <alignment horizontal="left" indent="1"/>
      <protection locked="0"/>
    </xf>
    <xf numFmtId="0" fontId="0" fillId="0" borderId="0" xfId="0" applyNumberFormat="1" applyFont="1" applyFill="1" applyAlignment="1" applyProtection="1">
      <protection locked="0"/>
    </xf>
    <xf numFmtId="0" fontId="64" fillId="0" borderId="295" xfId="265" applyBorder="1" applyAlignment="1" applyProtection="1">
      <alignment horizontal="left" indent="1"/>
      <protection locked="0"/>
    </xf>
    <xf numFmtId="0" fontId="50" fillId="0" borderId="295" xfId="265" applyFont="1" applyBorder="1" applyAlignment="1" applyProtection="1">
      <alignment horizontal="left" indent="1"/>
      <protection locked="0"/>
    </xf>
    <xf numFmtId="49" fontId="40" fillId="0" borderId="21" xfId="0" quotePrefix="1" applyNumberFormat="1" applyFont="1" applyFill="1" applyBorder="1" applyAlignment="1" applyProtection="1">
      <alignment shrinkToFit="1"/>
      <protection locked="0"/>
    </xf>
    <xf numFmtId="49" fontId="40" fillId="0" borderId="21" xfId="0" applyNumberFormat="1" applyFont="1" applyFill="1" applyBorder="1" applyAlignment="1" applyProtection="1">
      <alignment shrinkToFit="1"/>
      <protection locked="0"/>
    </xf>
    <xf numFmtId="0" fontId="40" fillId="48" borderId="295" xfId="247" applyFont="1" applyFill="1" applyBorder="1" applyAlignment="1" applyProtection="1">
      <alignment vertical="center" shrinkToFit="1"/>
      <protection locked="0"/>
    </xf>
    <xf numFmtId="0" fontId="40" fillId="48" borderId="295" xfId="0" applyFont="1" applyFill="1" applyBorder="1" applyAlignment="1" applyProtection="1">
      <alignment vertical="center" shrinkToFit="1"/>
      <protection locked="0"/>
    </xf>
    <xf numFmtId="0" fontId="40" fillId="0" borderId="295" xfId="0" applyFont="1" applyFill="1" applyBorder="1" applyAlignment="1" applyProtection="1">
      <alignment vertical="center" shrinkToFit="1"/>
      <protection locked="0"/>
    </xf>
    <xf numFmtId="0" fontId="68" fillId="46" borderId="41" xfId="0" applyNumberFormat="1" applyFont="1" applyFill="1" applyBorder="1" applyAlignment="1" applyProtection="1">
      <alignment horizontal="center" vertical="center" shrinkToFit="1"/>
      <protection hidden="1"/>
    </xf>
    <xf numFmtId="177" fontId="7" fillId="46" borderId="0" xfId="0" applyNumberFormat="1" applyFont="1" applyFill="1" applyProtection="1">
      <protection hidden="1"/>
    </xf>
    <xf numFmtId="177" fontId="85" fillId="48" borderId="0" xfId="0" applyNumberFormat="1" applyFont="1" applyFill="1" applyBorder="1" applyAlignment="1" applyProtection="1">
      <alignment horizontal="center" vertical="center" shrinkToFit="1"/>
      <protection hidden="1"/>
    </xf>
    <xf numFmtId="49" fontId="42" fillId="46" borderId="85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Alignment="1">
      <alignment vertical="center" shrinkToFit="1"/>
    </xf>
    <xf numFmtId="0" fontId="0" fillId="0" borderId="84" xfId="0" applyBorder="1" applyAlignment="1">
      <alignment vertical="center" shrinkToFit="1"/>
    </xf>
    <xf numFmtId="49" fontId="42" fillId="46" borderId="41" xfId="0" applyNumberFormat="1" applyFont="1" applyFill="1" applyBorder="1" applyAlignment="1" applyProtection="1">
      <alignment vertical="center" shrinkToFit="1"/>
      <protection hidden="1"/>
    </xf>
    <xf numFmtId="0" fontId="0" fillId="0" borderId="88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49" fontId="38" fillId="0" borderId="42" xfId="0" applyNumberFormat="1" applyFont="1" applyBorder="1" applyAlignment="1" applyProtection="1">
      <alignment vertical="center" shrinkToFit="1"/>
      <protection hidden="1"/>
    </xf>
    <xf numFmtId="0" fontId="0" fillId="0" borderId="95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49" fontId="76" fillId="0" borderId="42" xfId="0" quotePrefix="1" applyNumberFormat="1" applyFont="1" applyBorder="1" applyAlignment="1" applyProtection="1">
      <alignment vertical="center" shrinkToFit="1"/>
      <protection hidden="1"/>
    </xf>
    <xf numFmtId="0" fontId="38" fillId="0" borderId="32" xfId="0" applyFont="1" applyBorder="1" applyAlignment="1" applyProtection="1">
      <alignment horizontal="left" vertical="top" wrapText="1"/>
      <protection hidden="1"/>
    </xf>
    <xf numFmtId="177" fontId="10" fillId="41" borderId="42" xfId="0" applyNumberFormat="1" applyFont="1" applyFill="1" applyBorder="1" applyAlignment="1" applyProtection="1">
      <alignment horizontal="center" vertical="center" shrinkToFit="1"/>
      <protection locked="0"/>
    </xf>
    <xf numFmtId="177" fontId="10" fillId="41" borderId="73" xfId="0" applyNumberFormat="1" applyFont="1" applyFill="1" applyBorder="1" applyAlignment="1" applyProtection="1">
      <alignment horizontal="center" vertical="center" shrinkToFit="1"/>
      <protection locked="0"/>
    </xf>
    <xf numFmtId="177" fontId="10" fillId="41" borderId="27" xfId="0" applyNumberFormat="1" applyFont="1" applyFill="1" applyBorder="1" applyAlignment="1" applyProtection="1">
      <alignment horizontal="center" vertical="center" shrinkToFit="1"/>
      <protection locked="0"/>
    </xf>
    <xf numFmtId="177" fontId="10" fillId="41" borderId="74" xfId="0" applyNumberFormat="1" applyFont="1" applyFill="1" applyBorder="1" applyAlignment="1" applyProtection="1">
      <alignment horizontal="center" vertical="center" shrinkToFit="1"/>
      <protection locked="0"/>
    </xf>
    <xf numFmtId="49" fontId="9" fillId="46" borderId="131" xfId="0" applyNumberFormat="1" applyFont="1" applyFill="1" applyBorder="1" applyAlignment="1" applyProtection="1">
      <alignment horizontal="center" vertical="center"/>
      <protection hidden="1"/>
    </xf>
    <xf numFmtId="49" fontId="9" fillId="46" borderId="132" xfId="0" applyNumberFormat="1" applyFont="1" applyFill="1" applyBorder="1" applyAlignment="1" applyProtection="1">
      <alignment horizontal="center" vertical="center"/>
      <protection hidden="1"/>
    </xf>
    <xf numFmtId="49" fontId="9" fillId="46" borderId="133" xfId="0" applyNumberFormat="1" applyFont="1" applyFill="1" applyBorder="1" applyAlignment="1" applyProtection="1">
      <alignment horizontal="center" vertical="center"/>
      <protection hidden="1"/>
    </xf>
    <xf numFmtId="177" fontId="10" fillId="55" borderId="88" xfId="0" applyNumberFormat="1" applyFont="1" applyFill="1" applyBorder="1" applyAlignment="1" applyProtection="1">
      <alignment horizontal="center" vertical="center" shrinkToFit="1"/>
      <protection hidden="1"/>
    </xf>
    <xf numFmtId="177" fontId="10" fillId="55" borderId="80" xfId="0" applyNumberFormat="1" applyFont="1" applyFill="1" applyBorder="1" applyAlignment="1" applyProtection="1">
      <alignment horizontal="center" vertical="center" shrinkToFit="1"/>
      <protection hidden="1"/>
    </xf>
    <xf numFmtId="177" fontId="10" fillId="55" borderId="114" xfId="0" applyNumberFormat="1" applyFont="1" applyFill="1" applyBorder="1" applyAlignment="1" applyProtection="1">
      <alignment horizontal="center" vertical="center" shrinkToFit="1"/>
      <protection hidden="1"/>
    </xf>
    <xf numFmtId="177" fontId="10" fillId="55" borderId="74" xfId="0" applyNumberFormat="1" applyFont="1" applyFill="1" applyBorder="1" applyAlignment="1" applyProtection="1">
      <alignment horizontal="center" vertical="center" shrinkToFit="1"/>
      <protection hidden="1"/>
    </xf>
    <xf numFmtId="49" fontId="10" fillId="0" borderId="87" xfId="0" applyNumberFormat="1" applyFont="1" applyBorder="1" applyAlignment="1" applyProtection="1">
      <alignment horizontal="center" vertical="center" shrinkToFit="1"/>
      <protection hidden="1"/>
    </xf>
    <xf numFmtId="49" fontId="10" fillId="0" borderId="16" xfId="0" applyNumberFormat="1" applyFont="1" applyBorder="1" applyAlignment="1" applyProtection="1">
      <alignment horizontal="center" vertical="center" shrinkToFit="1"/>
      <protection hidden="1"/>
    </xf>
    <xf numFmtId="177" fontId="10" fillId="41" borderId="90" xfId="0" applyNumberFormat="1" applyFont="1" applyFill="1" applyBorder="1" applyAlignment="1" applyProtection="1">
      <alignment horizontal="center" vertical="center" shrinkToFit="1"/>
      <protection locked="0"/>
    </xf>
    <xf numFmtId="177" fontId="10" fillId="41" borderId="76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42" xfId="0" applyNumberFormat="1" applyFont="1" applyFill="1" applyBorder="1" applyAlignment="1" applyProtection="1">
      <alignment vertical="center"/>
      <protection hidden="1"/>
    </xf>
    <xf numFmtId="49" fontId="38" fillId="45" borderId="95" xfId="0" applyNumberFormat="1" applyFont="1" applyFill="1" applyBorder="1" applyAlignment="1" applyProtection="1">
      <alignment vertical="center"/>
      <protection hidden="1"/>
    </xf>
    <xf numFmtId="49" fontId="38" fillId="45" borderId="40" xfId="0" applyNumberFormat="1" applyFont="1" applyFill="1" applyBorder="1" applyAlignment="1" applyProtection="1">
      <alignment vertical="center"/>
      <protection hidden="1"/>
    </xf>
    <xf numFmtId="49" fontId="38" fillId="45" borderId="32" xfId="0" applyNumberFormat="1" applyFont="1" applyFill="1" applyBorder="1" applyAlignment="1" applyProtection="1">
      <alignment horizontal="left" vertical="center" shrinkToFit="1"/>
      <protection hidden="1"/>
    </xf>
    <xf numFmtId="49" fontId="38" fillId="45" borderId="32" xfId="0" applyNumberFormat="1" applyFont="1" applyFill="1" applyBorder="1" applyAlignment="1" applyProtection="1">
      <alignment horizontal="center" vertical="center"/>
      <protection hidden="1"/>
    </xf>
    <xf numFmtId="49" fontId="38" fillId="46" borderId="83" xfId="0" applyNumberFormat="1" applyFont="1" applyFill="1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0" fillId="0" borderId="82" xfId="0" applyBorder="1" applyAlignment="1" applyProtection="1">
      <alignment vertical="center"/>
      <protection hidden="1"/>
    </xf>
    <xf numFmtId="49" fontId="38" fillId="0" borderId="32" xfId="0" applyNumberFormat="1" applyFont="1" applyBorder="1" applyAlignment="1" applyProtection="1">
      <alignment horizontal="center" vertical="center"/>
      <protection hidden="1"/>
    </xf>
    <xf numFmtId="49" fontId="42" fillId="45" borderId="42" xfId="0" applyNumberFormat="1" applyFont="1" applyFill="1" applyBorder="1" applyAlignment="1" applyProtection="1">
      <alignment vertical="center" shrinkToFit="1"/>
      <protection hidden="1"/>
    </xf>
    <xf numFmtId="49" fontId="42" fillId="45" borderId="95" xfId="0" applyNumberFormat="1" applyFont="1" applyFill="1" applyBorder="1" applyAlignment="1" applyProtection="1">
      <alignment vertical="center" shrinkToFit="1"/>
      <protection hidden="1"/>
    </xf>
    <xf numFmtId="49" fontId="42" fillId="45" borderId="40" xfId="0" applyNumberFormat="1" applyFont="1" applyFill="1" applyBorder="1" applyAlignment="1" applyProtection="1">
      <alignment vertical="center" shrinkToFit="1"/>
      <protection hidden="1"/>
    </xf>
    <xf numFmtId="49" fontId="42" fillId="47" borderId="83" xfId="0" applyNumberFormat="1" applyFont="1" applyFill="1" applyBorder="1" applyAlignment="1" applyProtection="1">
      <alignment vertical="center" shrinkToFit="1"/>
      <protection hidden="1"/>
    </xf>
    <xf numFmtId="0" fontId="0" fillId="0" borderId="33" xfId="0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49" fontId="38" fillId="45" borderId="42" xfId="0" applyNumberFormat="1" applyFont="1" applyFill="1" applyBorder="1" applyAlignment="1" applyProtection="1">
      <alignment vertical="center" shrinkToFit="1"/>
      <protection hidden="1"/>
    </xf>
    <xf numFmtId="49" fontId="38" fillId="45" borderId="95" xfId="0" applyNumberFormat="1" applyFont="1" applyFill="1" applyBorder="1" applyAlignment="1" applyProtection="1">
      <alignment vertical="center" shrinkToFit="1"/>
      <protection hidden="1"/>
    </xf>
    <xf numFmtId="49" fontId="38" fillId="45" borderId="40" xfId="0" applyNumberFormat="1" applyFont="1" applyFill="1" applyBorder="1" applyAlignment="1" applyProtection="1">
      <alignment vertical="center" shrinkToFit="1"/>
      <protection hidden="1"/>
    </xf>
    <xf numFmtId="49" fontId="38" fillId="46" borderId="85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84" xfId="0" applyBorder="1" applyAlignment="1" applyProtection="1">
      <alignment vertical="center"/>
      <protection hidden="1"/>
    </xf>
    <xf numFmtId="49" fontId="38" fillId="51" borderId="265" xfId="0" applyNumberFormat="1" applyFont="1" applyFill="1" applyBorder="1" applyAlignment="1" applyProtection="1">
      <alignment horizontal="center" vertical="center"/>
      <protection hidden="1"/>
    </xf>
    <xf numFmtId="49" fontId="38" fillId="51" borderId="155" xfId="0" applyNumberFormat="1" applyFont="1" applyFill="1" applyBorder="1" applyAlignment="1" applyProtection="1">
      <alignment horizontal="center" vertical="center"/>
      <protection hidden="1"/>
    </xf>
    <xf numFmtId="49" fontId="42" fillId="47" borderId="85" xfId="0" applyNumberFormat="1" applyFont="1" applyFill="1" applyBorder="1" applyAlignment="1" applyProtection="1">
      <alignment vertical="center" shrinkToFit="1"/>
      <protection hidden="1"/>
    </xf>
    <xf numFmtId="49" fontId="38" fillId="46" borderId="41" xfId="0" applyNumberFormat="1" applyFont="1" applyFill="1" applyBorder="1" applyAlignment="1" applyProtection="1">
      <alignment vertical="center"/>
      <protection hidden="1"/>
    </xf>
    <xf numFmtId="0" fontId="0" fillId="0" borderId="88" xfId="0" applyBorder="1" applyAlignment="1" applyProtection="1">
      <alignment vertical="center"/>
      <protection hidden="1"/>
    </xf>
    <xf numFmtId="0" fontId="0" fillId="0" borderId="37" xfId="0" applyBorder="1" applyAlignment="1" applyProtection="1">
      <alignment vertical="center"/>
      <protection hidden="1"/>
    </xf>
    <xf numFmtId="49" fontId="38" fillId="46" borderId="42" xfId="0" applyNumberFormat="1" applyFont="1" applyFill="1" applyBorder="1" applyAlignment="1" applyProtection="1">
      <alignment vertical="center"/>
      <protection hidden="1"/>
    </xf>
    <xf numFmtId="0" fontId="0" fillId="0" borderId="95" xfId="0" applyBorder="1" applyAlignment="1" applyProtection="1">
      <alignment vertical="center"/>
      <protection hidden="1"/>
    </xf>
    <xf numFmtId="0" fontId="0" fillId="0" borderId="40" xfId="0" applyBorder="1" applyAlignment="1" applyProtection="1">
      <alignment vertical="center"/>
      <protection hidden="1"/>
    </xf>
    <xf numFmtId="49" fontId="42" fillId="47" borderId="41" xfId="0" applyNumberFormat="1" applyFont="1" applyFill="1" applyBorder="1" applyAlignment="1" applyProtection="1">
      <alignment vertical="center" shrinkToFit="1"/>
      <protection hidden="1"/>
    </xf>
    <xf numFmtId="49" fontId="42" fillId="46" borderId="42" xfId="0" applyNumberFormat="1" applyFont="1" applyFill="1" applyBorder="1" applyAlignment="1" applyProtection="1">
      <alignment vertical="center" shrinkToFit="1"/>
      <protection hidden="1"/>
    </xf>
    <xf numFmtId="49" fontId="42" fillId="46" borderId="83" xfId="0" applyNumberFormat="1" applyFont="1" applyFill="1" applyBorder="1" applyAlignment="1" applyProtection="1">
      <alignment vertical="center" shrinkToFit="1"/>
      <protection hidden="1"/>
    </xf>
    <xf numFmtId="49" fontId="38" fillId="46" borderId="0" xfId="0" applyNumberFormat="1" applyFont="1" applyFill="1" applyBorder="1" applyAlignment="1" applyProtection="1">
      <alignment vertical="center"/>
      <protection hidden="1"/>
    </xf>
    <xf numFmtId="49" fontId="38" fillId="46" borderId="84" xfId="0" applyNumberFormat="1" applyFont="1" applyFill="1" applyBorder="1" applyAlignment="1" applyProtection="1">
      <alignment vertical="center"/>
      <protection hidden="1"/>
    </xf>
    <xf numFmtId="0" fontId="38" fillId="0" borderId="83" xfId="0" applyFont="1" applyBorder="1" applyAlignment="1" applyProtection="1">
      <alignment vertical="center" wrapText="1"/>
      <protection hidden="1"/>
    </xf>
    <xf numFmtId="0" fontId="38" fillId="0" borderId="82" xfId="0" applyFont="1" applyBorder="1" applyAlignment="1" applyProtection="1">
      <alignment vertical="center" wrapText="1"/>
      <protection hidden="1"/>
    </xf>
    <xf numFmtId="0" fontId="38" fillId="0" borderId="85" xfId="0" applyFont="1" applyBorder="1" applyAlignment="1" applyProtection="1">
      <alignment vertical="center" wrapText="1"/>
      <protection hidden="1"/>
    </xf>
    <xf numFmtId="0" fontId="38" fillId="0" borderId="84" xfId="0" applyFont="1" applyBorder="1" applyAlignment="1" applyProtection="1">
      <alignment vertical="center" wrapText="1"/>
      <protection hidden="1"/>
    </xf>
    <xf numFmtId="0" fontId="38" fillId="0" borderId="41" xfId="0" applyFont="1" applyBorder="1" applyAlignment="1" applyProtection="1">
      <alignment vertical="center" wrapText="1"/>
      <protection hidden="1"/>
    </xf>
    <xf numFmtId="0" fontId="38" fillId="0" borderId="37" xfId="0" applyFont="1" applyBorder="1" applyAlignment="1" applyProtection="1">
      <alignment vertical="center" wrapText="1"/>
      <protection hidden="1"/>
    </xf>
    <xf numFmtId="49" fontId="42" fillId="46" borderId="33" xfId="0" applyNumberFormat="1" applyFont="1" applyFill="1" applyBorder="1" applyAlignment="1" applyProtection="1">
      <alignment vertical="center" shrinkToFit="1"/>
      <protection hidden="1"/>
    </xf>
    <xf numFmtId="49" fontId="42" fillId="46" borderId="82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Border="1" applyAlignment="1">
      <alignment vertical="center" shrinkToFit="1"/>
    </xf>
    <xf numFmtId="49" fontId="38" fillId="0" borderId="83" xfId="0" applyNumberFormat="1" applyFont="1" applyBorder="1" applyAlignment="1" applyProtection="1">
      <alignment horizontal="center" vertical="center" wrapText="1"/>
      <protection hidden="1"/>
    </xf>
    <xf numFmtId="49" fontId="38" fillId="0" borderId="82" xfId="0" applyNumberFormat="1" applyFont="1" applyBorder="1" applyAlignment="1" applyProtection="1">
      <alignment horizontal="center" vertical="center" wrapText="1"/>
      <protection hidden="1"/>
    </xf>
    <xf numFmtId="49" fontId="38" fillId="0" borderId="85" xfId="0" applyNumberFormat="1" applyFont="1" applyBorder="1" applyAlignment="1" applyProtection="1">
      <alignment horizontal="center" vertical="center" wrapText="1"/>
      <protection hidden="1"/>
    </xf>
    <xf numFmtId="49" fontId="38" fillId="0" borderId="84" xfId="0" applyNumberFormat="1" applyFont="1" applyBorder="1" applyAlignment="1" applyProtection="1">
      <alignment horizontal="center" vertical="center" wrapText="1"/>
      <protection hidden="1"/>
    </xf>
    <xf numFmtId="49" fontId="38" fillId="0" borderId="41" xfId="0" applyNumberFormat="1" applyFont="1" applyBorder="1" applyAlignment="1" applyProtection="1">
      <alignment horizontal="center" vertical="center" wrapText="1"/>
      <protection hidden="1"/>
    </xf>
    <xf numFmtId="49" fontId="38" fillId="0" borderId="37" xfId="0" applyNumberFormat="1" applyFont="1" applyBorder="1" applyAlignment="1" applyProtection="1">
      <alignment horizontal="center" vertical="center" wrapText="1"/>
      <protection hidden="1"/>
    </xf>
    <xf numFmtId="49" fontId="38" fillId="0" borderId="32" xfId="0" quotePrefix="1" applyNumberFormat="1" applyFont="1" applyBorder="1" applyAlignment="1" applyProtection="1">
      <alignment horizontal="center" vertical="center"/>
      <protection hidden="1"/>
    </xf>
    <xf numFmtId="0" fontId="38" fillId="0" borderId="32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38" fillId="0" borderId="32" xfId="0" applyFont="1" applyBorder="1" applyAlignment="1" applyProtection="1">
      <alignment vertical="top" wrapText="1"/>
      <protection hidden="1"/>
    </xf>
    <xf numFmtId="49" fontId="9" fillId="45" borderId="47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96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287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97" xfId="0" applyNumberFormat="1" applyFont="1" applyFill="1" applyBorder="1" applyAlignment="1" applyProtection="1">
      <alignment horizontal="center" vertical="center" shrinkToFit="1"/>
      <protection hidden="1"/>
    </xf>
    <xf numFmtId="0" fontId="54" fillId="46" borderId="96" xfId="0" applyNumberFormat="1" applyFont="1" applyFill="1" applyBorder="1" applyAlignment="1" applyProtection="1">
      <alignment horizontal="center" vertical="center"/>
      <protection hidden="1"/>
    </xf>
    <xf numFmtId="0" fontId="54" fillId="46" borderId="107" xfId="0" applyNumberFormat="1" applyFont="1" applyFill="1" applyBorder="1" applyAlignment="1" applyProtection="1">
      <alignment horizontal="center" vertical="center"/>
      <protection hidden="1"/>
    </xf>
    <xf numFmtId="0" fontId="54" fillId="46" borderId="97" xfId="0" applyNumberFormat="1" applyFont="1" applyFill="1" applyBorder="1" applyAlignment="1" applyProtection="1">
      <alignment horizontal="center" vertical="center"/>
      <protection hidden="1"/>
    </xf>
    <xf numFmtId="0" fontId="54" fillId="46" borderId="108" xfId="0" applyNumberFormat="1" applyFont="1" applyFill="1" applyBorder="1" applyAlignment="1" applyProtection="1">
      <alignment horizontal="center" vertical="center"/>
      <protection hidden="1"/>
    </xf>
    <xf numFmtId="49" fontId="38" fillId="45" borderId="128" xfId="0" applyNumberFormat="1" applyFont="1" applyFill="1" applyBorder="1" applyAlignment="1" applyProtection="1">
      <alignment horizontal="center" vertical="center"/>
      <protection hidden="1"/>
    </xf>
    <xf numFmtId="49" fontId="38" fillId="45" borderId="147" xfId="0" applyNumberFormat="1" applyFont="1" applyFill="1" applyBorder="1" applyAlignment="1" applyProtection="1">
      <alignment horizontal="center" vertical="center"/>
      <protection hidden="1"/>
    </xf>
    <xf numFmtId="0" fontId="72" fillId="0" borderId="32" xfId="0" applyNumberFormat="1" applyFont="1" applyBorder="1" applyAlignment="1" applyProtection="1">
      <alignment horizontal="center" vertical="center" shrinkToFit="1"/>
      <protection locked="0"/>
    </xf>
    <xf numFmtId="49" fontId="54" fillId="46" borderId="32" xfId="0" applyNumberFormat="1" applyFont="1" applyFill="1" applyBorder="1" applyAlignment="1" applyProtection="1">
      <alignment horizontal="center" vertical="center" shrinkToFit="1"/>
      <protection locked="0"/>
    </xf>
    <xf numFmtId="49" fontId="54" fillId="46" borderId="39" xfId="0" applyNumberFormat="1" applyFont="1" applyFill="1" applyBorder="1" applyAlignment="1" applyProtection="1">
      <alignment horizontal="center" vertical="center" shrinkToFit="1"/>
      <protection locked="0"/>
    </xf>
    <xf numFmtId="49" fontId="72" fillId="0" borderId="42" xfId="0" applyNumberFormat="1" applyFont="1" applyBorder="1" applyAlignment="1" applyProtection="1">
      <alignment horizontal="center" vertical="center" shrinkToFit="1"/>
      <protection locked="0"/>
    </xf>
    <xf numFmtId="49" fontId="54" fillId="0" borderId="40" xfId="0" applyNumberFormat="1" applyFont="1" applyBorder="1" applyAlignment="1" applyProtection="1">
      <alignment horizontal="center" shrinkToFit="1"/>
      <protection locked="0"/>
    </xf>
    <xf numFmtId="49" fontId="72" fillId="0" borderId="27" xfId="0" applyNumberFormat="1" applyFont="1" applyBorder="1" applyAlignment="1" applyProtection="1">
      <alignment horizontal="center" vertical="center" shrinkToFit="1"/>
      <protection locked="0"/>
    </xf>
    <xf numFmtId="49" fontId="54" fillId="0" borderId="29" xfId="0" applyNumberFormat="1" applyFont="1" applyBorder="1" applyAlignment="1" applyProtection="1">
      <alignment horizontal="center" shrinkToFit="1"/>
      <protection locked="0"/>
    </xf>
    <xf numFmtId="0" fontId="72" fillId="0" borderId="26" xfId="0" applyNumberFormat="1" applyFont="1" applyBorder="1" applyAlignment="1" applyProtection="1">
      <alignment horizontal="center" vertical="center" shrinkToFit="1"/>
      <protection locked="0"/>
    </xf>
    <xf numFmtId="177" fontId="72" fillId="0" borderId="78" xfId="266" applyNumberFormat="1" applyFont="1" applyBorder="1" applyAlignment="1" applyProtection="1">
      <alignment horizontal="center" vertical="center" shrinkToFit="1"/>
      <protection locked="0" hidden="1"/>
    </xf>
    <xf numFmtId="177" fontId="72" fillId="0" borderId="95" xfId="266" applyNumberFormat="1" applyFont="1" applyBorder="1" applyAlignment="1" applyProtection="1">
      <alignment horizontal="center" vertical="center" shrinkToFit="1"/>
      <protection locked="0" hidden="1"/>
    </xf>
    <xf numFmtId="177" fontId="72" fillId="0" borderId="40" xfId="266" applyNumberFormat="1" applyFont="1" applyBorder="1" applyAlignment="1" applyProtection="1">
      <alignment horizontal="center" vertical="center" shrinkToFit="1"/>
      <protection locked="0" hidden="1"/>
    </xf>
    <xf numFmtId="0" fontId="54" fillId="46" borderId="32" xfId="0" applyNumberFormat="1" applyFont="1" applyFill="1" applyBorder="1" applyAlignment="1" applyProtection="1">
      <alignment horizontal="center" vertical="center"/>
      <protection locked="0" hidden="1"/>
    </xf>
    <xf numFmtId="0" fontId="54" fillId="46" borderId="39" xfId="0" applyNumberFormat="1" applyFont="1" applyFill="1" applyBorder="1" applyAlignment="1" applyProtection="1">
      <alignment horizontal="center" vertical="center"/>
      <protection locked="0" hidden="1"/>
    </xf>
    <xf numFmtId="49" fontId="54" fillId="46" borderId="26" xfId="0" applyNumberFormat="1" applyFont="1" applyFill="1" applyBorder="1" applyAlignment="1" applyProtection="1">
      <alignment horizontal="center" vertical="center" shrinkToFit="1"/>
      <protection locked="0"/>
    </xf>
    <xf numFmtId="49" fontId="54" fillId="46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46" borderId="0" xfId="0" applyNumberFormat="1" applyFont="1" applyFill="1" applyBorder="1" applyAlignment="1" applyProtection="1">
      <alignment vertical="center" shrinkToFit="1"/>
      <protection hidden="1"/>
    </xf>
    <xf numFmtId="49" fontId="9" fillId="45" borderId="260" xfId="0" applyNumberFormat="1" applyFont="1" applyFill="1" applyBorder="1" applyAlignment="1" applyProtection="1">
      <alignment horizontal="center" vertical="center"/>
      <protection hidden="1"/>
    </xf>
    <xf numFmtId="49" fontId="9" fillId="45" borderId="145" xfId="0" applyNumberFormat="1" applyFont="1" applyFill="1" applyBorder="1" applyAlignment="1" applyProtection="1">
      <alignment horizontal="center" vertical="center"/>
      <protection hidden="1"/>
    </xf>
    <xf numFmtId="49" fontId="9" fillId="45" borderId="261" xfId="0" applyNumberFormat="1" applyFont="1" applyFill="1" applyBorder="1" applyAlignment="1" applyProtection="1">
      <alignment horizontal="center" vertical="center"/>
      <protection hidden="1"/>
    </xf>
    <xf numFmtId="49" fontId="9" fillId="45" borderId="128" xfId="0" applyNumberFormat="1" applyFont="1" applyFill="1" applyBorder="1" applyAlignment="1" applyProtection="1">
      <alignment horizontal="center" vertical="center"/>
      <protection hidden="1"/>
    </xf>
    <xf numFmtId="49" fontId="9" fillId="45" borderId="147" xfId="0" applyNumberFormat="1" applyFont="1" applyFill="1" applyBorder="1" applyAlignment="1" applyProtection="1">
      <alignment horizontal="center" vertical="center"/>
      <protection hidden="1"/>
    </xf>
    <xf numFmtId="0" fontId="54" fillId="46" borderId="42" xfId="0" applyNumberFormat="1" applyFont="1" applyFill="1" applyBorder="1" applyAlignment="1" applyProtection="1">
      <alignment horizontal="center" vertical="center"/>
      <protection locked="0" hidden="1"/>
    </xf>
    <xf numFmtId="0" fontId="54" fillId="46" borderId="95" xfId="0" applyNumberFormat="1" applyFont="1" applyFill="1" applyBorder="1" applyAlignment="1" applyProtection="1">
      <alignment horizontal="center" vertical="center"/>
      <protection locked="0" hidden="1"/>
    </xf>
    <xf numFmtId="0" fontId="54" fillId="46" borderId="73" xfId="0" applyNumberFormat="1" applyFont="1" applyFill="1" applyBorder="1" applyAlignment="1" applyProtection="1">
      <alignment horizontal="center" vertical="center"/>
      <protection locked="0" hidden="1"/>
    </xf>
    <xf numFmtId="49" fontId="72" fillId="48" borderId="91" xfId="0" applyNumberFormat="1" applyFont="1" applyFill="1" applyBorder="1" applyAlignment="1" applyProtection="1">
      <alignment vertical="center"/>
      <protection locked="0"/>
    </xf>
    <xf numFmtId="49" fontId="72" fillId="48" borderId="114" xfId="0" applyNumberFormat="1" applyFont="1" applyFill="1" applyBorder="1" applyAlignment="1" applyProtection="1">
      <alignment vertical="center"/>
      <protection locked="0"/>
    </xf>
    <xf numFmtId="49" fontId="72" fillId="48" borderId="74" xfId="0" applyNumberFormat="1" applyFont="1" applyFill="1" applyBorder="1" applyAlignment="1" applyProtection="1">
      <alignment vertical="center"/>
      <protection locked="0"/>
    </xf>
    <xf numFmtId="49" fontId="72" fillId="48" borderId="78" xfId="0" applyNumberFormat="1" applyFont="1" applyFill="1" applyBorder="1" applyAlignment="1" applyProtection="1">
      <alignment vertical="center"/>
      <protection locked="0"/>
    </xf>
    <xf numFmtId="49" fontId="72" fillId="48" borderId="95" xfId="0" applyNumberFormat="1" applyFont="1" applyFill="1" applyBorder="1" applyAlignment="1" applyProtection="1">
      <alignment vertical="center"/>
      <protection locked="0"/>
    </xf>
    <xf numFmtId="49" fontId="72" fillId="48" borderId="73" xfId="0" applyNumberFormat="1" applyFont="1" applyFill="1" applyBorder="1" applyAlignment="1" applyProtection="1">
      <alignment vertical="center"/>
      <protection locked="0"/>
    </xf>
    <xf numFmtId="49" fontId="9" fillId="46" borderId="62" xfId="0" applyNumberFormat="1" applyFont="1" applyFill="1" applyBorder="1" applyAlignment="1" applyProtection="1">
      <protection hidden="1"/>
    </xf>
    <xf numFmtId="49" fontId="10" fillId="46" borderId="62" xfId="0" applyNumberFormat="1" applyFont="1" applyFill="1" applyBorder="1" applyAlignment="1" applyProtection="1">
      <alignment vertical="center"/>
      <protection hidden="1"/>
    </xf>
    <xf numFmtId="49" fontId="72" fillId="48" borderId="260" xfId="0" applyNumberFormat="1" applyFont="1" applyFill="1" applyBorder="1" applyAlignment="1" applyProtection="1">
      <alignment vertical="center"/>
      <protection locked="0"/>
    </xf>
    <xf numFmtId="49" fontId="72" fillId="48" borderId="145" xfId="0" applyNumberFormat="1" applyFont="1" applyFill="1" applyBorder="1" applyAlignment="1" applyProtection="1">
      <alignment vertical="center"/>
      <protection locked="0"/>
    </xf>
    <xf numFmtId="49" fontId="72" fillId="48" borderId="247" xfId="0" applyNumberFormat="1" applyFont="1" applyFill="1" applyBorder="1" applyAlignment="1" applyProtection="1">
      <alignment vertical="center"/>
      <protection locked="0"/>
    </xf>
    <xf numFmtId="0" fontId="54" fillId="46" borderId="40" xfId="0" applyNumberFormat="1" applyFont="1" applyFill="1" applyBorder="1" applyAlignment="1" applyProtection="1">
      <alignment horizontal="center" vertical="center"/>
      <protection locked="0" hidden="1"/>
    </xf>
    <xf numFmtId="177" fontId="72" fillId="0" borderId="91" xfId="266" applyNumberFormat="1" applyFont="1" applyBorder="1" applyAlignment="1" applyProtection="1">
      <alignment horizontal="center" vertical="center" shrinkToFit="1"/>
      <protection locked="0" hidden="1"/>
    </xf>
    <xf numFmtId="177" fontId="72" fillId="0" borderId="114" xfId="266" applyNumberFormat="1" applyFont="1" applyBorder="1" applyAlignment="1" applyProtection="1">
      <alignment horizontal="center" vertical="center" shrinkToFit="1"/>
      <protection locked="0" hidden="1"/>
    </xf>
    <xf numFmtId="177" fontId="72" fillId="0" borderId="29" xfId="266" applyNumberFormat="1" applyFont="1" applyBorder="1" applyAlignment="1" applyProtection="1">
      <alignment horizontal="center" vertical="center" shrinkToFit="1"/>
      <protection locked="0" hidden="1"/>
    </xf>
    <xf numFmtId="0" fontId="54" fillId="46" borderId="26" xfId="0" applyNumberFormat="1" applyFont="1" applyFill="1" applyBorder="1" applyAlignment="1" applyProtection="1">
      <alignment horizontal="center" vertical="center"/>
      <protection locked="0" hidden="1"/>
    </xf>
    <xf numFmtId="0" fontId="54" fillId="46" borderId="28" xfId="0" applyNumberFormat="1" applyFont="1" applyFill="1" applyBorder="1" applyAlignment="1" applyProtection="1">
      <alignment horizontal="center" vertical="center"/>
      <protection locked="0" hidden="1"/>
    </xf>
    <xf numFmtId="49" fontId="3" fillId="46" borderId="0" xfId="0" applyNumberFormat="1" applyFont="1" applyFill="1" applyAlignment="1" applyProtection="1">
      <alignment vertical="center"/>
      <protection hidden="1"/>
    </xf>
    <xf numFmtId="177" fontId="40" fillId="0" borderId="78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95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40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32" xfId="0" applyFont="1" applyBorder="1" applyAlignment="1" applyProtection="1">
      <alignment horizontal="left" vertical="center" shrinkToFit="1"/>
      <protection locked="0" hidden="1"/>
    </xf>
    <xf numFmtId="177" fontId="40" fillId="0" borderId="42" xfId="0" applyNumberFormat="1" applyFont="1" applyBorder="1" applyAlignment="1" applyProtection="1">
      <alignment horizontal="center" vertical="center" shrinkToFit="1"/>
      <protection locked="0" hidden="1"/>
    </xf>
    <xf numFmtId="0" fontId="0" fillId="0" borderId="0" xfId="0" applyAlignment="1">
      <alignment vertical="center"/>
    </xf>
    <xf numFmtId="0" fontId="40" fillId="0" borderId="41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37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83" xfId="0" applyNumberFormat="1" applyFont="1" applyBorder="1" applyAlignment="1" applyProtection="1">
      <alignment horizontal="center" vertical="center" shrinkToFit="1"/>
      <protection locked="0" hidden="1"/>
    </xf>
    <xf numFmtId="0" fontId="43" fillId="0" borderId="92" xfId="0" applyNumberFormat="1" applyFont="1" applyBorder="1" applyAlignment="1" applyProtection="1">
      <alignment horizontal="center" vertical="center" shrinkToFit="1"/>
      <protection locked="0" hidden="1"/>
    </xf>
    <xf numFmtId="0" fontId="41" fillId="46" borderId="110" xfId="0" applyNumberFormat="1" applyFont="1" applyFill="1" applyBorder="1" applyAlignment="1" applyProtection="1">
      <alignment horizontal="center" vertical="center" shrinkToFit="1"/>
      <protection locked="0" hidden="1"/>
    </xf>
    <xf numFmtId="0" fontId="41" fillId="46" borderId="112" xfId="0" applyNumberFormat="1" applyFont="1" applyFill="1" applyBorder="1" applyAlignment="1" applyProtection="1">
      <alignment horizontal="center" vertical="center" shrinkToFit="1"/>
      <protection locked="0" hidden="1"/>
    </xf>
    <xf numFmtId="0" fontId="40" fillId="0" borderId="96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97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79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82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116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106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102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103" xfId="0" applyNumberFormat="1" applyFont="1" applyBorder="1" applyAlignment="1" applyProtection="1">
      <alignment horizontal="center" vertical="center" shrinkToFit="1"/>
      <protection locked="0" hidden="1"/>
    </xf>
    <xf numFmtId="0" fontId="40" fillId="46" borderId="32" xfId="0" applyNumberFormat="1" applyFont="1" applyFill="1" applyBorder="1" applyAlignment="1" applyProtection="1">
      <alignment horizontal="center" vertical="center" shrinkToFit="1"/>
      <protection locked="0" hidden="1"/>
    </xf>
    <xf numFmtId="0" fontId="40" fillId="46" borderId="39" xfId="0" applyNumberFormat="1" applyFont="1" applyFill="1" applyBorder="1" applyAlignment="1" applyProtection="1">
      <alignment horizontal="center" vertical="center" shrinkToFit="1"/>
      <protection locked="0" hidden="1"/>
    </xf>
    <xf numFmtId="49" fontId="10" fillId="45" borderId="331" xfId="0" applyNumberFormat="1" applyFont="1" applyFill="1" applyBorder="1" applyAlignment="1" applyProtection="1">
      <alignment vertical="center" shrinkToFit="1"/>
      <protection hidden="1"/>
    </xf>
    <xf numFmtId="0" fontId="52" fillId="0" borderId="42" xfId="0" applyNumberFormat="1" applyFont="1" applyBorder="1" applyAlignment="1" applyProtection="1">
      <alignment horizontal="left" vertical="center" shrinkToFit="1"/>
      <protection locked="0" hidden="1"/>
    </xf>
    <xf numFmtId="0" fontId="52" fillId="0" borderId="95" xfId="0" applyNumberFormat="1" applyFont="1" applyBorder="1" applyAlignment="1" applyProtection="1">
      <alignment horizontal="left" vertical="center" shrinkToFit="1"/>
      <protection locked="0" hidden="1"/>
    </xf>
    <xf numFmtId="0" fontId="52" fillId="0" borderId="40" xfId="0" applyNumberFormat="1" applyFont="1" applyBorder="1" applyAlignment="1" applyProtection="1">
      <alignment horizontal="left" vertical="center" shrinkToFit="1"/>
      <protection locked="0" hidden="1"/>
    </xf>
    <xf numFmtId="177" fontId="40" fillId="0" borderId="41" xfId="0" applyNumberFormat="1" applyFont="1" applyBorder="1" applyAlignment="1" applyProtection="1">
      <alignment horizontal="center" vertical="center"/>
      <protection locked="0" hidden="1"/>
    </xf>
    <xf numFmtId="177" fontId="40" fillId="0" borderId="88" xfId="0" applyNumberFormat="1" applyFont="1" applyBorder="1" applyAlignment="1" applyProtection="1">
      <alignment horizontal="center" vertical="center"/>
      <protection locked="0" hidden="1"/>
    </xf>
    <xf numFmtId="177" fontId="40" fillId="0" borderId="37" xfId="0" applyNumberFormat="1" applyFont="1" applyBorder="1" applyAlignment="1" applyProtection="1">
      <alignment horizontal="center" vertical="center"/>
      <protection locked="0" hidden="1"/>
    </xf>
    <xf numFmtId="177" fontId="40" fillId="0" borderId="41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80" xfId="0" applyNumberFormat="1" applyFont="1" applyBorder="1" applyAlignment="1" applyProtection="1">
      <alignment horizontal="center" vertical="center" shrinkToFit="1"/>
      <protection locked="0" hidden="1"/>
    </xf>
    <xf numFmtId="177" fontId="10" fillId="11" borderId="83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11" borderId="92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41" borderId="83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41" borderId="92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41" borderId="42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41" borderId="73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11" borderId="42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11" borderId="73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41" borderId="27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41" borderId="74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46" borderId="288" xfId="0" applyNumberFormat="1" applyFont="1" applyFill="1" applyBorder="1" applyAlignment="1" applyProtection="1">
      <protection hidden="1"/>
    </xf>
    <xf numFmtId="177" fontId="40" fillId="0" borderId="34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35" xfId="0" applyNumberFormat="1" applyFont="1" applyBorder="1" applyAlignment="1" applyProtection="1">
      <alignment horizontal="center" vertical="center" shrinkToFit="1"/>
      <protection locked="0" hidden="1"/>
    </xf>
    <xf numFmtId="49" fontId="9" fillId="45" borderId="257" xfId="0" applyNumberFormat="1" applyFont="1" applyFill="1" applyBorder="1" applyAlignment="1" applyProtection="1">
      <alignment horizontal="center" vertical="center"/>
      <protection hidden="1"/>
    </xf>
    <xf numFmtId="49" fontId="9" fillId="45" borderId="259" xfId="0" applyNumberFormat="1" applyFont="1" applyFill="1" applyBorder="1" applyAlignment="1" applyProtection="1">
      <alignment horizontal="center" vertical="center"/>
      <protection hidden="1"/>
    </xf>
    <xf numFmtId="177" fontId="40" fillId="0" borderId="91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114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29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73" xfId="0" applyNumberFormat="1" applyFont="1" applyBorder="1" applyAlignment="1" applyProtection="1">
      <alignment horizontal="center" vertical="center" shrinkToFit="1"/>
      <protection locked="0" hidden="1"/>
    </xf>
    <xf numFmtId="49" fontId="38" fillId="51" borderId="131" xfId="0" applyNumberFormat="1" applyFont="1" applyFill="1" applyBorder="1" applyAlignment="1" applyProtection="1">
      <alignment horizontal="center" vertical="center"/>
      <protection hidden="1"/>
    </xf>
    <xf numFmtId="49" fontId="38" fillId="51" borderId="133" xfId="0" applyNumberFormat="1" applyFont="1" applyFill="1" applyBorder="1" applyAlignment="1" applyProtection="1">
      <alignment horizontal="center" vertical="center"/>
      <protection hidden="1"/>
    </xf>
    <xf numFmtId="49" fontId="9" fillId="45" borderId="26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28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32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39" xfId="0" applyNumberFormat="1" applyFont="1" applyBorder="1" applyAlignment="1" applyProtection="1">
      <alignment horizontal="center" vertical="center" shrinkToFit="1"/>
      <protection locked="0" hidden="1"/>
    </xf>
    <xf numFmtId="49" fontId="10" fillId="46" borderId="141" xfId="0" applyNumberFormat="1" applyFont="1" applyFill="1" applyBorder="1" applyAlignment="1" applyProtection="1">
      <alignment horizontal="center" vertical="center"/>
      <protection hidden="1"/>
    </xf>
    <xf numFmtId="177" fontId="42" fillId="46" borderId="78" xfId="0" applyNumberFormat="1" applyFont="1" applyFill="1" applyBorder="1" applyAlignment="1" applyProtection="1">
      <alignment horizontal="center" vertical="center"/>
      <protection hidden="1"/>
    </xf>
    <xf numFmtId="177" fontId="42" fillId="46" borderId="40" xfId="0" applyNumberFormat="1" applyFont="1" applyFill="1" applyBorder="1" applyAlignment="1" applyProtection="1">
      <alignment horizontal="center" vertical="center"/>
      <protection hidden="1"/>
    </xf>
    <xf numFmtId="49" fontId="10" fillId="0" borderId="135" xfId="0" applyNumberFormat="1" applyFont="1" applyBorder="1" applyAlignment="1" applyProtection="1">
      <alignment horizontal="center" vertical="center" shrinkToFit="1"/>
      <protection hidden="1"/>
    </xf>
    <xf numFmtId="49" fontId="10" fillId="0" borderId="143" xfId="0" applyNumberFormat="1" applyFont="1" applyBorder="1" applyAlignment="1" applyProtection="1">
      <alignment horizontal="center" vertical="center" shrinkToFit="1"/>
      <protection hidden="1"/>
    </xf>
    <xf numFmtId="49" fontId="38" fillId="45" borderId="66" xfId="0" applyNumberFormat="1" applyFont="1" applyFill="1" applyBorder="1" applyAlignment="1" applyProtection="1">
      <alignment horizontal="center" vertical="center"/>
      <protection hidden="1"/>
    </xf>
    <xf numFmtId="49" fontId="38" fillId="45" borderId="16" xfId="0" applyNumberFormat="1" applyFont="1" applyFill="1" applyBorder="1" applyAlignment="1" applyProtection="1">
      <alignment horizontal="center" vertical="center"/>
      <protection hidden="1"/>
    </xf>
    <xf numFmtId="0" fontId="40" fillId="0" borderId="54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94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35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36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90" xfId="0" applyNumberFormat="1" applyFont="1" applyBorder="1" applyAlignment="1" applyProtection="1">
      <alignment horizontal="center" vertical="center" shrinkToFit="1"/>
      <protection locked="0" hidden="1"/>
    </xf>
    <xf numFmtId="0" fontId="43" fillId="0" borderId="76" xfId="0" applyNumberFormat="1" applyFont="1" applyBorder="1" applyAlignment="1" applyProtection="1">
      <alignment horizontal="center" vertical="center" shrinkToFit="1"/>
      <protection locked="0" hidden="1"/>
    </xf>
    <xf numFmtId="0" fontId="40" fillId="46" borderId="334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41" borderId="90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41" borderId="76" xfId="0" applyNumberFormat="1" applyFont="1" applyFill="1" applyBorder="1" applyAlignment="1" applyProtection="1">
      <alignment horizontal="center" vertical="center" shrinkToFit="1"/>
      <protection locked="0" hidden="1"/>
    </xf>
    <xf numFmtId="49" fontId="38" fillId="45" borderId="265" xfId="0" applyNumberFormat="1" applyFont="1" applyFill="1" applyBorder="1" applyAlignment="1" applyProtection="1">
      <alignment horizontal="center" vertical="center"/>
      <protection hidden="1"/>
    </xf>
    <xf numFmtId="49" fontId="38" fillId="45" borderId="155" xfId="0" applyNumberFormat="1" applyFont="1" applyFill="1" applyBorder="1" applyAlignment="1" applyProtection="1">
      <alignment horizontal="center" vertical="center"/>
      <protection hidden="1"/>
    </xf>
    <xf numFmtId="177" fontId="42" fillId="46" borderId="75" xfId="0" applyNumberFormat="1" applyFont="1" applyFill="1" applyBorder="1" applyAlignment="1" applyProtection="1">
      <alignment horizontal="center" vertical="center"/>
      <protection hidden="1"/>
    </xf>
    <xf numFmtId="177" fontId="42" fillId="46" borderId="37" xfId="0" applyNumberFormat="1" applyFont="1" applyFill="1" applyBorder="1" applyAlignment="1" applyProtection="1">
      <alignment horizontal="center" vertical="center"/>
      <protection hidden="1"/>
    </xf>
    <xf numFmtId="0" fontId="40" fillId="0" borderId="98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99" xfId="0" applyNumberFormat="1" applyFont="1" applyBorder="1" applyAlignment="1" applyProtection="1">
      <alignment horizontal="center" vertical="center" shrinkToFit="1"/>
      <protection locked="0" hidden="1"/>
    </xf>
    <xf numFmtId="49" fontId="52" fillId="0" borderId="87" xfId="0" applyNumberFormat="1" applyFont="1" applyBorder="1" applyAlignment="1" applyProtection="1">
      <alignment horizontal="left" vertical="center" shrinkToFit="1"/>
      <protection locked="0" hidden="1"/>
    </xf>
    <xf numFmtId="0" fontId="53" fillId="0" borderId="30" xfId="0" applyFont="1" applyBorder="1" applyAlignment="1" applyProtection="1">
      <alignment horizontal="left" vertical="center" shrinkToFit="1"/>
      <protection locked="0" hidden="1"/>
    </xf>
    <xf numFmtId="0" fontId="53" fillId="0" borderId="16" xfId="0" applyFont="1" applyBorder="1" applyAlignment="1" applyProtection="1">
      <alignment horizontal="left" vertical="center" shrinkToFit="1"/>
      <protection locked="0" hidden="1"/>
    </xf>
    <xf numFmtId="49" fontId="12" fillId="45" borderId="116" xfId="0" applyNumberFormat="1" applyFont="1" applyFill="1" applyBorder="1" applyAlignment="1" applyProtection="1">
      <alignment horizontal="center" vertical="center" shrinkToFit="1"/>
      <protection hidden="1"/>
    </xf>
    <xf numFmtId="0" fontId="0" fillId="45" borderId="31" xfId="0" applyFill="1" applyBorder="1" applyAlignment="1" applyProtection="1">
      <alignment horizontal="center" vertical="center" shrinkToFit="1"/>
      <protection hidden="1"/>
    </xf>
    <xf numFmtId="0" fontId="0" fillId="45" borderId="106" xfId="0" applyFill="1" applyBorder="1" applyAlignment="1" applyProtection="1">
      <alignment horizontal="center" vertical="center" shrinkToFit="1"/>
      <protection hidden="1"/>
    </xf>
    <xf numFmtId="49" fontId="10" fillId="45" borderId="38" xfId="0" applyNumberFormat="1" applyFont="1" applyFill="1" applyBorder="1" applyAlignment="1" applyProtection="1">
      <alignment vertical="center" shrinkToFit="1"/>
      <protection hidden="1"/>
    </xf>
    <xf numFmtId="49" fontId="10" fillId="45" borderId="32" xfId="0" applyNumberFormat="1" applyFont="1" applyFill="1" applyBorder="1" applyAlignment="1" applyProtection="1">
      <alignment vertical="center" shrinkToFit="1"/>
      <protection hidden="1"/>
    </xf>
    <xf numFmtId="177" fontId="40" fillId="0" borderId="87" xfId="0" applyNumberFormat="1" applyFont="1" applyBorder="1" applyAlignment="1" applyProtection="1">
      <alignment horizontal="center" vertical="center" shrinkToFit="1"/>
      <protection locked="0" hidden="1"/>
    </xf>
    <xf numFmtId="177" fontId="43" fillId="0" borderId="30" xfId="0" applyNumberFormat="1" applyFont="1" applyBorder="1" applyAlignment="1" applyProtection="1">
      <alignment horizontal="center" vertical="center" shrinkToFit="1"/>
      <protection locked="0" hidden="1"/>
    </xf>
    <xf numFmtId="177" fontId="43" fillId="0" borderId="86" xfId="0" applyNumberFormat="1" applyFont="1" applyBorder="1" applyAlignment="1" applyProtection="1">
      <alignment horizontal="center" vertical="center" shrinkToFit="1"/>
      <protection locked="0" hidden="1"/>
    </xf>
    <xf numFmtId="49" fontId="10" fillId="46" borderId="62" xfId="0" applyNumberFormat="1" applyFont="1" applyFill="1" applyBorder="1" applyAlignment="1" applyProtection="1">
      <alignment horizontal="center" vertical="center"/>
      <protection hidden="1"/>
    </xf>
    <xf numFmtId="178" fontId="40" fillId="0" borderId="27" xfId="0" applyNumberFormat="1" applyFont="1" applyBorder="1" applyAlignment="1" applyProtection="1">
      <alignment horizontal="center" vertical="center" shrinkToFit="1"/>
      <protection locked="0" hidden="1"/>
    </xf>
    <xf numFmtId="178" fontId="43" fillId="0" borderId="29" xfId="0" applyNumberFormat="1" applyFont="1" applyBorder="1" applyAlignment="1" applyProtection="1">
      <alignment horizontal="center" vertical="center" shrinkToFit="1"/>
      <protection locked="0" hidden="1"/>
    </xf>
    <xf numFmtId="178" fontId="40" fillId="0" borderId="83" xfId="0" applyNumberFormat="1" applyFont="1" applyBorder="1" applyAlignment="1" applyProtection="1">
      <alignment horizontal="center" vertical="center" shrinkToFit="1"/>
      <protection locked="0" hidden="1"/>
    </xf>
    <xf numFmtId="178" fontId="43" fillId="0" borderId="82" xfId="0" applyNumberFormat="1" applyFont="1" applyBorder="1" applyAlignment="1" applyProtection="1">
      <alignment horizontal="center" vertical="center" shrinkToFit="1"/>
      <protection locked="0" hidden="1"/>
    </xf>
    <xf numFmtId="0" fontId="43" fillId="0" borderId="82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116" xfId="0" applyNumberFormat="1" applyFont="1" applyBorder="1" applyAlignment="1" applyProtection="1">
      <alignment horizontal="center" vertical="center" shrinkToFit="1"/>
      <protection locked="0" hidden="1"/>
    </xf>
    <xf numFmtId="177" fontId="43" fillId="0" borderId="31" xfId="0" applyNumberFormat="1" applyFont="1" applyBorder="1" applyAlignment="1" applyProtection="1">
      <alignment horizontal="center" vertical="center" shrinkToFit="1"/>
      <protection locked="0" hidden="1"/>
    </xf>
    <xf numFmtId="177" fontId="43" fillId="0" borderId="115" xfId="0" applyNumberFormat="1" applyFont="1" applyBorder="1" applyAlignment="1" applyProtection="1">
      <alignment horizontal="center" vertical="center" shrinkToFit="1"/>
      <protection locked="0" hidden="1"/>
    </xf>
    <xf numFmtId="177" fontId="10" fillId="54" borderId="135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54" borderId="143" xfId="0" applyNumberFormat="1" applyFont="1" applyFill="1" applyBorder="1" applyAlignment="1" applyProtection="1">
      <alignment horizontal="center" vertical="center" shrinkToFit="1"/>
      <protection locked="0" hidden="1"/>
    </xf>
    <xf numFmtId="177" fontId="40" fillId="0" borderId="83" xfId="0" applyNumberFormat="1" applyFont="1" applyBorder="1" applyAlignment="1" applyProtection="1">
      <alignment horizontal="center" vertical="center" shrinkToFit="1"/>
      <protection locked="0" hidden="1"/>
    </xf>
    <xf numFmtId="177" fontId="43" fillId="0" borderId="82" xfId="0" applyNumberFormat="1" applyFont="1" applyBorder="1" applyAlignment="1" applyProtection="1">
      <alignment horizontal="center" vertical="center" shrinkToFit="1"/>
      <protection locked="0" hidden="1"/>
    </xf>
    <xf numFmtId="177" fontId="43" fillId="0" borderId="16" xfId="0" applyNumberFormat="1" applyFont="1" applyBorder="1" applyAlignment="1" applyProtection="1">
      <alignment horizontal="center" vertical="center" shrinkToFit="1"/>
      <protection locked="0" hidden="1"/>
    </xf>
    <xf numFmtId="49" fontId="10" fillId="45" borderId="105" xfId="0" applyNumberFormat="1" applyFont="1" applyFill="1" applyBorder="1" applyAlignment="1" applyProtection="1">
      <alignment vertical="center" shrinkToFi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106" xfId="0" applyFont="1" applyBorder="1" applyAlignment="1" applyProtection="1">
      <alignment vertical="center"/>
      <protection hidden="1"/>
    </xf>
    <xf numFmtId="49" fontId="12" fillId="45" borderId="87" xfId="0" applyNumberFormat="1" applyFont="1" applyFill="1" applyBorder="1" applyAlignment="1" applyProtection="1">
      <alignment horizontal="center" vertical="center" shrinkToFit="1"/>
      <protection hidden="1"/>
    </xf>
    <xf numFmtId="0" fontId="0" fillId="45" borderId="30" xfId="0" applyFill="1" applyBorder="1" applyAlignment="1" applyProtection="1">
      <alignment horizontal="center" vertical="center" shrinkToFit="1"/>
      <protection hidden="1"/>
    </xf>
    <xf numFmtId="0" fontId="0" fillId="45" borderId="86" xfId="0" applyFill="1" applyBorder="1" applyAlignment="1" applyProtection="1">
      <alignment horizontal="center" vertical="center" shrinkToFit="1"/>
      <protection hidden="1"/>
    </xf>
    <xf numFmtId="177" fontId="40" fillId="0" borderId="27" xfId="0" applyNumberFormat="1" applyFont="1" applyBorder="1" applyAlignment="1" applyProtection="1">
      <alignment horizontal="center" vertical="center" shrinkToFit="1"/>
      <protection locked="0" hidden="1"/>
    </xf>
    <xf numFmtId="177" fontId="43" fillId="0" borderId="29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27" xfId="0" applyNumberFormat="1" applyFont="1" applyBorder="1" applyAlignment="1" applyProtection="1">
      <alignment horizontal="center" vertical="center" shrinkToFit="1"/>
      <protection locked="0" hidden="1"/>
    </xf>
    <xf numFmtId="0" fontId="43" fillId="0" borderId="74" xfId="0" applyNumberFormat="1" applyFont="1" applyBorder="1" applyAlignment="1" applyProtection="1">
      <alignment horizontal="center" vertical="center" shrinkToFit="1"/>
      <protection locked="0" hidden="1"/>
    </xf>
    <xf numFmtId="0" fontId="43" fillId="0" borderId="29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25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26" xfId="0" applyNumberFormat="1" applyFont="1" applyBorder="1" applyAlignment="1" applyProtection="1">
      <alignment horizontal="center" vertical="center" shrinkToFit="1"/>
      <protection locked="0" hidden="1"/>
    </xf>
    <xf numFmtId="0" fontId="52" fillId="46" borderId="262" xfId="0" applyFont="1" applyFill="1" applyBorder="1" applyAlignment="1" applyProtection="1">
      <alignment vertical="center" shrinkToFit="1"/>
      <protection locked="0" hidden="1"/>
    </xf>
    <xf numFmtId="0" fontId="52" fillId="46" borderId="145" xfId="0" applyFont="1" applyFill="1" applyBorder="1" applyAlignment="1" applyProtection="1">
      <alignment vertical="center" shrinkToFit="1"/>
      <protection locked="0" hidden="1"/>
    </xf>
    <xf numFmtId="0" fontId="52" fillId="0" borderId="42" xfId="0" applyFont="1" applyBorder="1" applyAlignment="1" applyProtection="1">
      <alignment vertical="center" shrinkToFit="1"/>
      <protection locked="0" hidden="1"/>
    </xf>
    <xf numFmtId="0" fontId="52" fillId="0" borderId="95" xfId="0" applyFont="1" applyBorder="1" applyAlignment="1" applyProtection="1">
      <alignment vertical="center" shrinkToFit="1"/>
      <protection locked="0" hidden="1"/>
    </xf>
    <xf numFmtId="0" fontId="52" fillId="0" borderId="27" xfId="0" applyFont="1" applyBorder="1" applyAlignment="1" applyProtection="1">
      <alignment vertical="center" shrinkToFit="1"/>
      <protection locked="0" hidden="1"/>
    </xf>
    <xf numFmtId="0" fontId="52" fillId="0" borderId="114" xfId="0" applyFont="1" applyBorder="1" applyAlignment="1" applyProtection="1">
      <alignment vertical="center" shrinkToFit="1"/>
      <protection locked="0" hidden="1"/>
    </xf>
    <xf numFmtId="49" fontId="10" fillId="45" borderId="26" xfId="0" applyNumberFormat="1" applyFont="1" applyFill="1" applyBorder="1" applyAlignment="1" applyProtection="1">
      <alignment vertical="center" shrinkToFit="1"/>
      <protection hidden="1"/>
    </xf>
    <xf numFmtId="179" fontId="9" fillId="46" borderId="62" xfId="0" applyNumberFormat="1" applyFont="1" applyFill="1" applyBorder="1" applyAlignment="1" applyProtection="1">
      <protection hidden="1"/>
    </xf>
    <xf numFmtId="49" fontId="10" fillId="45" borderId="146" xfId="0" applyNumberFormat="1" applyFont="1" applyFill="1" applyBorder="1" applyAlignment="1" applyProtection="1">
      <alignment vertical="center" shrinkToFit="1"/>
      <protection hidden="1"/>
    </xf>
    <xf numFmtId="49" fontId="10" fillId="45" borderId="128" xfId="0" applyNumberFormat="1" applyFont="1" applyFill="1" applyBorder="1" applyAlignment="1" applyProtection="1">
      <alignment vertical="center" shrinkToFit="1"/>
      <protection hidden="1"/>
    </xf>
    <xf numFmtId="0" fontId="52" fillId="0" borderId="26" xfId="0" applyFont="1" applyBorder="1" applyAlignment="1" applyProtection="1">
      <alignment vertical="center" shrinkToFit="1"/>
      <protection locked="0" hidden="1"/>
    </xf>
    <xf numFmtId="49" fontId="10" fillId="45" borderId="93" xfId="0" applyNumberFormat="1" applyFont="1" applyFill="1" applyBorder="1" applyAlignment="1" applyProtection="1">
      <alignment vertical="center" shrinkToFit="1"/>
      <protection hidden="1"/>
    </xf>
    <xf numFmtId="49" fontId="10" fillId="45" borderId="54" xfId="0" applyNumberFormat="1" applyFont="1" applyFill="1" applyBorder="1" applyAlignment="1" applyProtection="1">
      <alignment vertical="center" shrinkToFit="1"/>
      <protection hidden="1"/>
    </xf>
    <xf numFmtId="49" fontId="10" fillId="45" borderId="25" xfId="0" applyNumberFormat="1" applyFont="1" applyFill="1" applyBorder="1" applyAlignment="1" applyProtection="1">
      <alignment vertical="center" shrinkToFit="1"/>
      <protection hidden="1"/>
    </xf>
    <xf numFmtId="0" fontId="52" fillId="46" borderId="128" xfId="0" applyFont="1" applyFill="1" applyBorder="1" applyAlignment="1" applyProtection="1">
      <alignment vertical="center" shrinkToFit="1"/>
      <protection locked="0" hidden="1"/>
    </xf>
    <xf numFmtId="0" fontId="52" fillId="0" borderId="40" xfId="0" applyFont="1" applyBorder="1" applyAlignment="1" applyProtection="1">
      <alignment vertical="center" shrinkToFit="1"/>
      <protection locked="0" hidden="1"/>
    </xf>
    <xf numFmtId="0" fontId="52" fillId="0" borderId="32" xfId="0" applyFont="1" applyBorder="1" applyAlignment="1" applyProtection="1">
      <alignment vertical="center" shrinkToFit="1"/>
      <protection locked="0" hidden="1"/>
    </xf>
    <xf numFmtId="0" fontId="40" fillId="0" borderId="26" xfId="0" applyNumberFormat="1" applyFont="1" applyBorder="1" applyAlignment="1" applyProtection="1">
      <alignment horizontal="center" vertical="center" shrinkToFit="1"/>
      <protection locked="0" hidden="1"/>
    </xf>
    <xf numFmtId="177" fontId="10" fillId="55" borderId="114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55" borderId="74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55" borderId="88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55" borderId="80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54" borderId="141" xfId="0" applyNumberFormat="1" applyFont="1" applyFill="1" applyBorder="1" applyAlignment="1" applyProtection="1">
      <alignment horizontal="center" vertical="center" shrinkToFit="1"/>
      <protection locked="0" hidden="1"/>
    </xf>
    <xf numFmtId="177" fontId="42" fillId="46" borderId="91" xfId="0" applyNumberFormat="1" applyFont="1" applyFill="1" applyBorder="1" applyAlignment="1" applyProtection="1">
      <alignment horizontal="center" vertical="center"/>
      <protection hidden="1"/>
    </xf>
    <xf numFmtId="177" fontId="42" fillId="46" borderId="29" xfId="0" applyNumberFormat="1" applyFont="1" applyFill="1" applyBorder="1" applyAlignment="1" applyProtection="1">
      <alignment horizontal="center" vertical="center"/>
      <protection hidden="1"/>
    </xf>
    <xf numFmtId="0" fontId="40" fillId="0" borderId="28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26" xfId="0" applyFont="1" applyBorder="1" applyAlignment="1" applyProtection="1">
      <alignment horizontal="left" vertical="center" shrinkToFit="1"/>
      <protection locked="0" hidden="1"/>
    </xf>
    <xf numFmtId="49" fontId="40" fillId="0" borderId="42" xfId="0" applyNumberFormat="1" applyFont="1" applyBorder="1" applyAlignment="1" applyProtection="1">
      <alignment horizontal="center" vertical="center" shrinkToFit="1"/>
      <protection locked="0"/>
    </xf>
    <xf numFmtId="49" fontId="40" fillId="0" borderId="73" xfId="0" applyNumberFormat="1" applyFont="1" applyBorder="1" applyAlignment="1" applyProtection="1">
      <alignment horizontal="center" vertical="center" shrinkToFit="1"/>
      <protection locked="0"/>
    </xf>
    <xf numFmtId="0" fontId="43" fillId="0" borderId="89" xfId="0" applyNumberFormat="1" applyFont="1" applyBorder="1" applyAlignment="1" applyProtection="1">
      <alignment horizontal="center" vertical="center" shrinkToFit="1"/>
      <protection locked="0" hidden="1"/>
    </xf>
    <xf numFmtId="177" fontId="43" fillId="0" borderId="37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42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40" xfId="0" applyNumberFormat="1" applyFont="1" applyBorder="1" applyAlignment="1" applyProtection="1">
      <alignment horizontal="center" vertical="center" shrinkToFit="1"/>
      <protection locked="0" hidden="1"/>
    </xf>
    <xf numFmtId="49" fontId="40" fillId="0" borderId="27" xfId="0" applyNumberFormat="1" applyFont="1" applyBorder="1" applyAlignment="1" applyProtection="1">
      <alignment horizontal="center" vertical="center" shrinkToFit="1"/>
      <protection locked="0"/>
    </xf>
    <xf numFmtId="49" fontId="40" fillId="0" borderId="74" xfId="0" applyNumberFormat="1" applyFont="1" applyBorder="1" applyAlignment="1" applyProtection="1">
      <alignment horizontal="center" vertical="center" shrinkToFit="1"/>
      <protection locked="0"/>
    </xf>
    <xf numFmtId="0" fontId="40" fillId="0" borderId="75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262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261" xfId="0" applyNumberFormat="1" applyFont="1" applyBorder="1" applyAlignment="1" applyProtection="1">
      <alignment horizontal="center" vertical="center" shrinkToFit="1"/>
      <protection locked="0" hidden="1"/>
    </xf>
    <xf numFmtId="49" fontId="9" fillId="45" borderId="6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30" xfId="0" applyBorder="1" applyAlignment="1" applyProtection="1">
      <alignment horizontal="center" vertical="center" shrinkToFit="1"/>
      <protection hidden="1"/>
    </xf>
    <xf numFmtId="180" fontId="40" fillId="0" borderId="104" xfId="0" applyNumberFormat="1" applyFont="1" applyBorder="1" applyAlignment="1" applyProtection="1">
      <alignment horizontal="center" vertical="center" shrinkToFit="1"/>
      <protection locked="0" hidden="1"/>
    </xf>
    <xf numFmtId="180" fontId="43" fillId="0" borderId="89" xfId="0" applyNumberFormat="1" applyFont="1" applyBorder="1" applyAlignment="1" applyProtection="1">
      <alignment horizontal="center" vertical="center" shrinkToFit="1"/>
      <protection locked="0" hidden="1"/>
    </xf>
    <xf numFmtId="0" fontId="40" fillId="46" borderId="335" xfId="0" applyNumberFormat="1" applyFont="1" applyFill="1" applyBorder="1" applyAlignment="1" applyProtection="1">
      <alignment horizontal="center" vertical="center" shrinkToFit="1"/>
      <protection locked="0" hidden="1"/>
    </xf>
    <xf numFmtId="0" fontId="40" fillId="0" borderId="265" xfId="0" applyNumberFormat="1" applyFont="1" applyBorder="1" applyAlignment="1" applyProtection="1">
      <alignment vertical="center"/>
      <protection locked="0" hidden="1"/>
    </xf>
    <xf numFmtId="0" fontId="40" fillId="0" borderId="284" xfId="0" applyNumberFormat="1" applyFont="1" applyBorder="1" applyAlignment="1" applyProtection="1">
      <alignment vertical="center"/>
      <protection locked="0" hidden="1"/>
    </xf>
    <xf numFmtId="0" fontId="40" fillId="0" borderId="155" xfId="0" applyNumberFormat="1" applyFont="1" applyBorder="1" applyAlignment="1" applyProtection="1">
      <alignment vertical="center"/>
      <protection locked="0" hidden="1"/>
    </xf>
    <xf numFmtId="0" fontId="52" fillId="0" borderId="27" xfId="0" applyNumberFormat="1" applyFont="1" applyBorder="1" applyAlignment="1" applyProtection="1">
      <alignment horizontal="left" vertical="center" shrinkToFit="1"/>
      <protection locked="0" hidden="1"/>
    </xf>
    <xf numFmtId="0" fontId="52" fillId="0" borderId="114" xfId="0" applyNumberFormat="1" applyFont="1" applyBorder="1" applyAlignment="1" applyProtection="1">
      <alignment horizontal="left" vertical="center" shrinkToFit="1"/>
      <protection locked="0" hidden="1"/>
    </xf>
    <xf numFmtId="0" fontId="52" fillId="0" borderId="29" xfId="0" applyNumberFormat="1" applyFont="1" applyBorder="1" applyAlignment="1" applyProtection="1">
      <alignment horizontal="left" vertical="center" shrinkToFit="1"/>
      <protection locked="0" hidden="1"/>
    </xf>
    <xf numFmtId="0" fontId="40" fillId="0" borderId="78" xfId="0" applyNumberFormat="1" applyFont="1" applyBorder="1" applyAlignment="1" applyProtection="1">
      <alignment horizontal="center" vertical="center" shrinkToFit="1"/>
      <protection locked="0" hidden="1"/>
    </xf>
    <xf numFmtId="0" fontId="40" fillId="46" borderId="38" xfId="0" applyNumberFormat="1" applyFont="1" applyFill="1" applyBorder="1" applyAlignment="1" applyProtection="1">
      <alignment horizontal="center" vertical="center" shrinkToFit="1"/>
      <protection locked="0" hidden="1"/>
    </xf>
    <xf numFmtId="49" fontId="10" fillId="45" borderId="105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31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130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11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75" xfId="0" applyBorder="1" applyAlignment="1" applyProtection="1">
      <alignment horizontal="center" vertical="center" shrinkToFit="1"/>
      <protection hidden="1"/>
    </xf>
    <xf numFmtId="0" fontId="0" fillId="0" borderId="88" xfId="0" applyBorder="1" applyAlignment="1" applyProtection="1">
      <alignment horizontal="center" vertical="center" shrinkToFit="1"/>
      <protection hidden="1"/>
    </xf>
    <xf numFmtId="0" fontId="0" fillId="0" borderId="80" xfId="0" applyBorder="1" applyAlignment="1" applyProtection="1">
      <alignment horizontal="center" vertical="center" shrinkToFit="1"/>
      <protection hidden="1"/>
    </xf>
    <xf numFmtId="49" fontId="10" fillId="45" borderId="105" xfId="0" applyNumberFormat="1" applyFont="1" applyFill="1" applyBorder="1" applyAlignment="1" applyProtection="1">
      <alignment horizontal="left" vertical="center" shrinkToFit="1"/>
      <protection hidden="1"/>
    </xf>
    <xf numFmtId="49" fontId="10" fillId="45" borderId="31" xfId="0" applyNumberFormat="1" applyFont="1" applyFill="1" applyBorder="1" applyAlignment="1" applyProtection="1">
      <alignment horizontal="left" vertical="center" shrinkToFit="1"/>
      <protection hidden="1"/>
    </xf>
    <xf numFmtId="49" fontId="10" fillId="45" borderId="106" xfId="0" applyNumberFormat="1" applyFont="1" applyFill="1" applyBorder="1" applyAlignment="1" applyProtection="1">
      <alignment horizontal="left" vertical="center" shrinkToFit="1"/>
      <protection hidden="1"/>
    </xf>
    <xf numFmtId="0" fontId="0" fillId="0" borderId="75" xfId="0" applyBorder="1" applyAlignment="1" applyProtection="1">
      <alignment horizontal="left" vertical="center" shrinkToFit="1"/>
      <protection hidden="1"/>
    </xf>
    <xf numFmtId="0" fontId="0" fillId="0" borderId="88" xfId="0" applyBorder="1" applyAlignment="1" applyProtection="1">
      <alignment horizontal="left" vertical="center" shrinkToFit="1"/>
      <protection hidden="1"/>
    </xf>
    <xf numFmtId="0" fontId="0" fillId="0" borderId="37" xfId="0" applyBorder="1" applyAlignment="1" applyProtection="1">
      <alignment horizontal="left" vertical="center" shrinkToFit="1"/>
      <protection hidden="1"/>
    </xf>
    <xf numFmtId="0" fontId="75" fillId="0" borderId="116" xfId="0" applyNumberFormat="1" applyFont="1" applyFill="1" applyBorder="1" applyAlignment="1" applyProtection="1">
      <alignment horizontal="left" vertical="center" wrapText="1"/>
      <protection locked="0" hidden="1"/>
    </xf>
    <xf numFmtId="0" fontId="75" fillId="0" borderId="31" xfId="0" applyNumberFormat="1" applyFont="1" applyFill="1" applyBorder="1" applyAlignment="1" applyProtection="1">
      <alignment horizontal="left" vertical="center" wrapText="1"/>
      <protection locked="0" hidden="1"/>
    </xf>
    <xf numFmtId="0" fontId="75" fillId="0" borderId="41" xfId="0" applyNumberFormat="1" applyFont="1" applyFill="1" applyBorder="1" applyAlignment="1" applyProtection="1">
      <alignment horizontal="left" vertical="center" wrapText="1"/>
      <protection locked="0" hidden="1"/>
    </xf>
    <xf numFmtId="0" fontId="75" fillId="0" borderId="88" xfId="0" applyNumberFormat="1" applyFont="1" applyFill="1" applyBorder="1" applyAlignment="1" applyProtection="1">
      <alignment horizontal="left" vertical="center" wrapText="1"/>
      <protection locked="0" hidden="1"/>
    </xf>
    <xf numFmtId="49" fontId="10" fillId="45" borderId="27" xfId="0" applyNumberFormat="1" applyFont="1" applyFill="1" applyBorder="1" applyAlignment="1" applyProtection="1">
      <alignment horizontal="left" vertical="center" shrinkToFit="1"/>
      <protection hidden="1"/>
    </xf>
    <xf numFmtId="0" fontId="0" fillId="0" borderId="114" xfId="0" applyBorder="1" applyAlignment="1" applyProtection="1">
      <alignment horizontal="left" vertical="center" shrinkToFit="1"/>
      <protection hidden="1"/>
    </xf>
    <xf numFmtId="49" fontId="31" fillId="46" borderId="62" xfId="0" applyNumberFormat="1" applyFont="1" applyFill="1" applyBorder="1" applyAlignment="1" applyProtection="1">
      <alignment horizontal="left" vertical="center" shrinkToFit="1"/>
      <protection hidden="1"/>
    </xf>
    <xf numFmtId="49" fontId="32" fillId="46" borderId="0" xfId="0" applyNumberFormat="1" applyFont="1" applyFill="1" applyAlignment="1" applyProtection="1">
      <alignment horizontal="center" vertical="center" shrinkToFit="1"/>
      <protection hidden="1"/>
    </xf>
    <xf numFmtId="0" fontId="74" fillId="0" borderId="116" xfId="0" applyNumberFormat="1" applyFont="1" applyFill="1" applyBorder="1" applyAlignment="1" applyProtection="1">
      <alignment horizontal="left" vertical="center" wrapText="1"/>
      <protection locked="0" hidden="1"/>
    </xf>
    <xf numFmtId="0" fontId="74" fillId="0" borderId="31" xfId="0" applyNumberFormat="1" applyFont="1" applyFill="1" applyBorder="1" applyAlignment="1" applyProtection="1">
      <alignment horizontal="left" vertical="center" wrapText="1"/>
      <protection locked="0" hidden="1"/>
    </xf>
    <xf numFmtId="0" fontId="74" fillId="0" borderId="41" xfId="0" applyNumberFormat="1" applyFont="1" applyFill="1" applyBorder="1" applyAlignment="1" applyProtection="1">
      <alignment horizontal="left" vertical="center" wrapText="1"/>
      <protection locked="0" hidden="1"/>
    </xf>
    <xf numFmtId="0" fontId="74" fillId="0" borderId="88" xfId="0" applyNumberFormat="1" applyFont="1" applyFill="1" applyBorder="1" applyAlignment="1" applyProtection="1">
      <alignment horizontal="left" vertical="center" wrapText="1"/>
      <protection locked="0" hidden="1"/>
    </xf>
    <xf numFmtId="49" fontId="9" fillId="45" borderId="286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285" xfId="0" applyNumberFormat="1" applyFont="1" applyFill="1" applyBorder="1" applyAlignment="1" applyProtection="1">
      <alignment horizontal="center" vertical="center" shrinkToFit="1"/>
      <protection hidden="1"/>
    </xf>
    <xf numFmtId="177" fontId="51" fillId="0" borderId="286" xfId="0" applyNumberFormat="1" applyFont="1" applyBorder="1" applyAlignment="1" applyProtection="1">
      <alignment horizontal="center" vertical="center" shrinkToFit="1"/>
      <protection locked="0" hidden="1"/>
    </xf>
    <xf numFmtId="177" fontId="51" fillId="0" borderId="288" xfId="0" applyNumberFormat="1" applyFont="1" applyBorder="1" applyAlignment="1" applyProtection="1">
      <alignment horizontal="center" vertical="center" shrinkToFit="1"/>
      <protection locked="0" hidden="1"/>
    </xf>
    <xf numFmtId="49" fontId="9" fillId="45" borderId="288" xfId="0" applyNumberFormat="1" applyFont="1" applyFill="1" applyBorder="1" applyAlignment="1" applyProtection="1">
      <alignment horizontal="center" vertical="center" shrinkToFit="1"/>
      <protection hidden="1"/>
    </xf>
    <xf numFmtId="177" fontId="40" fillId="0" borderId="260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145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261" xfId="0" applyNumberFormat="1" applyFont="1" applyBorder="1" applyAlignment="1" applyProtection="1">
      <alignment horizontal="center" vertical="center" shrinkToFit="1"/>
      <protection locked="0" hidden="1"/>
    </xf>
    <xf numFmtId="49" fontId="10" fillId="45" borderId="105" xfId="0" applyNumberFormat="1" applyFont="1" applyFill="1" applyBorder="1" applyAlignment="1" applyProtection="1">
      <alignment horizontal="center" vertical="center"/>
      <protection hidden="1"/>
    </xf>
    <xf numFmtId="49" fontId="10" fillId="45" borderId="31" xfId="0" applyNumberFormat="1" applyFont="1" applyFill="1" applyBorder="1" applyAlignment="1" applyProtection="1">
      <alignment horizontal="center" vertical="center"/>
      <protection hidden="1"/>
    </xf>
    <xf numFmtId="49" fontId="10" fillId="45" borderId="130" xfId="0" applyNumberFormat="1" applyFont="1" applyFill="1" applyBorder="1" applyAlignment="1" applyProtection="1">
      <alignment horizontal="center" vertical="center"/>
      <protection hidden="1"/>
    </xf>
    <xf numFmtId="49" fontId="10" fillId="45" borderId="115" xfId="0" applyNumberFormat="1" applyFont="1" applyFill="1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51" fillId="0" borderId="288" xfId="0" applyFont="1" applyBorder="1" applyAlignment="1" applyProtection="1">
      <alignment vertical="center" wrapText="1" shrinkToFit="1"/>
      <protection locked="0" hidden="1"/>
    </xf>
    <xf numFmtId="0" fontId="51" fillId="0" borderId="285" xfId="0" applyFont="1" applyBorder="1" applyAlignment="1" applyProtection="1">
      <alignment vertical="center" wrapText="1" shrinkToFit="1"/>
      <protection locked="0" hidden="1"/>
    </xf>
    <xf numFmtId="0" fontId="51" fillId="0" borderId="286" xfId="0" applyFont="1" applyBorder="1" applyAlignment="1" applyProtection="1">
      <alignment horizontal="center" vertical="center" shrinkToFit="1"/>
      <protection locked="0" hidden="1"/>
    </xf>
    <xf numFmtId="0" fontId="51" fillId="0" borderId="288" xfId="0" applyFont="1" applyBorder="1" applyAlignment="1" applyProtection="1">
      <alignment horizontal="center" vertical="center" shrinkToFit="1"/>
      <protection locked="0" hidden="1"/>
    </xf>
    <xf numFmtId="0" fontId="51" fillId="0" borderId="285" xfId="0" applyFont="1" applyBorder="1" applyAlignment="1" applyProtection="1">
      <alignment horizontal="center" vertical="center" shrinkToFit="1"/>
      <protection locked="0" hidden="1"/>
    </xf>
    <xf numFmtId="0" fontId="10" fillId="46" borderId="0" xfId="0" applyNumberFormat="1" applyFont="1" applyFill="1" applyBorder="1" applyAlignment="1" applyProtection="1">
      <alignment vertical="center" shrinkToFit="1"/>
      <protection hidden="1"/>
    </xf>
    <xf numFmtId="177" fontId="40" fillId="0" borderId="262" xfId="0" applyNumberFormat="1" applyFont="1" applyBorder="1" applyAlignment="1" applyProtection="1">
      <alignment horizontal="center" vertical="center" shrinkToFit="1"/>
      <protection locked="0" hidden="1"/>
    </xf>
    <xf numFmtId="177" fontId="10" fillId="11" borderId="90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11" borderId="76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45" borderId="27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74" xfId="0" applyNumberFormat="1" applyFont="1" applyFill="1" applyBorder="1" applyAlignment="1" applyProtection="1">
      <alignment horizontal="center" vertical="center" shrinkToFit="1"/>
      <protection hidden="1"/>
    </xf>
    <xf numFmtId="49" fontId="40" fillId="0" borderId="262" xfId="0" applyNumberFormat="1" applyFont="1" applyBorder="1" applyAlignment="1" applyProtection="1">
      <alignment horizontal="center" vertical="center" shrinkToFit="1"/>
      <protection locked="0"/>
    </xf>
    <xf numFmtId="49" fontId="40" fillId="0" borderId="247" xfId="0" applyNumberFormat="1" applyFont="1" applyBorder="1" applyAlignment="1" applyProtection="1">
      <alignment horizontal="center" vertical="center" shrinkToFit="1"/>
      <protection locked="0"/>
    </xf>
    <xf numFmtId="3" fontId="51" fillId="48" borderId="286" xfId="0" applyNumberFormat="1" applyFont="1" applyFill="1" applyBorder="1" applyAlignment="1" applyProtection="1">
      <alignment horizontal="center" vertical="center" shrinkToFit="1"/>
      <protection locked="0" hidden="1"/>
    </xf>
    <xf numFmtId="0" fontId="51" fillId="48" borderId="288" xfId="0" applyNumberFormat="1" applyFont="1" applyFill="1" applyBorder="1" applyAlignment="1" applyProtection="1">
      <alignment horizontal="center" vertical="center" shrinkToFit="1"/>
      <protection locked="0" hidden="1"/>
    </xf>
    <xf numFmtId="0" fontId="51" fillId="48" borderId="285" xfId="0" applyNumberFormat="1" applyFont="1" applyFill="1" applyBorder="1" applyAlignment="1" applyProtection="1">
      <alignment horizontal="center" vertical="center" shrinkToFit="1"/>
      <protection locked="0" hidden="1"/>
    </xf>
    <xf numFmtId="0" fontId="80" fillId="0" borderId="52" xfId="0" applyNumberFormat="1" applyFont="1" applyFill="1" applyBorder="1" applyAlignment="1" applyProtection="1">
      <alignment horizontal="center" vertical="center" shrinkToFit="1"/>
      <protection locked="0" hidden="1"/>
    </xf>
    <xf numFmtId="0" fontId="80" fillId="0" borderId="44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128" xfId="0" applyFont="1" applyBorder="1" applyAlignment="1" applyProtection="1">
      <alignment horizontal="left" vertical="center" shrinkToFit="1"/>
      <protection locked="0" hidden="1"/>
    </xf>
    <xf numFmtId="49" fontId="9" fillId="45" borderId="29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43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52" xfId="0" applyNumberFormat="1" applyFont="1" applyFill="1" applyBorder="1" applyAlignment="1" applyProtection="1">
      <alignment horizontal="center" vertical="center" shrinkToFit="1"/>
      <protection hidden="1"/>
    </xf>
    <xf numFmtId="177" fontId="40" fillId="0" borderId="74" xfId="0" applyNumberFormat="1" applyFont="1" applyBorder="1" applyAlignment="1" applyProtection="1">
      <alignment horizontal="center" vertical="center" shrinkToFit="1"/>
      <protection locked="0" hidden="1"/>
    </xf>
    <xf numFmtId="177" fontId="42" fillId="46" borderId="260" xfId="0" applyNumberFormat="1" applyFont="1" applyFill="1" applyBorder="1" applyAlignment="1" applyProtection="1">
      <alignment horizontal="center" vertical="center"/>
      <protection hidden="1"/>
    </xf>
    <xf numFmtId="177" fontId="42" fillId="46" borderId="261" xfId="0" applyNumberFormat="1" applyFont="1" applyFill="1" applyBorder="1" applyAlignment="1" applyProtection="1">
      <alignment horizontal="center" vertical="center"/>
      <protection hidden="1"/>
    </xf>
    <xf numFmtId="177" fontId="42" fillId="46" borderId="79" xfId="0" applyNumberFormat="1" applyFont="1" applyFill="1" applyBorder="1" applyAlignment="1" applyProtection="1">
      <alignment horizontal="center" vertical="center"/>
      <protection hidden="1"/>
    </xf>
    <xf numFmtId="177" fontId="42" fillId="46" borderId="82" xfId="0" applyNumberFormat="1" applyFont="1" applyFill="1" applyBorder="1" applyAlignment="1" applyProtection="1">
      <alignment horizontal="center" vertical="center"/>
      <protection hidden="1"/>
    </xf>
    <xf numFmtId="0" fontId="52" fillId="0" borderId="262" xfId="0" applyNumberFormat="1" applyFont="1" applyBorder="1" applyAlignment="1" applyProtection="1">
      <alignment horizontal="left" vertical="center" shrinkToFit="1"/>
      <protection locked="0" hidden="1"/>
    </xf>
    <xf numFmtId="0" fontId="52" fillId="0" borderId="145" xfId="0" applyNumberFormat="1" applyFont="1" applyBorder="1" applyAlignment="1" applyProtection="1">
      <alignment horizontal="left" vertical="center" shrinkToFit="1"/>
      <protection locked="0" hidden="1"/>
    </xf>
    <xf numFmtId="0" fontId="52" fillId="0" borderId="261" xfId="0" applyNumberFormat="1" applyFont="1" applyBorder="1" applyAlignment="1" applyProtection="1">
      <alignment horizontal="left" vertical="center" shrinkToFit="1"/>
      <protection locked="0" hidden="1"/>
    </xf>
    <xf numFmtId="177" fontId="10" fillId="11" borderId="27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11" borderId="74" xfId="0" applyNumberFormat="1" applyFont="1" applyFill="1" applyBorder="1" applyAlignment="1" applyProtection="1">
      <alignment horizontal="center" vertical="center" shrinkToFit="1"/>
      <protection locked="0" hidden="1"/>
    </xf>
    <xf numFmtId="177" fontId="10" fillId="48" borderId="0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258" xfId="0" applyNumberFormat="1" applyFont="1" applyFill="1" applyBorder="1" applyAlignment="1" applyProtection="1">
      <alignment horizontal="center" vertical="center"/>
      <protection hidden="1"/>
    </xf>
    <xf numFmtId="0" fontId="10" fillId="46" borderId="62" xfId="0" applyNumberFormat="1" applyFont="1" applyFill="1" applyBorder="1" applyAlignment="1" applyProtection="1">
      <alignment vertical="center" shrinkToFit="1"/>
      <protection hidden="1"/>
    </xf>
    <xf numFmtId="49" fontId="9" fillId="45" borderId="25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24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0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6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0" borderId="69" xfId="0" applyBorder="1" applyAlignment="1" applyProtection="1">
      <alignment horizontal="center" vertical="center" shrinkToFit="1"/>
      <protection hidden="1"/>
    </xf>
    <xf numFmtId="49" fontId="9" fillId="45" borderId="296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289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260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145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247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78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95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73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273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274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342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331" xfId="0" applyNumberFormat="1" applyFont="1" applyFill="1" applyBorder="1" applyAlignment="1" applyProtection="1">
      <alignment horizontal="center" vertical="center" shrinkToFit="1"/>
      <protection locked="0" hidden="1"/>
    </xf>
    <xf numFmtId="0" fontId="40" fillId="46" borderId="332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45" borderId="87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33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45" borderId="86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29" xfId="0" applyNumberFormat="1" applyFont="1" applyBorder="1" applyAlignment="1" applyProtection="1">
      <alignment horizontal="center" vertical="center" shrinkToFit="1"/>
      <protection locked="0" hidden="1"/>
    </xf>
    <xf numFmtId="49" fontId="73" fillId="0" borderId="286" xfId="0" applyNumberFormat="1" applyFont="1" applyBorder="1" applyAlignment="1" applyProtection="1">
      <alignment vertical="center" wrapText="1" shrinkToFit="1"/>
      <protection locked="0" hidden="1"/>
    </xf>
    <xf numFmtId="49" fontId="73" fillId="0" borderId="288" xfId="0" applyNumberFormat="1" applyFont="1" applyBorder="1" applyAlignment="1" applyProtection="1">
      <alignment vertical="center" wrapText="1" shrinkToFit="1"/>
      <protection locked="0" hidden="1"/>
    </xf>
    <xf numFmtId="49" fontId="73" fillId="0" borderId="285" xfId="0" applyNumberFormat="1" applyFont="1" applyBorder="1" applyAlignment="1" applyProtection="1">
      <alignment vertical="center" wrapText="1" shrinkToFit="1"/>
      <protection locked="0" hidden="1"/>
    </xf>
    <xf numFmtId="178" fontId="40" fillId="0" borderId="90" xfId="0" applyNumberFormat="1" applyFont="1" applyBorder="1" applyAlignment="1" applyProtection="1">
      <alignment horizontal="center" vertical="center" shrinkToFit="1"/>
      <protection locked="0" hidden="1"/>
    </xf>
    <xf numFmtId="178" fontId="43" fillId="0" borderId="89" xfId="0" applyNumberFormat="1" applyFont="1" applyBorder="1" applyAlignment="1" applyProtection="1">
      <alignment horizontal="center" vertical="center" shrinkToFit="1"/>
      <protection locked="0" hidden="1"/>
    </xf>
    <xf numFmtId="0" fontId="0" fillId="0" borderId="86" xfId="0" applyBorder="1" applyAlignment="1" applyProtection="1">
      <alignment horizontal="center" vertical="center" shrinkToFit="1"/>
      <protection hidden="1"/>
    </xf>
    <xf numFmtId="49" fontId="9" fillId="45" borderId="30" xfId="0" applyNumberFormat="1" applyFont="1" applyFill="1" applyBorder="1" applyAlignment="1" applyProtection="1">
      <alignment horizontal="center" vertical="center" shrinkToFit="1"/>
      <protection hidden="1"/>
    </xf>
    <xf numFmtId="49" fontId="52" fillId="46" borderId="331" xfId="0" applyNumberFormat="1" applyFont="1" applyFill="1" applyBorder="1" applyAlignment="1" applyProtection="1">
      <alignment vertical="center" shrinkToFit="1"/>
      <protection locked="0" hidden="1"/>
    </xf>
    <xf numFmtId="49" fontId="52" fillId="46" borderId="32" xfId="0" applyNumberFormat="1" applyFont="1" applyFill="1" applyBorder="1" applyAlignment="1" applyProtection="1">
      <alignment vertical="center" shrinkToFit="1"/>
      <protection locked="0" hidden="1"/>
    </xf>
    <xf numFmtId="0" fontId="52" fillId="46" borderId="32" xfId="0" applyNumberFormat="1" applyFont="1" applyFill="1" applyBorder="1" applyAlignment="1" applyProtection="1">
      <alignment vertical="center" shrinkToFit="1"/>
      <protection locked="0" hidden="1"/>
    </xf>
    <xf numFmtId="0" fontId="52" fillId="46" borderId="26" xfId="0" applyNumberFormat="1" applyFont="1" applyFill="1" applyBorder="1" applyAlignment="1" applyProtection="1">
      <alignment vertical="center" shrinkToFit="1"/>
      <protection locked="0" hidden="1"/>
    </xf>
    <xf numFmtId="0" fontId="52" fillId="0" borderId="331" xfId="0" applyFont="1" applyBorder="1" applyAlignment="1" applyProtection="1">
      <alignment vertical="center" shrinkToFit="1"/>
      <protection locked="0" hidden="1"/>
    </xf>
    <xf numFmtId="0" fontId="52" fillId="0" borderId="332" xfId="0" applyFont="1" applyBorder="1" applyAlignment="1" applyProtection="1">
      <alignment vertical="center" shrinkToFit="1"/>
      <protection locked="0" hidden="1"/>
    </xf>
    <xf numFmtId="0" fontId="52" fillId="0" borderId="39" xfId="0" applyFont="1" applyBorder="1" applyAlignment="1" applyProtection="1">
      <alignment vertical="center" shrinkToFit="1"/>
      <protection locked="0" hidden="1"/>
    </xf>
    <xf numFmtId="0" fontId="52" fillId="0" borderId="28" xfId="0" applyFont="1" applyBorder="1" applyAlignment="1" applyProtection="1">
      <alignment vertical="center" shrinkToFit="1"/>
      <protection locked="0" hidden="1"/>
    </xf>
    <xf numFmtId="178" fontId="40" fillId="0" borderId="79" xfId="0" applyNumberFormat="1" applyFont="1" applyBorder="1" applyAlignment="1" applyProtection="1">
      <alignment horizontal="center" vertical="center" shrinkToFit="1"/>
      <protection locked="0"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40" fillId="0" borderId="247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73" xfId="0" applyNumberFormat="1" applyFont="1" applyBorder="1" applyAlignment="1" applyProtection="1">
      <alignment horizontal="center" vertical="center" shrinkToFit="1"/>
      <protection locked="0" hidden="1"/>
    </xf>
    <xf numFmtId="49" fontId="10" fillId="45" borderId="122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117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123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59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58" xfId="0" applyNumberFormat="1" applyFont="1" applyFill="1" applyBorder="1" applyAlignment="1" applyProtection="1">
      <alignment horizontal="center" vertical="center" shrinkToFit="1"/>
      <protection hidden="1"/>
    </xf>
    <xf numFmtId="49" fontId="10" fillId="45" borderId="81" xfId="0" applyNumberFormat="1" applyFont="1" applyFill="1" applyBorder="1" applyAlignment="1" applyProtection="1">
      <alignment horizontal="center" vertical="center" shrinkToFit="1"/>
      <protection hidden="1"/>
    </xf>
    <xf numFmtId="0" fontId="41" fillId="46" borderId="109" xfId="0" applyNumberFormat="1" applyFont="1" applyFill="1" applyBorder="1" applyAlignment="1" applyProtection="1">
      <alignment horizontal="center" vertical="center" shrinkToFit="1"/>
      <protection locked="0" hidden="1"/>
    </xf>
    <xf numFmtId="0" fontId="41" fillId="46" borderId="111" xfId="0" applyNumberFormat="1" applyFont="1" applyFill="1" applyBorder="1" applyAlignment="1" applyProtection="1">
      <alignment horizontal="center" vertical="center" shrinkToFit="1"/>
      <protection locked="0" hidden="1"/>
    </xf>
    <xf numFmtId="0" fontId="40" fillId="46" borderId="333" xfId="0" applyNumberFormat="1" applyFont="1" applyFill="1" applyBorder="1" applyAlignment="1" applyProtection="1">
      <alignment horizontal="center" vertical="center" shrinkToFit="1"/>
      <protection locked="0" hidden="1"/>
    </xf>
    <xf numFmtId="0" fontId="40" fillId="0" borderId="74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115" xfId="0" applyNumberFormat="1" applyFont="1" applyBorder="1" applyAlignment="1" applyProtection="1">
      <alignment horizontal="center" vertical="center" shrinkToFit="1"/>
      <protection locked="0" hidden="1"/>
    </xf>
    <xf numFmtId="0" fontId="40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10" fillId="45" borderId="265" xfId="0" applyNumberFormat="1" applyFont="1" applyFill="1" applyBorder="1" applyAlignment="1" applyProtection="1">
      <alignment vertical="center" shrinkToFit="1"/>
      <protection hidden="1"/>
    </xf>
    <xf numFmtId="0" fontId="3" fillId="0" borderId="284" xfId="0" applyFont="1" applyBorder="1" applyAlignment="1" applyProtection="1">
      <alignment vertical="center"/>
      <protection hidden="1"/>
    </xf>
    <xf numFmtId="0" fontId="3" fillId="0" borderId="285" xfId="0" applyFont="1" applyBorder="1" applyAlignment="1" applyProtection="1">
      <alignment vertical="center"/>
      <protection hidden="1"/>
    </xf>
    <xf numFmtId="178" fontId="40" fillId="0" borderId="91" xfId="0" applyNumberFormat="1" applyFont="1" applyBorder="1" applyAlignment="1" applyProtection="1">
      <alignment horizontal="center" vertical="center" shrinkToFit="1"/>
      <protection locked="0" hidden="1"/>
    </xf>
    <xf numFmtId="49" fontId="12" fillId="45" borderId="105" xfId="0" applyNumberFormat="1" applyFont="1" applyFill="1" applyBorder="1" applyAlignment="1" applyProtection="1">
      <alignment horizontal="center" vertical="center" shrinkToFit="1"/>
      <protection hidden="1"/>
    </xf>
    <xf numFmtId="49" fontId="12" fillId="45" borderId="66" xfId="0" applyNumberFormat="1" applyFont="1" applyFill="1" applyBorder="1" applyAlignment="1" applyProtection="1">
      <alignment horizontal="center" vertical="center" shrinkToFit="1"/>
      <protection hidden="1"/>
    </xf>
    <xf numFmtId="177" fontId="43" fillId="0" borderId="106" xfId="0" applyNumberFormat="1" applyFont="1" applyBorder="1" applyAlignment="1" applyProtection="1">
      <alignment horizontal="center" vertical="center" shrinkToFit="1"/>
      <protection locked="0" hidden="1"/>
    </xf>
    <xf numFmtId="49" fontId="52" fillId="0" borderId="286" xfId="0" applyNumberFormat="1" applyFont="1" applyBorder="1" applyAlignment="1" applyProtection="1">
      <alignment horizontal="left" vertical="center" shrinkToFit="1"/>
      <protection locked="0" hidden="1"/>
    </xf>
    <xf numFmtId="0" fontId="53" fillId="0" borderId="284" xfId="0" applyFont="1" applyBorder="1" applyAlignment="1" applyProtection="1">
      <alignment horizontal="left" vertical="center" shrinkToFit="1"/>
      <protection locked="0" hidden="1"/>
    </xf>
    <xf numFmtId="0" fontId="53" fillId="0" borderId="155" xfId="0" applyFont="1" applyBorder="1" applyAlignment="1" applyProtection="1">
      <alignment horizontal="left" vertical="center" shrinkToFit="1"/>
      <protection locked="0" hidden="1"/>
    </xf>
    <xf numFmtId="0" fontId="40" fillId="0" borderId="35" xfId="0" applyFont="1" applyBorder="1" applyAlignment="1" applyProtection="1">
      <alignment horizontal="left" vertical="center" shrinkToFit="1"/>
      <protection locked="0" hidden="1"/>
    </xf>
    <xf numFmtId="177" fontId="40" fillId="0" borderId="82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92" xfId="0" applyNumberFormat="1" applyFont="1" applyBorder="1" applyAlignment="1" applyProtection="1">
      <alignment horizontal="center" vertical="center" shrinkToFit="1"/>
      <protection locked="0" hidden="1"/>
    </xf>
    <xf numFmtId="0" fontId="49" fillId="0" borderId="42" xfId="0" applyNumberFormat="1" applyFont="1" applyBorder="1" applyAlignment="1" applyProtection="1">
      <alignment horizontal="left" vertical="center" shrinkToFit="1"/>
      <protection hidden="1"/>
    </xf>
    <xf numFmtId="0" fontId="49" fillId="0" borderId="95" xfId="0" applyNumberFormat="1" applyFont="1" applyBorder="1" applyAlignment="1" applyProtection="1">
      <alignment horizontal="left" vertical="center" shrinkToFit="1"/>
      <protection hidden="1"/>
    </xf>
    <xf numFmtId="0" fontId="49" fillId="0" borderId="40" xfId="0" applyNumberFormat="1" applyFont="1" applyBorder="1" applyAlignment="1" applyProtection="1">
      <alignment horizontal="left" vertical="center" shrinkToFit="1"/>
      <protection hidden="1"/>
    </xf>
    <xf numFmtId="177" fontId="3" fillId="0" borderId="286" xfId="0" applyNumberFormat="1" applyFont="1" applyBorder="1" applyAlignment="1" applyProtection="1">
      <alignment horizontal="center" vertical="center" shrinkToFit="1"/>
      <protection hidden="1"/>
    </xf>
    <xf numFmtId="177" fontId="3" fillId="0" borderId="288" xfId="0" applyNumberFormat="1" applyFont="1" applyBorder="1" applyAlignment="1" applyProtection="1">
      <alignment horizontal="center" vertical="center" shrinkToFit="1"/>
      <protection hidden="1"/>
    </xf>
    <xf numFmtId="0" fontId="81" fillId="0" borderId="87" xfId="0" applyNumberFormat="1" applyFont="1" applyFill="1" applyBorder="1" applyAlignment="1" applyProtection="1">
      <alignment horizontal="center" vertical="center" shrinkToFit="1"/>
      <protection hidden="1"/>
    </xf>
    <xf numFmtId="0" fontId="81" fillId="0" borderId="16" xfId="0" applyNumberFormat="1" applyFont="1" applyBorder="1" applyAlignment="1" applyProtection="1">
      <alignment horizontal="center" vertical="center" shrinkToFit="1"/>
      <protection hidden="1"/>
    </xf>
    <xf numFmtId="0" fontId="40" fillId="0" borderId="83" xfId="0" applyNumberFormat="1" applyFont="1" applyBorder="1" applyAlignment="1" applyProtection="1">
      <alignment horizontal="center" vertical="center" shrinkToFit="1"/>
      <protection hidden="1"/>
    </xf>
    <xf numFmtId="0" fontId="40" fillId="0" borderId="33" xfId="0" applyNumberFormat="1" applyFont="1" applyBorder="1" applyAlignment="1" applyProtection="1">
      <alignment horizontal="center" vertical="center" shrinkToFit="1"/>
      <protection hidden="1"/>
    </xf>
    <xf numFmtId="0" fontId="40" fillId="0" borderId="42" xfId="0" applyNumberFormat="1" applyFont="1" applyBorder="1" applyAlignment="1" applyProtection="1">
      <alignment horizontal="center" vertical="center" shrinkToFit="1"/>
      <protection hidden="1"/>
    </xf>
    <xf numFmtId="0" fontId="40" fillId="0" borderId="73" xfId="0" applyNumberFormat="1" applyFont="1" applyBorder="1" applyAlignment="1" applyProtection="1">
      <alignment horizontal="center" vertical="center" shrinkToFit="1"/>
      <protection hidden="1"/>
    </xf>
    <xf numFmtId="0" fontId="40" fillId="0" borderId="92" xfId="0" applyNumberFormat="1" applyFont="1" applyBorder="1" applyAlignment="1" applyProtection="1">
      <alignment horizontal="center" vertical="center" shrinkToFit="1"/>
      <protection hidden="1"/>
    </xf>
    <xf numFmtId="177" fontId="40" fillId="0" borderId="116" xfId="0" applyNumberFormat="1" applyFont="1" applyBorder="1" applyAlignment="1" applyProtection="1">
      <alignment horizontal="center" vertical="center" shrinkToFit="1"/>
      <protection hidden="1"/>
    </xf>
    <xf numFmtId="177" fontId="43" fillId="0" borderId="31" xfId="0" applyNumberFormat="1" applyFont="1" applyBorder="1" applyAlignment="1" applyProtection="1">
      <alignment horizontal="center" vertical="center" shrinkToFit="1"/>
      <protection hidden="1"/>
    </xf>
    <xf numFmtId="177" fontId="43" fillId="0" borderId="106" xfId="0" applyNumberFormat="1" applyFont="1" applyBorder="1" applyAlignment="1" applyProtection="1">
      <alignment horizontal="center" vertical="center" shrinkToFit="1"/>
      <protection hidden="1"/>
    </xf>
    <xf numFmtId="177" fontId="43" fillId="0" borderId="115" xfId="0" applyNumberFormat="1" applyFont="1" applyBorder="1" applyAlignment="1" applyProtection="1">
      <alignment horizontal="center" vertical="center" shrinkToFit="1"/>
      <protection hidden="1"/>
    </xf>
    <xf numFmtId="0" fontId="41" fillId="0" borderId="116" xfId="0" applyNumberFormat="1" applyFont="1" applyBorder="1" applyAlignment="1" applyProtection="1">
      <alignment horizontal="center" vertical="center" shrinkToFit="1"/>
      <protection hidden="1"/>
    </xf>
    <xf numFmtId="0" fontId="41" fillId="0" borderId="115" xfId="0" applyNumberFormat="1" applyFont="1" applyBorder="1" applyAlignment="1" applyProtection="1">
      <alignment horizontal="center" vertical="center" shrinkToFit="1"/>
      <protection hidden="1"/>
    </xf>
    <xf numFmtId="0" fontId="41" fillId="0" borderId="102" xfId="0" applyNumberFormat="1" applyFont="1" applyBorder="1" applyAlignment="1" applyProtection="1">
      <alignment horizontal="center" vertical="center" shrinkToFit="1"/>
      <protection hidden="1"/>
    </xf>
    <xf numFmtId="0" fontId="41" fillId="0" borderId="11" xfId="0" applyNumberFormat="1" applyFont="1" applyBorder="1" applyAlignment="1" applyProtection="1">
      <alignment horizontal="center" vertical="center" shrinkToFit="1"/>
      <protection hidden="1"/>
    </xf>
    <xf numFmtId="0" fontId="49" fillId="0" borderId="286" xfId="0" applyNumberFormat="1" applyFont="1" applyBorder="1" applyAlignment="1" applyProtection="1">
      <alignment horizontal="left" vertical="center" shrinkToFit="1"/>
      <protection hidden="1"/>
    </xf>
    <xf numFmtId="0" fontId="0" fillId="0" borderId="284" xfId="0" applyNumberFormat="1" applyFont="1" applyBorder="1" applyAlignment="1" applyProtection="1">
      <alignment horizontal="left" vertical="center" shrinkToFit="1"/>
      <protection hidden="1"/>
    </xf>
    <xf numFmtId="0" fontId="0" fillId="0" borderId="155" xfId="0" applyNumberFormat="1" applyFont="1" applyBorder="1" applyAlignment="1" applyProtection="1">
      <alignment horizontal="left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47" fillId="46" borderId="124" xfId="0" applyNumberFormat="1" applyFont="1" applyFill="1" applyBorder="1" applyAlignment="1" applyProtection="1">
      <alignment horizontal="center" vertical="center" shrinkToFit="1"/>
      <protection hidden="1"/>
    </xf>
    <xf numFmtId="0" fontId="47" fillId="46" borderId="118" xfId="0" applyNumberFormat="1" applyFont="1" applyFill="1" applyBorder="1" applyAlignment="1" applyProtection="1">
      <alignment horizontal="center" vertical="center" shrinkToFit="1"/>
      <protection hidden="1"/>
    </xf>
    <xf numFmtId="0" fontId="47" fillId="46" borderId="125" xfId="0" applyNumberFormat="1" applyFont="1" applyFill="1" applyBorder="1" applyAlignment="1" applyProtection="1">
      <alignment horizontal="center" vertical="center" shrinkToFit="1"/>
      <protection hidden="1"/>
    </xf>
    <xf numFmtId="0" fontId="47" fillId="46" borderId="1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32" xfId="0" applyBorder="1" applyAlignment="1" applyProtection="1">
      <alignment vertical="center" shrinkToFit="1"/>
      <protection hidden="1"/>
    </xf>
    <xf numFmtId="179" fontId="9" fillId="46" borderId="62" xfId="0" applyNumberFormat="1" applyFont="1" applyFill="1" applyBorder="1" applyAlignment="1" applyProtection="1">
      <alignment vertical="center"/>
      <protection hidden="1"/>
    </xf>
    <xf numFmtId="0" fontId="49" fillId="0" borderId="262" xfId="0" applyFont="1" applyBorder="1" applyAlignment="1" applyProtection="1">
      <alignment vertical="center" shrinkToFit="1"/>
      <protection hidden="1"/>
    </xf>
    <xf numFmtId="0" fontId="49" fillId="0" borderId="145" xfId="0" applyFont="1" applyBorder="1" applyAlignment="1" applyProtection="1">
      <alignment vertical="center" shrinkToFit="1"/>
      <protection hidden="1"/>
    </xf>
    <xf numFmtId="0" fontId="49" fillId="0" borderId="247" xfId="0" applyFont="1" applyBorder="1" applyAlignment="1" applyProtection="1">
      <alignment vertical="center" shrinkToFit="1"/>
      <protection hidden="1"/>
    </xf>
    <xf numFmtId="0" fontId="49" fillId="0" borderId="42" xfId="0" applyFont="1" applyBorder="1" applyAlignment="1" applyProtection="1">
      <alignment vertical="center" shrinkToFit="1"/>
      <protection hidden="1"/>
    </xf>
    <xf numFmtId="0" fontId="49" fillId="0" borderId="95" xfId="0" applyFont="1" applyBorder="1" applyAlignment="1" applyProtection="1">
      <alignment vertical="center" shrinkToFit="1"/>
      <protection hidden="1"/>
    </xf>
    <xf numFmtId="0" fontId="49" fillId="0" borderId="73" xfId="0" applyFont="1" applyBorder="1" applyAlignment="1" applyProtection="1">
      <alignment vertical="center" shrinkToFit="1"/>
      <protection hidden="1"/>
    </xf>
    <xf numFmtId="0" fontId="49" fillId="0" borderId="27" xfId="0" applyFont="1" applyBorder="1" applyAlignment="1" applyProtection="1">
      <alignment vertical="center" shrinkToFit="1"/>
      <protection hidden="1"/>
    </xf>
    <xf numFmtId="0" fontId="49" fillId="0" borderId="114" xfId="0" applyFont="1" applyBorder="1" applyAlignment="1" applyProtection="1">
      <alignment vertical="center" shrinkToFit="1"/>
      <protection hidden="1"/>
    </xf>
    <xf numFmtId="0" fontId="49" fillId="0" borderId="74" xfId="0" applyFont="1" applyBorder="1" applyAlignment="1" applyProtection="1">
      <alignment vertical="center" shrinkToFit="1"/>
      <protection hidden="1"/>
    </xf>
    <xf numFmtId="49" fontId="10" fillId="45" borderId="262" xfId="0" applyNumberFormat="1" applyFont="1" applyFill="1" applyBorder="1" applyAlignment="1" applyProtection="1">
      <alignment vertical="center" shrinkToFit="1"/>
      <protection hidden="1"/>
    </xf>
    <xf numFmtId="49" fontId="10" fillId="45" borderId="145" xfId="0" applyNumberFormat="1" applyFont="1" applyFill="1" applyBorder="1" applyAlignment="1" applyProtection="1">
      <alignment vertical="center" shrinkToFit="1"/>
      <protection hidden="1"/>
    </xf>
    <xf numFmtId="0" fontId="41" fillId="0" borderId="130" xfId="0" applyNumberFormat="1" applyFont="1" applyBorder="1" applyAlignment="1" applyProtection="1">
      <alignment horizontal="center" vertical="center" shrinkToFit="1"/>
      <protection hidden="1"/>
    </xf>
    <xf numFmtId="0" fontId="41" fillId="0" borderId="62" xfId="0" applyNumberFormat="1" applyFont="1" applyBorder="1" applyAlignment="1" applyProtection="1">
      <alignment horizontal="center" vertical="center" shrinkToFit="1"/>
      <protection hidden="1"/>
    </xf>
    <xf numFmtId="0" fontId="49" fillId="0" borderId="87" xfId="0" applyNumberFormat="1" applyFont="1" applyBorder="1" applyAlignment="1" applyProtection="1">
      <alignment horizontal="left" vertical="center" shrinkToFit="1"/>
      <protection hidden="1"/>
    </xf>
    <xf numFmtId="0" fontId="0" fillId="0" borderId="30" xfId="0" applyNumberFormat="1" applyFont="1" applyBorder="1" applyAlignment="1" applyProtection="1">
      <alignment horizontal="left" vertical="center" shrinkToFit="1"/>
      <protection hidden="1"/>
    </xf>
    <xf numFmtId="0" fontId="0" fillId="0" borderId="16" xfId="0" applyNumberFormat="1" applyFont="1" applyBorder="1" applyAlignment="1" applyProtection="1">
      <alignment horizontal="left" vertical="center" shrinkToFit="1"/>
      <protection hidden="1"/>
    </xf>
    <xf numFmtId="0" fontId="41" fillId="0" borderId="106" xfId="0" applyNumberFormat="1" applyFont="1" applyBorder="1" applyAlignment="1" applyProtection="1">
      <alignment horizontal="center" vertical="center" shrinkToFit="1"/>
      <protection hidden="1"/>
    </xf>
    <xf numFmtId="0" fontId="41" fillId="0" borderId="103" xfId="0" applyNumberFormat="1" applyFont="1" applyBorder="1" applyAlignment="1" applyProtection="1">
      <alignment horizontal="center" vertical="center" shrinkToFit="1"/>
      <protection hidden="1"/>
    </xf>
    <xf numFmtId="0" fontId="47" fillId="46" borderId="100" xfId="0" applyNumberFormat="1" applyFont="1" applyFill="1" applyBorder="1" applyAlignment="1" applyProtection="1">
      <alignment horizontal="center" vertical="center" shrinkToFit="1"/>
      <protection hidden="1"/>
    </xf>
    <xf numFmtId="0" fontId="47" fillId="46" borderId="117" xfId="0" applyNumberFormat="1" applyFont="1" applyFill="1" applyBorder="1" applyAlignment="1" applyProtection="1">
      <alignment horizontal="center" vertical="center" shrinkToFit="1"/>
      <protection hidden="1"/>
    </xf>
    <xf numFmtId="0" fontId="47" fillId="46" borderId="101" xfId="0" applyNumberFormat="1" applyFont="1" applyFill="1" applyBorder="1" applyAlignment="1" applyProtection="1">
      <alignment horizontal="center" vertical="center" shrinkToFit="1"/>
      <protection hidden="1"/>
    </xf>
    <xf numFmtId="0" fontId="47" fillId="46" borderId="58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32" xfId="0" applyFont="1" applyFill="1" applyBorder="1" applyAlignment="1" applyProtection="1">
      <alignment vertical="center" shrinkToFit="1"/>
      <protection hidden="1"/>
    </xf>
    <xf numFmtId="0" fontId="0" fillId="0" borderId="32" xfId="0" applyFont="1" applyBorder="1" applyAlignment="1" applyProtection="1">
      <alignment vertical="center" shrinkToFit="1"/>
      <protection hidden="1"/>
    </xf>
    <xf numFmtId="0" fontId="49" fillId="0" borderId="26" xfId="0" applyFont="1" applyFill="1" applyBorder="1" applyAlignment="1" applyProtection="1">
      <alignment vertical="center" shrinkToFit="1"/>
      <protection hidden="1"/>
    </xf>
    <xf numFmtId="0" fontId="0" fillId="0" borderId="26" xfId="0" applyFont="1" applyBorder="1" applyAlignment="1" applyProtection="1">
      <alignment vertical="center" shrinkToFit="1"/>
      <protection hidden="1"/>
    </xf>
    <xf numFmtId="0" fontId="0" fillId="0" borderId="128" xfId="0" applyBorder="1" applyAlignment="1" applyProtection="1">
      <alignment vertical="center" shrinkToFit="1"/>
      <protection hidden="1"/>
    </xf>
    <xf numFmtId="49" fontId="9" fillId="46" borderId="62" xfId="0" applyNumberFormat="1" applyFont="1" applyFill="1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 shrinkToFit="1"/>
      <protection hidden="1"/>
    </xf>
    <xf numFmtId="0" fontId="0" fillId="0" borderId="114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40" fillId="46" borderId="83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82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33" xfId="0" applyNumberFormat="1" applyFont="1" applyFill="1" applyBorder="1" applyAlignment="1" applyProtection="1">
      <alignment horizontal="center" vertical="center" shrinkToFit="1"/>
      <protection hidden="1"/>
    </xf>
    <xf numFmtId="0" fontId="41" fillId="0" borderId="120" xfId="0" applyNumberFormat="1" applyFont="1" applyBorder="1" applyAlignment="1" applyProtection="1">
      <alignment horizontal="center" vertical="center" shrinkToFit="1"/>
      <protection hidden="1"/>
    </xf>
    <xf numFmtId="0" fontId="41" fillId="0" borderId="121" xfId="0" applyNumberFormat="1" applyFont="1" applyBorder="1" applyAlignment="1" applyProtection="1">
      <alignment horizontal="center" vertical="center" shrinkToFit="1"/>
      <protection hidden="1"/>
    </xf>
    <xf numFmtId="0" fontId="40" fillId="0" borderId="95" xfId="0" applyNumberFormat="1" applyFont="1" applyBorder="1" applyAlignment="1" applyProtection="1">
      <alignment horizontal="center" vertical="center" shrinkToFit="1"/>
      <protection hidden="1"/>
    </xf>
    <xf numFmtId="0" fontId="40" fillId="46" borderId="42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40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95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78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78" xfId="0" applyNumberFormat="1" applyFont="1" applyBorder="1" applyAlignment="1" applyProtection="1">
      <alignment horizontal="center" vertical="center" shrinkToFit="1"/>
      <protection hidden="1"/>
    </xf>
    <xf numFmtId="0" fontId="40" fillId="0" borderId="40" xfId="0" applyNumberFormat="1" applyFont="1" applyBorder="1" applyAlignment="1" applyProtection="1">
      <alignment horizontal="center" vertical="center" shrinkToFit="1"/>
      <protection hidden="1"/>
    </xf>
    <xf numFmtId="0" fontId="40" fillId="0" borderId="27" xfId="0" applyNumberFormat="1" applyFont="1" applyBorder="1" applyAlignment="1" applyProtection="1">
      <alignment horizontal="center" vertical="center" shrinkToFit="1"/>
      <protection hidden="1"/>
    </xf>
    <xf numFmtId="0" fontId="43" fillId="0" borderId="29" xfId="0" applyNumberFormat="1" applyFont="1" applyBorder="1" applyAlignment="1" applyProtection="1">
      <alignment horizontal="center" vertical="center" shrinkToFit="1"/>
      <protection hidden="1"/>
    </xf>
    <xf numFmtId="49" fontId="40" fillId="0" borderId="27" xfId="0" applyNumberFormat="1" applyFont="1" applyBorder="1" applyAlignment="1" applyProtection="1">
      <alignment horizontal="center" vertical="center" shrinkToFit="1"/>
      <protection hidden="1"/>
    </xf>
    <xf numFmtId="0" fontId="43" fillId="0" borderId="29" xfId="0" applyFont="1" applyBorder="1" applyAlignment="1" applyProtection="1">
      <alignment horizontal="center" vertical="center" shrinkToFit="1"/>
      <protection hidden="1"/>
    </xf>
    <xf numFmtId="177" fontId="40" fillId="0" borderId="27" xfId="0" applyNumberFormat="1" applyFont="1" applyBorder="1" applyAlignment="1" applyProtection="1">
      <alignment horizontal="center" vertical="center" shrinkToFit="1"/>
      <protection hidden="1"/>
    </xf>
    <xf numFmtId="177" fontId="43" fillId="0" borderId="29" xfId="0" applyNumberFormat="1" applyFont="1" applyBorder="1" applyAlignment="1" applyProtection="1">
      <alignment horizontal="center" vertical="center" shrinkToFit="1"/>
      <protection hidden="1"/>
    </xf>
    <xf numFmtId="49" fontId="40" fillId="0" borderId="91" xfId="0" applyNumberFormat="1" applyFont="1" applyBorder="1" applyAlignment="1" applyProtection="1">
      <alignment horizontal="center" vertical="center" shrinkToFit="1"/>
      <protection hidden="1"/>
    </xf>
    <xf numFmtId="0" fontId="43" fillId="0" borderId="82" xfId="0" applyNumberFormat="1" applyFont="1" applyBorder="1" applyAlignment="1" applyProtection="1">
      <alignment horizontal="center" vertical="center" shrinkToFit="1"/>
      <protection hidden="1"/>
    </xf>
    <xf numFmtId="49" fontId="40" fillId="0" borderId="83" xfId="0" applyNumberFormat="1" applyFont="1" applyBorder="1" applyAlignment="1" applyProtection="1">
      <alignment horizontal="center" vertical="center" shrinkToFit="1"/>
      <protection hidden="1"/>
    </xf>
    <xf numFmtId="0" fontId="43" fillId="0" borderId="82" xfId="0" applyFont="1" applyBorder="1" applyAlignment="1" applyProtection="1">
      <alignment horizontal="center" vertical="center" shrinkToFit="1"/>
      <protection hidden="1"/>
    </xf>
    <xf numFmtId="177" fontId="40" fillId="0" borderId="83" xfId="0" applyNumberFormat="1" applyFont="1" applyBorder="1" applyAlignment="1" applyProtection="1">
      <alignment horizontal="center" vertical="center" shrinkToFit="1"/>
      <protection hidden="1"/>
    </xf>
    <xf numFmtId="177" fontId="43" fillId="0" borderId="82" xfId="0" applyNumberFormat="1" applyFont="1" applyBorder="1" applyAlignment="1" applyProtection="1">
      <alignment horizontal="center" vertical="center" shrinkToFit="1"/>
      <protection hidden="1"/>
    </xf>
    <xf numFmtId="0" fontId="43" fillId="0" borderId="92" xfId="0" applyNumberFormat="1" applyFont="1" applyBorder="1" applyAlignment="1" applyProtection="1">
      <alignment horizontal="center" vertical="center" shrinkToFit="1"/>
      <protection hidden="1"/>
    </xf>
    <xf numFmtId="49" fontId="40" fillId="0" borderId="79" xfId="0" applyNumberFormat="1" applyFont="1" applyBorder="1" applyAlignment="1" applyProtection="1">
      <alignment horizontal="center" vertical="center" shrinkToFit="1"/>
      <protection hidden="1"/>
    </xf>
    <xf numFmtId="0" fontId="43" fillId="0" borderId="74" xfId="0" applyNumberFormat="1" applyFont="1" applyBorder="1" applyAlignment="1" applyProtection="1">
      <alignment horizontal="center" vertical="center" shrinkToFit="1"/>
      <protection hidden="1"/>
    </xf>
    <xf numFmtId="0" fontId="40" fillId="46" borderId="104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89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90" xfId="0" applyNumberFormat="1" applyFont="1" applyFill="1" applyBorder="1" applyAlignment="1" applyProtection="1">
      <alignment horizontal="center" vertical="center" shrinkToFit="1"/>
      <protection hidden="1"/>
    </xf>
    <xf numFmtId="0" fontId="40" fillId="46" borderId="113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41" xfId="0" applyNumberFormat="1" applyFont="1" applyBorder="1" applyAlignment="1" applyProtection="1">
      <alignment horizontal="center" vertical="center" shrinkToFit="1"/>
      <protection hidden="1"/>
    </xf>
    <xf numFmtId="0" fontId="40" fillId="0" borderId="37" xfId="0" applyNumberFormat="1" applyFont="1" applyBorder="1" applyAlignment="1" applyProtection="1">
      <alignment horizontal="center" vertical="center" shrinkToFit="1"/>
      <protection hidden="1"/>
    </xf>
    <xf numFmtId="0" fontId="40" fillId="0" borderId="88" xfId="0" applyNumberFormat="1" applyFont="1" applyBorder="1" applyAlignment="1" applyProtection="1">
      <alignment horizontal="center" vertical="center" shrinkToFit="1"/>
      <protection hidden="1"/>
    </xf>
    <xf numFmtId="180" fontId="40" fillId="0" borderId="104" xfId="0" applyNumberFormat="1" applyFont="1" applyBorder="1" applyAlignment="1" applyProtection="1">
      <alignment horizontal="center" vertical="center" shrinkToFit="1"/>
      <protection hidden="1"/>
    </xf>
    <xf numFmtId="180" fontId="43" fillId="0" borderId="89" xfId="0" applyNumberFormat="1" applyFont="1" applyBorder="1" applyAlignment="1" applyProtection="1">
      <alignment horizontal="center" vertical="center" shrinkToFit="1"/>
      <protection hidden="1"/>
    </xf>
    <xf numFmtId="177" fontId="40" fillId="0" borderId="41" xfId="0" applyNumberFormat="1" applyFont="1" applyBorder="1" applyAlignment="1" applyProtection="1">
      <alignment horizontal="center" vertical="center" shrinkToFit="1"/>
      <protection hidden="1"/>
    </xf>
    <xf numFmtId="177" fontId="43" fillId="0" borderId="37" xfId="0" applyNumberFormat="1" applyFont="1" applyBorder="1" applyAlignment="1" applyProtection="1">
      <alignment horizontal="center" vertical="center" shrinkToFit="1"/>
      <protection hidden="1"/>
    </xf>
    <xf numFmtId="0" fontId="40" fillId="0" borderId="90" xfId="0" applyNumberFormat="1" applyFont="1" applyBorder="1" applyAlignment="1" applyProtection="1">
      <alignment horizontal="center" vertical="center" shrinkToFit="1"/>
      <protection hidden="1"/>
    </xf>
    <xf numFmtId="0" fontId="43" fillId="0" borderId="89" xfId="0" applyNumberFormat="1" applyFont="1" applyBorder="1" applyAlignment="1" applyProtection="1">
      <alignment horizontal="center" vertical="center" shrinkToFit="1"/>
      <protection hidden="1"/>
    </xf>
    <xf numFmtId="180" fontId="40" fillId="0" borderId="90" xfId="0" applyNumberFormat="1" applyFont="1" applyBorder="1" applyAlignment="1" applyProtection="1">
      <alignment horizontal="center" vertical="center" shrinkToFit="1"/>
      <protection hidden="1"/>
    </xf>
    <xf numFmtId="0" fontId="43" fillId="0" borderId="76" xfId="0" applyNumberFormat="1" applyFont="1" applyBorder="1" applyAlignment="1" applyProtection="1">
      <alignment horizontal="center" vertical="center" shrinkToFit="1"/>
      <protection hidden="1"/>
    </xf>
    <xf numFmtId="49" fontId="9" fillId="45" borderId="259" xfId="0" applyNumberFormat="1" applyFont="1" applyFill="1" applyBorder="1" applyAlignment="1" applyProtection="1">
      <alignment horizontal="center" vertical="center" shrinkToFit="1"/>
      <protection hidden="1"/>
    </xf>
    <xf numFmtId="49" fontId="9" fillId="45" borderId="258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80" xfId="0" applyNumberFormat="1" applyFont="1" applyBorder="1" applyAlignment="1" applyProtection="1">
      <alignment horizontal="center" vertical="center" shrinkToFit="1"/>
      <protection hidden="1"/>
    </xf>
    <xf numFmtId="0" fontId="49" fillId="0" borderId="27" xfId="0" applyNumberFormat="1" applyFont="1" applyBorder="1" applyAlignment="1" applyProtection="1">
      <alignment horizontal="left" vertical="center" shrinkToFit="1"/>
      <protection hidden="1"/>
    </xf>
    <xf numFmtId="0" fontId="49" fillId="0" borderId="114" xfId="0" applyNumberFormat="1" applyFont="1" applyBorder="1" applyAlignment="1" applyProtection="1">
      <alignment horizontal="left" vertical="center" shrinkToFit="1"/>
      <protection hidden="1"/>
    </xf>
    <xf numFmtId="0" fontId="49" fillId="0" borderId="29" xfId="0" applyNumberFormat="1" applyFont="1" applyBorder="1" applyAlignment="1" applyProtection="1">
      <alignment horizontal="left" vertical="center" shrinkToFit="1"/>
      <protection hidden="1"/>
    </xf>
    <xf numFmtId="177" fontId="40" fillId="0" borderId="247" xfId="0" applyNumberFormat="1" applyFont="1" applyBorder="1" applyAlignment="1" applyProtection="1">
      <alignment horizontal="center" vertical="center" shrinkToFit="1"/>
      <protection locked="0" hidden="1"/>
    </xf>
    <xf numFmtId="0" fontId="49" fillId="0" borderId="262" xfId="0" applyNumberFormat="1" applyFont="1" applyBorder="1" applyAlignment="1" applyProtection="1">
      <alignment horizontal="left" vertical="center" shrinkToFit="1"/>
      <protection hidden="1"/>
    </xf>
    <xf numFmtId="0" fontId="49" fillId="0" borderId="145" xfId="0" applyNumberFormat="1" applyFont="1" applyBorder="1" applyAlignment="1" applyProtection="1">
      <alignment horizontal="left" vertical="center" shrinkToFit="1"/>
      <protection hidden="1"/>
    </xf>
    <xf numFmtId="0" fontId="49" fillId="0" borderId="261" xfId="0" applyNumberFormat="1" applyFont="1" applyBorder="1" applyAlignment="1" applyProtection="1">
      <alignment horizontal="left" vertical="center" shrinkToFit="1"/>
      <protection hidden="1"/>
    </xf>
    <xf numFmtId="177" fontId="40" fillId="0" borderId="90" xfId="0" applyNumberFormat="1" applyFont="1" applyBorder="1" applyAlignment="1" applyProtection="1">
      <alignment horizontal="center" vertical="center" shrinkToFit="1"/>
      <protection locked="0" hidden="1"/>
    </xf>
    <xf numFmtId="177" fontId="40" fillId="0" borderId="89" xfId="0" applyNumberFormat="1" applyFont="1" applyBorder="1" applyAlignment="1" applyProtection="1">
      <alignment horizontal="center" vertical="center" shrinkToFit="1"/>
      <protection locked="0" hidden="1"/>
    </xf>
    <xf numFmtId="49" fontId="10" fillId="45" borderId="105" xfId="0" applyNumberFormat="1" applyFont="1" applyFill="1" applyBorder="1" applyAlignment="1" applyProtection="1">
      <alignment horizontal="left" vertical="center"/>
      <protection hidden="1"/>
    </xf>
    <xf numFmtId="49" fontId="10" fillId="45" borderId="31" xfId="0" applyNumberFormat="1" applyFont="1" applyFill="1" applyBorder="1" applyAlignment="1" applyProtection="1">
      <alignment horizontal="left" vertical="center"/>
      <protection hidden="1"/>
    </xf>
    <xf numFmtId="49" fontId="10" fillId="45" borderId="106" xfId="0" applyNumberFormat="1" applyFont="1" applyFill="1" applyBorder="1" applyAlignment="1" applyProtection="1">
      <alignment horizontal="left" vertical="center"/>
      <protection hidden="1"/>
    </xf>
    <xf numFmtId="0" fontId="0" fillId="0" borderId="75" xfId="0" applyBorder="1" applyAlignment="1" applyProtection="1">
      <alignment horizontal="left" vertical="center"/>
      <protection hidden="1"/>
    </xf>
    <xf numFmtId="0" fontId="0" fillId="0" borderId="88" xfId="0" applyBorder="1" applyAlignment="1" applyProtection="1">
      <alignment horizontal="left" vertical="center"/>
      <protection hidden="1"/>
    </xf>
    <xf numFmtId="0" fontId="0" fillId="0" borderId="37" xfId="0" applyBorder="1" applyAlignment="1" applyProtection="1">
      <alignment horizontal="left" vertical="center"/>
      <protection hidden="1"/>
    </xf>
    <xf numFmtId="0" fontId="54" fillId="0" borderId="116" xfId="0" applyNumberFormat="1" applyFont="1" applyFill="1" applyBorder="1" applyAlignment="1" applyProtection="1">
      <alignment horizontal="left" vertical="center" wrapText="1"/>
      <protection hidden="1"/>
    </xf>
    <xf numFmtId="0" fontId="54" fillId="0" borderId="31" xfId="0" applyNumberFormat="1" applyFont="1" applyFill="1" applyBorder="1" applyAlignment="1" applyProtection="1">
      <alignment horizontal="left" vertical="center" wrapText="1"/>
      <protection hidden="1"/>
    </xf>
    <xf numFmtId="0" fontId="54" fillId="0" borderId="41" xfId="0" applyNumberFormat="1" applyFont="1" applyFill="1" applyBorder="1" applyAlignment="1" applyProtection="1">
      <alignment horizontal="left" vertical="center" wrapText="1"/>
      <protection hidden="1"/>
    </xf>
    <xf numFmtId="0" fontId="54" fillId="0" borderId="88" xfId="0" applyNumberFormat="1" applyFont="1" applyFill="1" applyBorder="1" applyAlignment="1" applyProtection="1">
      <alignment horizontal="left" vertical="center" wrapText="1"/>
      <protection hidden="1"/>
    </xf>
    <xf numFmtId="176" fontId="3" fillId="0" borderId="286" xfId="174" applyNumberFormat="1" applyFont="1" applyFill="1" applyBorder="1" applyAlignment="1" applyProtection="1">
      <alignment horizontal="center" vertical="center" shrinkToFit="1"/>
      <protection hidden="1"/>
    </xf>
    <xf numFmtId="176" fontId="3" fillId="0" borderId="288" xfId="174" applyNumberFormat="1" applyFont="1" applyFill="1" applyBorder="1" applyAlignment="1" applyProtection="1">
      <alignment horizontal="center" vertical="center" shrinkToFit="1"/>
      <protection hidden="1"/>
    </xf>
    <xf numFmtId="176" fontId="3" fillId="0" borderId="285" xfId="174" applyNumberFormat="1" applyFont="1" applyFill="1" applyBorder="1" applyAlignment="1" applyProtection="1">
      <alignment horizontal="center" vertical="center" shrinkToFit="1"/>
      <protection hidden="1"/>
    </xf>
    <xf numFmtId="0" fontId="3" fillId="0" borderId="28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88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8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86" xfId="0" applyNumberFormat="1" applyFont="1" applyFill="1" applyBorder="1" applyAlignment="1" applyProtection="1">
      <alignment vertical="center" wrapText="1" shrinkToFit="1"/>
      <protection hidden="1"/>
    </xf>
    <xf numFmtId="0" fontId="3" fillId="0" borderId="288" xfId="0" applyNumberFormat="1" applyFont="1" applyFill="1" applyBorder="1" applyAlignment="1" applyProtection="1">
      <alignment vertical="center" wrapText="1" shrinkToFit="1"/>
      <protection hidden="1"/>
    </xf>
    <xf numFmtId="0" fontId="3" fillId="0" borderId="285" xfId="0" applyNumberFormat="1" applyFont="1" applyFill="1" applyBorder="1" applyAlignment="1" applyProtection="1">
      <alignment vertical="center" wrapText="1" shrinkToFit="1"/>
      <protection hidden="1"/>
    </xf>
    <xf numFmtId="0" fontId="3" fillId="0" borderId="286" xfId="0" applyNumberFormat="1" applyFont="1" applyBorder="1" applyAlignment="1" applyProtection="1">
      <alignment vertical="center" wrapText="1" shrinkToFit="1"/>
      <protection hidden="1"/>
    </xf>
    <xf numFmtId="0" fontId="3" fillId="0" borderId="288" xfId="0" applyNumberFormat="1" applyFont="1" applyBorder="1" applyAlignment="1" applyProtection="1">
      <alignment vertical="center" wrapText="1" shrinkToFit="1"/>
      <protection hidden="1"/>
    </xf>
    <xf numFmtId="0" fontId="3" fillId="0" borderId="285" xfId="0" applyNumberFormat="1" applyFont="1" applyBorder="1" applyAlignment="1" applyProtection="1">
      <alignment vertical="center" wrapText="1" shrinkToFit="1"/>
      <protection hidden="1"/>
    </xf>
    <xf numFmtId="0" fontId="40" fillId="0" borderId="265" xfId="0" applyNumberFormat="1" applyFont="1" applyBorder="1" applyAlignment="1" applyProtection="1">
      <alignment vertical="center"/>
      <protection hidden="1"/>
    </xf>
    <xf numFmtId="0" fontId="40" fillId="0" borderId="284" xfId="0" applyNumberFormat="1" applyFont="1" applyBorder="1" applyAlignment="1" applyProtection="1">
      <alignment vertical="center"/>
      <protection hidden="1"/>
    </xf>
    <xf numFmtId="0" fontId="40" fillId="0" borderId="155" xfId="0" applyNumberFormat="1" applyFont="1" applyBorder="1" applyAlignment="1" applyProtection="1">
      <alignment vertical="center"/>
      <protection hidden="1"/>
    </xf>
    <xf numFmtId="177" fontId="40" fillId="0" borderId="27" xfId="0" applyNumberFormat="1" applyFont="1" applyBorder="1" applyAlignment="1" applyProtection="1">
      <alignment horizontal="center" vertical="center"/>
      <protection locked="0" hidden="1"/>
    </xf>
    <xf numFmtId="177" fontId="40" fillId="0" borderId="114" xfId="0" applyNumberFormat="1" applyFont="1" applyBorder="1" applyAlignment="1" applyProtection="1">
      <alignment horizontal="center" vertical="center"/>
      <protection locked="0" hidden="1"/>
    </xf>
    <xf numFmtId="177" fontId="40" fillId="0" borderId="29" xfId="0" applyNumberFormat="1" applyFont="1" applyBorder="1" applyAlignment="1" applyProtection="1">
      <alignment horizontal="center" vertical="center"/>
      <protection locked="0" hidden="1"/>
    </xf>
    <xf numFmtId="49" fontId="10" fillId="45" borderId="42" xfId="0" applyNumberFormat="1" applyFont="1" applyFill="1" applyBorder="1" applyAlignment="1" applyProtection="1">
      <alignment vertical="center" shrinkToFit="1"/>
      <protection hidden="1"/>
    </xf>
    <xf numFmtId="49" fontId="10" fillId="45" borderId="83" xfId="0" applyNumberFormat="1" applyFont="1" applyFill="1" applyBorder="1" applyAlignment="1" applyProtection="1">
      <alignment vertical="center" shrinkToFit="1"/>
      <protection hidden="1"/>
    </xf>
    <xf numFmtId="0" fontId="0" fillId="0" borderId="102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40" fillId="0" borderId="75" xfId="0" applyNumberFormat="1" applyFont="1" applyBorder="1" applyAlignment="1" applyProtection="1">
      <alignment horizontal="center" vertical="center" shrinkToFit="1"/>
      <protection hidden="1"/>
    </xf>
    <xf numFmtId="0" fontId="40" fillId="0" borderId="262" xfId="0" applyNumberFormat="1" applyFont="1" applyBorder="1" applyAlignment="1" applyProtection="1">
      <alignment horizontal="center" vertical="center" shrinkToFit="1"/>
      <protection hidden="1"/>
    </xf>
    <xf numFmtId="0" fontId="40" fillId="0" borderId="145" xfId="0" applyNumberFormat="1" applyFont="1" applyBorder="1" applyAlignment="1" applyProtection="1">
      <alignment horizontal="center" vertical="center" shrinkToFit="1"/>
      <protection hidden="1"/>
    </xf>
    <xf numFmtId="0" fontId="49" fillId="0" borderId="261" xfId="0" applyFont="1" applyBorder="1" applyAlignment="1" applyProtection="1">
      <alignment vertical="center" shrinkToFit="1"/>
      <protection hidden="1"/>
    </xf>
    <xf numFmtId="0" fontId="49" fillId="0" borderId="40" xfId="0" applyFont="1" applyBorder="1" applyAlignment="1" applyProtection="1">
      <alignment vertical="center" shrinkToFit="1"/>
      <protection hidden="1"/>
    </xf>
    <xf numFmtId="0" fontId="49" fillId="0" borderId="29" xfId="0" applyFont="1" applyBorder="1" applyAlignment="1" applyProtection="1">
      <alignment vertical="center" shrinkToFit="1"/>
      <protection hidden="1"/>
    </xf>
    <xf numFmtId="0" fontId="40" fillId="0" borderId="82" xfId="0" applyNumberFormat="1" applyFont="1" applyBorder="1" applyAlignment="1" applyProtection="1">
      <alignment horizontal="center" vertical="center" shrinkToFit="1"/>
      <protection hidden="1"/>
    </xf>
    <xf numFmtId="0" fontId="40" fillId="46" borderId="79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79" xfId="0" applyNumberFormat="1" applyFont="1" applyBorder="1" applyAlignment="1" applyProtection="1">
      <alignment horizontal="center" vertical="center" shrinkToFit="1"/>
      <protection hidden="1"/>
    </xf>
    <xf numFmtId="0" fontId="40" fillId="0" borderId="114" xfId="0" applyNumberFormat="1" applyFont="1" applyBorder="1" applyAlignment="1" applyProtection="1">
      <alignment horizontal="center" vertical="center" shrinkToFit="1"/>
      <protection hidden="1"/>
    </xf>
    <xf numFmtId="177" fontId="7" fillId="46" borderId="49" xfId="0" applyNumberFormat="1" applyFont="1" applyFill="1" applyBorder="1" applyAlignment="1" applyProtection="1">
      <alignment horizontal="center"/>
      <protection hidden="1"/>
    </xf>
    <xf numFmtId="177" fontId="0" fillId="0" borderId="49" xfId="0" applyNumberFormat="1" applyBorder="1" applyAlignment="1" applyProtection="1">
      <alignment horizontal="center"/>
      <protection hidden="1"/>
    </xf>
    <xf numFmtId="181" fontId="7" fillId="46" borderId="49" xfId="0" applyNumberFormat="1" applyFont="1" applyFill="1" applyBorder="1" applyAlignment="1" applyProtection="1">
      <alignment horizontal="center"/>
      <protection hidden="1"/>
    </xf>
    <xf numFmtId="177" fontId="7" fillId="46" borderId="281" xfId="0" applyNumberFormat="1" applyFont="1" applyFill="1" applyBorder="1" applyAlignment="1" applyProtection="1">
      <alignment horizontal="center"/>
      <protection hidden="1"/>
    </xf>
    <xf numFmtId="177" fontId="7" fillId="46" borderId="322" xfId="0" applyNumberFormat="1" applyFont="1" applyFill="1" applyBorder="1" applyAlignment="1" applyProtection="1">
      <alignment horizontal="center"/>
      <protection hidden="1"/>
    </xf>
    <xf numFmtId="177" fontId="7" fillId="46" borderId="316" xfId="0" applyNumberFormat="1" applyFont="1" applyFill="1" applyBorder="1" applyAlignment="1" applyProtection="1">
      <alignment horizontal="center"/>
      <protection hidden="1"/>
    </xf>
    <xf numFmtId="177" fontId="0" fillId="0" borderId="252" xfId="0" applyNumberFormat="1" applyBorder="1" applyAlignment="1" applyProtection="1">
      <alignment horizontal="center"/>
      <protection hidden="1"/>
    </xf>
    <xf numFmtId="177" fontId="7" fillId="46" borderId="253" xfId="0" applyNumberFormat="1" applyFont="1" applyFill="1" applyBorder="1" applyAlignment="1" applyProtection="1">
      <alignment horizontal="center"/>
      <protection hidden="1"/>
    </xf>
    <xf numFmtId="49" fontId="12" fillId="46" borderId="32" xfId="0" applyNumberFormat="1" applyFont="1" applyFill="1" applyBorder="1" applyAlignment="1" applyProtection="1">
      <alignment horizontal="center"/>
      <protection hidden="1"/>
    </xf>
    <xf numFmtId="0" fontId="12" fillId="46" borderId="39" xfId="0" applyNumberFormat="1" applyFont="1" applyFill="1" applyBorder="1" applyAlignment="1" applyProtection="1">
      <alignment horizontal="center"/>
      <protection hidden="1"/>
    </xf>
    <xf numFmtId="49" fontId="12" fillId="46" borderId="26" xfId="0" applyNumberFormat="1" applyFont="1" applyFill="1" applyBorder="1" applyAlignment="1" applyProtection="1">
      <alignment horizontal="center"/>
      <protection hidden="1"/>
    </xf>
    <xf numFmtId="0" fontId="12" fillId="46" borderId="28" xfId="0" applyNumberFormat="1" applyFont="1" applyFill="1" applyBorder="1" applyAlignment="1" applyProtection="1">
      <alignment horizontal="center"/>
      <protection hidden="1"/>
    </xf>
    <xf numFmtId="49" fontId="12" fillId="46" borderId="128" xfId="0" applyNumberFormat="1" applyFont="1" applyFill="1" applyBorder="1" applyAlignment="1" applyProtection="1">
      <alignment horizontal="center"/>
      <protection hidden="1"/>
    </xf>
    <xf numFmtId="0" fontId="12" fillId="46" borderId="147" xfId="0" applyNumberFormat="1" applyFont="1" applyFill="1" applyBorder="1" applyAlignment="1" applyProtection="1">
      <alignment horizontal="center"/>
      <protection hidden="1"/>
    </xf>
    <xf numFmtId="49" fontId="12" fillId="46" borderId="54" xfId="0" applyNumberFormat="1" applyFont="1" applyFill="1" applyBorder="1" applyAlignment="1" applyProtection="1">
      <alignment horizontal="center"/>
      <protection hidden="1"/>
    </xf>
    <xf numFmtId="0" fontId="12" fillId="46" borderId="94" xfId="0" applyNumberFormat="1" applyFont="1" applyFill="1" applyBorder="1" applyAlignment="1" applyProtection="1">
      <alignment horizontal="center"/>
      <protection hidden="1"/>
    </xf>
    <xf numFmtId="49" fontId="12" fillId="46" borderId="311" xfId="0" applyNumberFormat="1" applyFont="1" applyFill="1" applyBorder="1" applyAlignment="1" applyProtection="1">
      <alignment horizontal="center"/>
      <protection hidden="1"/>
    </xf>
    <xf numFmtId="0" fontId="12" fillId="46" borderId="312" xfId="0" applyNumberFormat="1" applyFont="1" applyFill="1" applyBorder="1" applyAlignment="1" applyProtection="1">
      <alignment horizontal="center"/>
      <protection hidden="1"/>
    </xf>
    <xf numFmtId="0" fontId="12" fillId="46" borderId="32" xfId="0" applyNumberFormat="1" applyFont="1" applyFill="1" applyBorder="1" applyAlignment="1" applyProtection="1">
      <alignment horizontal="center"/>
      <protection hidden="1"/>
    </xf>
    <xf numFmtId="0" fontId="12" fillId="46" borderId="26" xfId="0" applyNumberFormat="1" applyFont="1" applyFill="1" applyBorder="1" applyAlignment="1" applyProtection="1">
      <alignment horizontal="center"/>
      <protection hidden="1"/>
    </xf>
    <xf numFmtId="0" fontId="12" fillId="46" borderId="128" xfId="0" applyNumberFormat="1" applyFont="1" applyFill="1" applyBorder="1" applyAlignment="1" applyProtection="1">
      <alignment horizontal="center"/>
      <protection hidden="1"/>
    </xf>
    <xf numFmtId="0" fontId="13" fillId="46" borderId="259" xfId="0" applyFont="1" applyFill="1" applyBorder="1" applyAlignment="1" applyProtection="1">
      <alignment horizontal="center"/>
      <protection hidden="1"/>
    </xf>
    <xf numFmtId="0" fontId="13" fillId="46" borderId="258" xfId="0" applyFont="1" applyFill="1" applyBorder="1" applyAlignment="1" applyProtection="1">
      <alignment horizontal="center"/>
      <protection hidden="1"/>
    </xf>
    <xf numFmtId="0" fontId="12" fillId="46" borderId="128" xfId="0" quotePrefix="1" applyNumberFormat="1" applyFont="1" applyFill="1" applyBorder="1" applyAlignment="1" applyProtection="1">
      <alignment horizontal="center"/>
      <protection hidden="1"/>
    </xf>
    <xf numFmtId="0" fontId="12" fillId="46" borderId="32" xfId="0" quotePrefix="1" applyNumberFormat="1" applyFont="1" applyFill="1" applyBorder="1" applyAlignment="1" applyProtection="1">
      <alignment horizontal="center"/>
      <protection hidden="1"/>
    </xf>
    <xf numFmtId="0" fontId="12" fillId="46" borderId="26" xfId="0" quotePrefix="1" applyNumberFormat="1" applyFont="1" applyFill="1" applyBorder="1" applyAlignment="1" applyProtection="1">
      <alignment horizontal="center"/>
      <protection hidden="1"/>
    </xf>
    <xf numFmtId="0" fontId="7" fillId="46" borderId="141" xfId="0" applyFont="1" applyFill="1" applyBorder="1" applyAlignment="1" applyProtection="1">
      <alignment horizontal="right"/>
      <protection hidden="1"/>
    </xf>
    <xf numFmtId="177" fontId="7" fillId="46" borderId="278" xfId="0" applyNumberFormat="1" applyFont="1" applyFill="1" applyBorder="1" applyAlignment="1" applyProtection="1">
      <alignment horizontal="center"/>
      <protection hidden="1"/>
    </xf>
    <xf numFmtId="177" fontId="0" fillId="0" borderId="278" xfId="0" applyNumberFormat="1" applyBorder="1" applyAlignment="1" applyProtection="1">
      <protection hidden="1"/>
    </xf>
    <xf numFmtId="177" fontId="7" fillId="46" borderId="265" xfId="0" applyNumberFormat="1" applyFont="1" applyFill="1" applyBorder="1" applyAlignment="1" applyProtection="1">
      <alignment horizontal="center"/>
      <protection hidden="1"/>
    </xf>
    <xf numFmtId="177" fontId="7" fillId="46" borderId="155" xfId="0" applyNumberFormat="1" applyFont="1" applyFill="1" applyBorder="1" applyAlignment="1" applyProtection="1">
      <alignment horizontal="center"/>
      <protection hidden="1"/>
    </xf>
    <xf numFmtId="0" fontId="7" fillId="46" borderId="62" xfId="0" applyFont="1" applyFill="1" applyBorder="1" applyAlignment="1" applyProtection="1">
      <alignment horizontal="right"/>
      <protection hidden="1"/>
    </xf>
    <xf numFmtId="177" fontId="0" fillId="0" borderId="49" xfId="0" applyNumberFormat="1" applyBorder="1" applyAlignment="1" applyProtection="1">
      <protection hidden="1"/>
    </xf>
    <xf numFmtId="177" fontId="7" fillId="46" borderId="50" xfId="0" applyNumberFormat="1" applyFont="1" applyFill="1" applyBorder="1" applyAlignment="1" applyProtection="1">
      <alignment horizontal="center"/>
      <protection hidden="1"/>
    </xf>
    <xf numFmtId="177" fontId="0" fillId="0" borderId="50" xfId="0" applyNumberFormat="1" applyBorder="1" applyAlignment="1" applyProtection="1">
      <protection hidden="1"/>
    </xf>
    <xf numFmtId="0" fontId="12" fillId="46" borderId="265" xfId="0" applyFont="1" applyFill="1" applyBorder="1" applyAlignment="1" applyProtection="1">
      <alignment horizontal="center"/>
      <protection hidden="1"/>
    </xf>
    <xf numFmtId="0" fontId="12" fillId="46" borderId="155" xfId="0" applyFont="1" applyFill="1" applyBorder="1" applyAlignment="1" applyProtection="1">
      <alignment horizontal="center"/>
      <protection hidden="1"/>
    </xf>
    <xf numFmtId="177" fontId="7" fillId="46" borderId="310" xfId="0" applyNumberFormat="1" applyFont="1" applyFill="1" applyBorder="1" applyAlignment="1" applyProtection="1">
      <alignment horizontal="center"/>
      <protection hidden="1"/>
    </xf>
    <xf numFmtId="177" fontId="0" fillId="0" borderId="313" xfId="0" applyNumberFormat="1" applyBorder="1" applyAlignment="1" applyProtection="1">
      <protection hidden="1"/>
    </xf>
    <xf numFmtId="177" fontId="7" fillId="46" borderId="51" xfId="0" applyNumberFormat="1" applyFont="1" applyFill="1" applyBorder="1" applyAlignment="1" applyProtection="1">
      <alignment horizontal="center"/>
      <protection hidden="1"/>
    </xf>
    <xf numFmtId="177" fontId="0" fillId="0" borderId="51" xfId="0" applyNumberFormat="1" applyBorder="1" applyAlignment="1" applyProtection="1">
      <protection hidden="1"/>
    </xf>
    <xf numFmtId="177" fontId="7" fillId="46" borderId="38" xfId="0" applyNumberFormat="1" applyFont="1" applyFill="1" applyBorder="1" applyAlignment="1" applyProtection="1">
      <alignment horizontal="center"/>
      <protection hidden="1"/>
    </xf>
    <xf numFmtId="177" fontId="0" fillId="0" borderId="42" xfId="0" applyNumberFormat="1" applyBorder="1" applyAlignment="1" applyProtection="1">
      <protection hidden="1"/>
    </xf>
    <xf numFmtId="177" fontId="7" fillId="46" borderId="93" xfId="0" applyNumberFormat="1" applyFont="1" applyFill="1" applyBorder="1" applyAlignment="1" applyProtection="1">
      <alignment horizontal="center"/>
      <protection hidden="1"/>
    </xf>
    <xf numFmtId="177" fontId="0" fillId="0" borderId="83" xfId="0" applyNumberFormat="1" applyBorder="1" applyAlignment="1" applyProtection="1">
      <protection hidden="1"/>
    </xf>
    <xf numFmtId="177" fontId="7" fillId="46" borderId="267" xfId="0" applyNumberFormat="1" applyFont="1" applyFill="1" applyBorder="1" applyAlignment="1" applyProtection="1">
      <alignment horizontal="center"/>
      <protection hidden="1"/>
    </xf>
    <xf numFmtId="177" fontId="0" fillId="0" borderId="267" xfId="0" applyNumberFormat="1" applyBorder="1" applyAlignment="1" applyProtection="1">
      <protection hidden="1"/>
    </xf>
    <xf numFmtId="177" fontId="7" fillId="46" borderId="255" xfId="0" applyNumberFormat="1" applyFont="1" applyFill="1" applyBorder="1" applyAlignment="1" applyProtection="1">
      <alignment horizontal="center"/>
      <protection hidden="1"/>
    </xf>
    <xf numFmtId="177" fontId="7" fillId="46" borderId="256" xfId="0" applyNumberFormat="1" applyFont="1" applyFill="1" applyBorder="1" applyAlignment="1" applyProtection="1">
      <alignment horizontal="center"/>
      <protection hidden="1"/>
    </xf>
    <xf numFmtId="177" fontId="0" fillId="0" borderId="255" xfId="0" applyNumberFormat="1" applyBorder="1" applyAlignment="1" applyProtection="1">
      <alignment horizontal="center"/>
      <protection hidden="1"/>
    </xf>
    <xf numFmtId="181" fontId="7" fillId="46" borderId="255" xfId="0" applyNumberFormat="1" applyFont="1" applyFill="1" applyBorder="1" applyAlignment="1" applyProtection="1">
      <alignment horizontal="center"/>
      <protection hidden="1"/>
    </xf>
    <xf numFmtId="177" fontId="7" fillId="46" borderId="283" xfId="0" applyNumberFormat="1" applyFont="1" applyFill="1" applyBorder="1" applyAlignment="1" applyProtection="1">
      <alignment horizontal="center"/>
      <protection hidden="1"/>
    </xf>
    <xf numFmtId="177" fontId="7" fillId="46" borderId="324" xfId="0" applyNumberFormat="1" applyFont="1" applyFill="1" applyBorder="1" applyAlignment="1" applyProtection="1">
      <alignment horizontal="center"/>
      <protection hidden="1"/>
    </xf>
    <xf numFmtId="177" fontId="7" fillId="46" borderId="319" xfId="0" applyNumberFormat="1" applyFont="1" applyFill="1" applyBorder="1" applyAlignment="1" applyProtection="1">
      <alignment horizontal="center"/>
      <protection hidden="1"/>
    </xf>
    <xf numFmtId="177" fontId="0" fillId="0" borderId="254" xfId="0" applyNumberFormat="1" applyBorder="1" applyAlignment="1" applyProtection="1">
      <alignment horizontal="center"/>
      <protection hidden="1"/>
    </xf>
    <xf numFmtId="177" fontId="7" fillId="46" borderId="48" xfId="0" applyNumberFormat="1" applyFont="1" applyFill="1" applyBorder="1" applyAlignment="1" applyProtection="1">
      <alignment horizontal="center"/>
      <protection hidden="1"/>
    </xf>
    <xf numFmtId="177" fontId="7" fillId="46" borderId="272" xfId="0" applyNumberFormat="1" applyFont="1" applyFill="1" applyBorder="1" applyAlignment="1" applyProtection="1">
      <alignment horizontal="center"/>
      <protection hidden="1"/>
    </xf>
    <xf numFmtId="177" fontId="7" fillId="46" borderId="318" xfId="0" applyNumberFormat="1" applyFont="1" applyFill="1" applyBorder="1" applyAlignment="1" applyProtection="1">
      <alignment horizontal="center"/>
      <protection hidden="1"/>
    </xf>
    <xf numFmtId="177" fontId="0" fillId="0" borderId="271" xfId="0" applyNumberFormat="1" applyBorder="1" applyAlignment="1" applyProtection="1">
      <alignment horizontal="center"/>
      <protection hidden="1"/>
    </xf>
    <xf numFmtId="181" fontId="7" fillId="46" borderId="48" xfId="0" applyNumberFormat="1" applyFont="1" applyFill="1" applyBorder="1" applyAlignment="1" applyProtection="1">
      <alignment horizontal="center"/>
      <protection hidden="1"/>
    </xf>
    <xf numFmtId="177" fontId="0" fillId="0" borderId="267" xfId="0" applyNumberFormat="1" applyBorder="1" applyAlignment="1" applyProtection="1">
      <alignment horizontal="center"/>
      <protection hidden="1"/>
    </xf>
    <xf numFmtId="181" fontId="7" fillId="46" borderId="78" xfId="0" applyNumberFormat="1" applyFont="1" applyFill="1" applyBorder="1" applyAlignment="1" applyProtection="1">
      <alignment horizontal="center" shrinkToFit="1"/>
      <protection hidden="1"/>
    </xf>
    <xf numFmtId="181" fontId="7" fillId="46" borderId="316" xfId="0" applyNumberFormat="1" applyFont="1" applyFill="1" applyBorder="1" applyAlignment="1" applyProtection="1">
      <alignment horizontal="center" shrinkToFit="1"/>
      <protection hidden="1"/>
    </xf>
    <xf numFmtId="181" fontId="7" fillId="46" borderId="343" xfId="0" applyNumberFormat="1" applyFont="1" applyFill="1" applyBorder="1" applyAlignment="1" applyProtection="1">
      <alignment horizontal="center" shrinkToFit="1"/>
      <protection hidden="1"/>
    </xf>
    <xf numFmtId="181" fontId="7" fillId="46" borderId="344" xfId="0" applyNumberFormat="1" applyFont="1" applyFill="1" applyBorder="1" applyAlignment="1" applyProtection="1">
      <alignment horizontal="center" shrinkToFit="1"/>
      <protection hidden="1"/>
    </xf>
    <xf numFmtId="181" fontId="7" fillId="46" borderId="268" xfId="0" applyNumberFormat="1" applyFont="1" applyFill="1" applyBorder="1" applyAlignment="1" applyProtection="1">
      <alignment horizontal="center" shrinkToFit="1"/>
      <protection hidden="1"/>
    </xf>
    <xf numFmtId="181" fontId="7" fillId="46" borderId="317" xfId="0" applyNumberFormat="1" applyFont="1" applyFill="1" applyBorder="1" applyAlignment="1" applyProtection="1">
      <alignment horizontal="center" shrinkToFit="1"/>
      <protection hidden="1"/>
    </xf>
    <xf numFmtId="177" fontId="7" fillId="46" borderId="277" xfId="0" applyNumberFormat="1" applyFont="1" applyFill="1" applyBorder="1" applyAlignment="1" applyProtection="1">
      <alignment horizontal="center"/>
      <protection hidden="1"/>
    </xf>
    <xf numFmtId="177" fontId="7" fillId="46" borderId="317" xfId="0" applyNumberFormat="1" applyFont="1" applyFill="1" applyBorder="1" applyAlignment="1" applyProtection="1">
      <alignment horizontal="center"/>
      <protection hidden="1"/>
    </xf>
    <xf numFmtId="177" fontId="0" fillId="0" borderId="276" xfId="0" applyNumberFormat="1" applyBorder="1" applyAlignment="1" applyProtection="1">
      <alignment horizontal="center"/>
      <protection hidden="1"/>
    </xf>
    <xf numFmtId="181" fontId="7" fillId="46" borderId="267" xfId="0" applyNumberFormat="1" applyFont="1" applyFill="1" applyBorder="1" applyAlignment="1" applyProtection="1">
      <alignment horizontal="center"/>
      <protection hidden="1"/>
    </xf>
    <xf numFmtId="177" fontId="7" fillId="46" borderId="282" xfId="0" applyNumberFormat="1" applyFont="1" applyFill="1" applyBorder="1" applyAlignment="1" applyProtection="1">
      <alignment horizontal="center"/>
      <protection hidden="1"/>
    </xf>
    <xf numFmtId="177" fontId="7" fillId="46" borderId="323" xfId="0" applyNumberFormat="1" applyFont="1" applyFill="1" applyBorder="1" applyAlignment="1" applyProtection="1">
      <alignment horizontal="center"/>
      <protection hidden="1"/>
    </xf>
    <xf numFmtId="177" fontId="7" fillId="46" borderId="315" xfId="0" applyNumberFormat="1" applyFont="1" applyFill="1" applyBorder="1" applyAlignment="1" applyProtection="1">
      <alignment horizontal="center"/>
      <protection hidden="1"/>
    </xf>
    <xf numFmtId="177" fontId="0" fillId="0" borderId="239" xfId="0" applyNumberFormat="1" applyBorder="1" applyAlignment="1" applyProtection="1">
      <alignment horizontal="center"/>
      <protection hidden="1"/>
    </xf>
    <xf numFmtId="181" fontId="7" fillId="46" borderId="240" xfId="0" applyNumberFormat="1" applyFont="1" applyFill="1" applyBorder="1" applyAlignment="1" applyProtection="1">
      <alignment horizontal="center"/>
      <protection hidden="1"/>
    </xf>
    <xf numFmtId="177" fontId="7" fillId="46" borderId="240" xfId="0" applyNumberFormat="1" applyFont="1" applyFill="1" applyBorder="1" applyAlignment="1" applyProtection="1">
      <alignment horizontal="center"/>
      <protection hidden="1"/>
    </xf>
    <xf numFmtId="177" fontId="7" fillId="46" borderId="241" xfId="0" applyNumberFormat="1" applyFont="1" applyFill="1" applyBorder="1" applyAlignment="1" applyProtection="1">
      <alignment horizontal="center"/>
      <protection hidden="1"/>
    </xf>
    <xf numFmtId="0" fontId="7" fillId="46" borderId="55" xfId="0" applyFont="1" applyFill="1" applyBorder="1" applyAlignment="1" applyProtection="1">
      <alignment horizontal="center"/>
      <protection hidden="1"/>
    </xf>
    <xf numFmtId="0" fontId="7" fillId="46" borderId="71" xfId="0" applyFont="1" applyFill="1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7" fillId="46" borderId="279" xfId="0" applyFont="1" applyFill="1" applyBorder="1" applyAlignment="1" applyProtection="1">
      <alignment horizontal="center"/>
      <protection hidden="1"/>
    </xf>
    <xf numFmtId="0" fontId="7" fillId="46" borderId="320" xfId="0" applyFont="1" applyFill="1" applyBorder="1" applyAlignment="1" applyProtection="1">
      <alignment horizontal="center"/>
      <protection hidden="1"/>
    </xf>
    <xf numFmtId="0" fontId="7" fillId="46" borderId="225" xfId="0" applyFont="1" applyFill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177" fontId="0" fillId="0" borderId="240" xfId="0" applyNumberFormat="1" applyBorder="1" applyAlignment="1" applyProtection="1">
      <alignment horizontal="center"/>
      <protection hidden="1"/>
    </xf>
    <xf numFmtId="177" fontId="7" fillId="46" borderId="280" xfId="0" applyNumberFormat="1" applyFont="1" applyFill="1" applyBorder="1" applyAlignment="1" applyProtection="1">
      <alignment horizontal="center"/>
      <protection hidden="1"/>
    </xf>
    <xf numFmtId="177" fontId="7" fillId="46" borderId="321" xfId="0" applyNumberFormat="1" applyFont="1" applyFill="1" applyBorder="1" applyAlignment="1" applyProtection="1">
      <alignment horizontal="center"/>
      <protection hidden="1"/>
    </xf>
    <xf numFmtId="49" fontId="12" fillId="46" borderId="38" xfId="0" applyNumberFormat="1" applyFont="1" applyFill="1" applyBorder="1" applyAlignment="1" applyProtection="1">
      <alignment horizontal="center" vertical="center"/>
      <protection hidden="1"/>
    </xf>
    <xf numFmtId="49" fontId="12" fillId="46" borderId="42" xfId="0" applyNumberFormat="1" applyFont="1" applyFill="1" applyBorder="1" applyAlignment="1" applyProtection="1">
      <alignment horizontal="center" vertical="center"/>
      <protection hidden="1"/>
    </xf>
    <xf numFmtId="0" fontId="68" fillId="46" borderId="95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32" xfId="0" applyNumberFormat="1" applyFont="1" applyFill="1" applyBorder="1" applyAlignment="1" applyProtection="1">
      <alignment horizontal="center" vertical="center" shrinkToFit="1"/>
      <protection hidden="1"/>
    </xf>
    <xf numFmtId="186" fontId="68" fillId="46" borderId="40" xfId="0" applyNumberFormat="1" applyFont="1" applyFill="1" applyBorder="1" applyAlignment="1" applyProtection="1">
      <alignment horizontal="center" vertical="center" shrinkToFit="1"/>
      <protection hidden="1"/>
    </xf>
    <xf numFmtId="186" fontId="68" fillId="46" borderId="32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42" xfId="0" applyNumberFormat="1" applyFont="1" applyFill="1" applyBorder="1" applyAlignment="1" applyProtection="1">
      <alignment horizontal="center" vertical="center" shrinkToFit="1"/>
      <protection hidden="1"/>
    </xf>
    <xf numFmtId="186" fontId="68" fillId="46" borderId="39" xfId="0" applyNumberFormat="1" applyFont="1" applyFill="1" applyBorder="1" applyAlignment="1" applyProtection="1">
      <alignment horizontal="center" vertical="center" shrinkToFit="1"/>
      <protection hidden="1"/>
    </xf>
    <xf numFmtId="0" fontId="12" fillId="46" borderId="38" xfId="0" applyNumberFormat="1" applyFont="1" applyFill="1" applyBorder="1" applyAlignment="1" applyProtection="1">
      <alignment horizontal="center"/>
      <protection hidden="1"/>
    </xf>
    <xf numFmtId="49" fontId="12" fillId="46" borderId="257" xfId="0" applyNumberFormat="1" applyFont="1" applyFill="1" applyBorder="1" applyAlignment="1" applyProtection="1">
      <alignment horizontal="center" vertical="center"/>
      <protection hidden="1"/>
    </xf>
    <xf numFmtId="49" fontId="12" fillId="46" borderId="258" xfId="0" applyNumberFormat="1" applyFont="1" applyFill="1" applyBorder="1" applyAlignment="1" applyProtection="1">
      <alignment horizontal="center" vertical="center"/>
      <protection hidden="1"/>
    </xf>
    <xf numFmtId="0" fontId="69" fillId="46" borderId="265" xfId="0" applyNumberFormat="1" applyFont="1" applyFill="1" applyBorder="1" applyAlignment="1" applyProtection="1">
      <alignment horizontal="center" vertical="center" shrinkToFit="1"/>
      <protection hidden="1"/>
    </xf>
    <xf numFmtId="0" fontId="69" fillId="46" borderId="288" xfId="0" applyNumberFormat="1" applyFont="1" applyFill="1" applyBorder="1" applyAlignment="1" applyProtection="1">
      <alignment horizontal="center" vertical="center" shrinkToFit="1"/>
      <protection hidden="1"/>
    </xf>
    <xf numFmtId="0" fontId="69" fillId="46" borderId="286" xfId="0" applyNumberFormat="1" applyFont="1" applyFill="1" applyBorder="1" applyAlignment="1" applyProtection="1">
      <alignment horizontal="center" vertical="center" shrinkToFit="1"/>
      <protection hidden="1"/>
    </xf>
    <xf numFmtId="0" fontId="69" fillId="46" borderId="285" xfId="0" applyNumberFormat="1" applyFont="1" applyFill="1" applyBorder="1" applyAlignment="1" applyProtection="1">
      <alignment horizontal="center" vertical="center" shrinkToFit="1"/>
      <protection hidden="1"/>
    </xf>
    <xf numFmtId="186" fontId="69" fillId="46" borderId="259" xfId="0" applyNumberFormat="1" applyFont="1" applyFill="1" applyBorder="1" applyAlignment="1" applyProtection="1">
      <alignment horizontal="center" vertical="center" shrinkToFit="1"/>
      <protection hidden="1"/>
    </xf>
    <xf numFmtId="49" fontId="12" fillId="46" borderId="93" xfId="0" applyNumberFormat="1" applyFont="1" applyFill="1" applyBorder="1" applyAlignment="1" applyProtection="1">
      <alignment horizontal="center" vertical="center"/>
      <protection hidden="1"/>
    </xf>
    <xf numFmtId="49" fontId="12" fillId="46" borderId="94" xfId="0" applyNumberFormat="1" applyFont="1" applyFill="1" applyBorder="1" applyAlignment="1" applyProtection="1">
      <alignment horizontal="center" vertical="center"/>
      <protection hidden="1"/>
    </xf>
    <xf numFmtId="0" fontId="68" fillId="46" borderId="25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26" xfId="0" applyNumberFormat="1" applyFont="1" applyFill="1" applyBorder="1" applyAlignment="1" applyProtection="1">
      <alignment horizontal="center" vertical="center" shrinkToFit="1"/>
      <protection hidden="1"/>
    </xf>
    <xf numFmtId="186" fontId="68" fillId="46" borderId="29" xfId="0" applyNumberFormat="1" applyFont="1" applyFill="1" applyBorder="1" applyAlignment="1" applyProtection="1">
      <alignment horizontal="center" vertical="center" shrinkToFit="1"/>
      <protection hidden="1"/>
    </xf>
    <xf numFmtId="186" fontId="68" fillId="46" borderId="26" xfId="0" applyNumberFormat="1" applyFont="1" applyFill="1" applyBorder="1" applyAlignment="1" applyProtection="1">
      <alignment horizontal="center" vertical="center" shrinkToFit="1"/>
      <protection hidden="1"/>
    </xf>
    <xf numFmtId="186" fontId="68" fillId="46" borderId="82" xfId="0" applyNumberFormat="1" applyFont="1" applyFill="1" applyBorder="1" applyAlignment="1" applyProtection="1">
      <alignment horizontal="center" vertical="center" shrinkToFit="1"/>
      <protection hidden="1"/>
    </xf>
    <xf numFmtId="186" fontId="68" fillId="46" borderId="94" xfId="0" applyNumberFormat="1" applyFont="1" applyFill="1" applyBorder="1" applyAlignment="1" applyProtection="1">
      <alignment horizontal="center" vertical="center" shrinkToFit="1"/>
      <protection hidden="1"/>
    </xf>
    <xf numFmtId="0" fontId="12" fillId="46" borderId="25" xfId="0" applyNumberFormat="1" applyFont="1" applyFill="1" applyBorder="1" applyAlignment="1" applyProtection="1">
      <alignment horizontal="center"/>
      <protection hidden="1"/>
    </xf>
    <xf numFmtId="186" fontId="69" fillId="46" borderId="266" xfId="0" applyNumberFormat="1" applyFont="1" applyFill="1" applyBorder="1" applyAlignment="1" applyProtection="1">
      <alignment horizontal="center" vertical="center" shrinkToFit="1"/>
      <protection hidden="1"/>
    </xf>
    <xf numFmtId="186" fontId="69" fillId="46" borderId="258" xfId="0" applyNumberFormat="1" applyFont="1" applyFill="1" applyBorder="1" applyAlignment="1" applyProtection="1">
      <alignment horizontal="center" vertical="center" shrinkToFit="1"/>
      <protection hidden="1"/>
    </xf>
    <xf numFmtId="49" fontId="12" fillId="46" borderId="39" xfId="0" applyNumberFormat="1" applyFont="1" applyFill="1" applyBorder="1" applyAlignment="1" applyProtection="1">
      <alignment horizontal="center" vertical="center"/>
      <protection hidden="1"/>
    </xf>
    <xf numFmtId="186" fontId="68" fillId="46" borderId="37" xfId="0" applyNumberFormat="1" applyFont="1" applyFill="1" applyBorder="1" applyAlignment="1" applyProtection="1">
      <alignment horizontal="center" vertical="center" shrinkToFit="1"/>
      <protection hidden="1"/>
    </xf>
    <xf numFmtId="186" fontId="68" fillId="46" borderId="36" xfId="0" applyNumberFormat="1" applyFont="1" applyFill="1" applyBorder="1" applyAlignment="1" applyProtection="1">
      <alignment horizontal="center" vertical="center" shrinkToFit="1"/>
      <protection hidden="1"/>
    </xf>
    <xf numFmtId="0" fontId="12" fillId="46" borderId="134" xfId="0" applyNumberFormat="1" applyFont="1" applyFill="1" applyBorder="1" applyAlignment="1" applyProtection="1">
      <alignment horizontal="center"/>
      <protection hidden="1"/>
    </xf>
    <xf numFmtId="0" fontId="12" fillId="46" borderId="259" xfId="0" applyNumberFormat="1" applyFont="1" applyFill="1" applyBorder="1" applyAlignment="1" applyProtection="1">
      <alignment horizontal="center"/>
      <protection hidden="1"/>
    </xf>
    <xf numFmtId="0" fontId="12" fillId="46" borderId="258" xfId="0" applyNumberFormat="1" applyFont="1" applyFill="1" applyBorder="1" applyAlignment="1" applyProtection="1">
      <alignment horizontal="center"/>
      <protection hidden="1"/>
    </xf>
    <xf numFmtId="0" fontId="12" fillId="46" borderId="257" xfId="0" applyNumberFormat="1" applyFont="1" applyFill="1" applyBorder="1" applyAlignment="1" applyProtection="1">
      <alignment horizontal="center"/>
      <protection hidden="1"/>
    </xf>
    <xf numFmtId="0" fontId="49" fillId="46" borderId="258" xfId="0" applyNumberFormat="1" applyFont="1" applyFill="1" applyBorder="1" applyAlignment="1" applyProtection="1">
      <alignment horizontal="center"/>
      <protection hidden="1"/>
    </xf>
    <xf numFmtId="0" fontId="49" fillId="46" borderId="259" xfId="0" applyNumberFormat="1" applyFont="1" applyFill="1" applyBorder="1" applyAlignment="1" applyProtection="1">
      <alignment horizontal="center"/>
      <protection hidden="1"/>
    </xf>
    <xf numFmtId="177" fontId="7" fillId="46" borderId="248" xfId="0" applyNumberFormat="1" applyFont="1" applyFill="1" applyBorder="1" applyAlignment="1" applyProtection="1">
      <alignment horizontal="center"/>
      <protection hidden="1"/>
    </xf>
    <xf numFmtId="177" fontId="0" fillId="0" borderId="248" xfId="0" applyNumberFormat="1" applyBorder="1" applyAlignment="1" applyProtection="1">
      <protection hidden="1"/>
    </xf>
    <xf numFmtId="49" fontId="12" fillId="46" borderId="259" xfId="0" applyNumberFormat="1" applyFont="1" applyFill="1" applyBorder="1" applyAlignment="1" applyProtection="1">
      <alignment horizontal="center" vertical="center" shrinkToFit="1"/>
      <protection hidden="1"/>
    </xf>
    <xf numFmtId="49" fontId="12" fillId="46" borderId="258" xfId="0" applyNumberFormat="1" applyFont="1" applyFill="1" applyBorder="1" applyAlignment="1" applyProtection="1">
      <alignment horizontal="center" vertical="center" shrinkToFit="1"/>
      <protection hidden="1"/>
    </xf>
    <xf numFmtId="0" fontId="12" fillId="46" borderId="34" xfId="0" applyNumberFormat="1" applyFont="1" applyFill="1" applyBorder="1" applyAlignment="1" applyProtection="1">
      <alignment horizontal="center"/>
      <protection hidden="1"/>
    </xf>
    <xf numFmtId="0" fontId="12" fillId="46" borderId="36" xfId="0" applyNumberFormat="1" applyFont="1" applyFill="1" applyBorder="1" applyAlignment="1" applyProtection="1">
      <alignment horizontal="center"/>
      <protection hidden="1"/>
    </xf>
    <xf numFmtId="49" fontId="12" fillId="46" borderId="34" xfId="0" applyNumberFormat="1" applyFont="1" applyFill="1" applyBorder="1" applyAlignment="1" applyProtection="1">
      <alignment horizontal="center" vertical="center"/>
      <protection hidden="1"/>
    </xf>
    <xf numFmtId="49" fontId="12" fillId="46" borderId="36" xfId="0" applyNumberFormat="1" applyFont="1" applyFill="1" applyBorder="1" applyAlignment="1" applyProtection="1">
      <alignment horizontal="center" vertical="center"/>
      <protection hidden="1"/>
    </xf>
    <xf numFmtId="0" fontId="68" fillId="46" borderId="88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35" xfId="0" applyNumberFormat="1" applyFont="1" applyFill="1" applyBorder="1" applyAlignment="1" applyProtection="1">
      <alignment horizontal="center" vertical="center" shrinkToFit="1"/>
      <protection hidden="1"/>
    </xf>
    <xf numFmtId="186" fontId="68" fillId="46" borderId="35" xfId="0" applyNumberFormat="1" applyFont="1" applyFill="1" applyBorder="1" applyAlignment="1" applyProtection="1">
      <alignment horizontal="center" vertical="center" shrinkToFit="1"/>
      <protection hidden="1"/>
    </xf>
    <xf numFmtId="0" fontId="68" fillId="46" borderId="41" xfId="0" applyNumberFormat="1" applyFont="1" applyFill="1" applyBorder="1" applyAlignment="1" applyProtection="1">
      <alignment horizontal="center" vertical="center" shrinkToFit="1"/>
      <protection hidden="1"/>
    </xf>
    <xf numFmtId="49" fontId="12" fillId="46" borderId="257" xfId="0" applyNumberFormat="1" applyFont="1" applyFill="1" applyBorder="1" applyAlignment="1" applyProtection="1">
      <alignment horizontal="center" vertical="center" shrinkToFit="1"/>
      <protection hidden="1"/>
    </xf>
    <xf numFmtId="49" fontId="12" fillId="46" borderId="134" xfId="0" applyNumberFormat="1" applyFont="1" applyFill="1" applyBorder="1" applyAlignment="1" applyProtection="1">
      <alignment horizontal="center" vertical="center" shrinkToFit="1"/>
      <protection hidden="1"/>
    </xf>
    <xf numFmtId="49" fontId="12" fillId="46" borderId="229" xfId="0" applyNumberFormat="1" applyFont="1" applyFill="1" applyBorder="1" applyAlignment="1" applyProtection="1">
      <alignment horizontal="center" vertical="center" shrinkToFit="1"/>
      <protection hidden="1"/>
    </xf>
    <xf numFmtId="0" fontId="7" fillId="46" borderId="232" xfId="0" applyFont="1" applyFill="1" applyBorder="1" applyAlignment="1" applyProtection="1">
      <alignment horizontal="center" vertical="center"/>
      <protection hidden="1"/>
    </xf>
    <xf numFmtId="0" fontId="7" fillId="46" borderId="228" xfId="0" applyFont="1" applyFill="1" applyBorder="1" applyAlignment="1" applyProtection="1">
      <alignment horizontal="center" vertical="center"/>
      <protection hidden="1"/>
    </xf>
    <xf numFmtId="0" fontId="7" fillId="46" borderId="230" xfId="0" applyFont="1" applyFill="1" applyBorder="1" applyAlignment="1" applyProtection="1">
      <alignment horizontal="center" vertical="center" shrinkToFit="1"/>
      <protection hidden="1"/>
    </xf>
    <xf numFmtId="0" fontId="7" fillId="46" borderId="233" xfId="0" applyFont="1" applyFill="1" applyBorder="1" applyAlignment="1" applyProtection="1">
      <alignment horizontal="center" vertical="center" shrinkToFit="1"/>
      <protection hidden="1"/>
    </xf>
    <xf numFmtId="0" fontId="0" fillId="46" borderId="13" xfId="0" applyFill="1" applyBorder="1" applyAlignment="1" applyProtection="1">
      <alignment horizontal="center" vertical="center" shrinkToFit="1"/>
      <protection hidden="1"/>
    </xf>
    <xf numFmtId="0" fontId="0" fillId="46" borderId="231" xfId="0" applyFill="1" applyBorder="1" applyAlignment="1" applyProtection="1">
      <alignment horizontal="center" vertical="center" shrinkToFit="1"/>
      <protection hidden="1"/>
    </xf>
    <xf numFmtId="0" fontId="0" fillId="46" borderId="151" xfId="0" applyFill="1" applyBorder="1" applyAlignment="1" applyProtection="1">
      <alignment horizontal="center" vertical="center" shrinkToFit="1"/>
      <protection hidden="1"/>
    </xf>
    <xf numFmtId="0" fontId="0" fillId="46" borderId="152" xfId="0" applyFill="1" applyBorder="1" applyAlignment="1" applyProtection="1">
      <alignment horizontal="center" vertical="center" shrinkToFit="1"/>
      <protection hidden="1"/>
    </xf>
    <xf numFmtId="0" fontId="7" fillId="46" borderId="231" xfId="0" applyFont="1" applyFill="1" applyBorder="1" applyAlignment="1" applyProtection="1">
      <alignment horizontal="center" vertical="center" shrinkToFit="1"/>
      <protection hidden="1"/>
    </xf>
    <xf numFmtId="0" fontId="7" fillId="46" borderId="151" xfId="0" applyFont="1" applyFill="1" applyBorder="1" applyAlignment="1" applyProtection="1">
      <alignment horizontal="center" vertical="center" shrinkToFit="1"/>
      <protection hidden="1"/>
    </xf>
    <xf numFmtId="0" fontId="7" fillId="46" borderId="58" xfId="0" applyFont="1" applyFill="1" applyBorder="1" applyAlignment="1" applyProtection="1">
      <alignment horizontal="right" vertical="center"/>
      <protection hidden="1"/>
    </xf>
    <xf numFmtId="0" fontId="0" fillId="0" borderId="58" xfId="0" applyBorder="1" applyAlignment="1" applyProtection="1">
      <alignment horizontal="right" vertical="center"/>
      <protection hidden="1"/>
    </xf>
    <xf numFmtId="0" fontId="7" fillId="46" borderId="67" xfId="0" applyFont="1" applyFill="1" applyBorder="1" applyAlignment="1" applyProtection="1">
      <alignment horizontal="center" vertical="center"/>
      <protection hidden="1"/>
    </xf>
    <xf numFmtId="0" fontId="0" fillId="0" borderId="152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protection hidden="1"/>
    </xf>
    <xf numFmtId="181" fontId="9" fillId="46" borderId="19" xfId="0" applyNumberFormat="1" applyFont="1" applyFill="1" applyBorder="1" applyAlignment="1" applyProtection="1">
      <alignment horizontal="center" vertical="center"/>
      <protection hidden="1"/>
    </xf>
    <xf numFmtId="181" fontId="9" fillId="46" borderId="70" xfId="0" applyNumberFormat="1" applyFont="1" applyFill="1" applyBorder="1" applyAlignment="1" applyProtection="1">
      <alignment horizontal="center" vertical="center"/>
      <protection hidden="1"/>
    </xf>
    <xf numFmtId="0" fontId="70" fillId="46" borderId="0" xfId="0" applyFont="1" applyFill="1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right"/>
      <protection hidden="1"/>
    </xf>
    <xf numFmtId="0" fontId="67" fillId="46" borderId="0" xfId="0" applyFont="1" applyFill="1" applyBorder="1" applyAlignment="1" applyProtection="1">
      <alignment horizontal="left" vertical="center"/>
      <protection hidden="1"/>
    </xf>
    <xf numFmtId="185" fontId="72" fillId="0" borderId="19" xfId="0" applyNumberFormat="1" applyFont="1" applyBorder="1" applyAlignment="1" applyProtection="1">
      <alignment horizontal="center" vertical="center" shrinkToFit="1"/>
      <protection hidden="1"/>
    </xf>
    <xf numFmtId="185" fontId="72" fillId="0" borderId="226" xfId="0" applyNumberFormat="1" applyFont="1" applyBorder="1" applyAlignment="1" applyProtection="1">
      <alignment horizontal="center" vertical="center" shrinkToFit="1"/>
      <protection hidden="1"/>
    </xf>
    <xf numFmtId="185" fontId="72" fillId="0" borderId="70" xfId="0" applyNumberFormat="1" applyFont="1" applyBorder="1" applyAlignment="1" applyProtection="1">
      <alignment horizontal="center" vertical="center" shrinkToFit="1"/>
      <protection hidden="1"/>
    </xf>
    <xf numFmtId="182" fontId="72" fillId="46" borderId="19" xfId="174" applyNumberFormat="1" applyFont="1" applyFill="1" applyBorder="1" applyAlignment="1" applyProtection="1">
      <alignment horizontal="center" vertical="center" shrinkToFit="1"/>
      <protection hidden="1"/>
    </xf>
    <xf numFmtId="182" fontId="72" fillId="46" borderId="70" xfId="174" applyNumberFormat="1" applyFont="1" applyFill="1" applyBorder="1" applyAlignment="1" applyProtection="1">
      <alignment horizontal="center" vertical="center" shrinkToFit="1"/>
      <protection hidden="1"/>
    </xf>
    <xf numFmtId="181" fontId="72" fillId="46" borderId="19" xfId="0" applyNumberFormat="1" applyFont="1" applyFill="1" applyBorder="1" applyAlignment="1" applyProtection="1">
      <alignment horizontal="center" vertical="center" shrinkToFit="1"/>
      <protection hidden="1"/>
    </xf>
    <xf numFmtId="181" fontId="72" fillId="46" borderId="226" xfId="0" applyNumberFormat="1" applyFont="1" applyFill="1" applyBorder="1" applyAlignment="1" applyProtection="1">
      <alignment horizontal="center" vertical="center" shrinkToFit="1"/>
      <protection hidden="1"/>
    </xf>
    <xf numFmtId="184" fontId="72" fillId="46" borderId="19" xfId="0" applyNumberFormat="1" applyFont="1" applyFill="1" applyBorder="1" applyAlignment="1" applyProtection="1">
      <alignment horizontal="left" vertical="center" wrapText="1" shrinkToFit="1"/>
      <protection hidden="1"/>
    </xf>
    <xf numFmtId="184" fontId="72" fillId="46" borderId="226" xfId="0" applyNumberFormat="1" applyFont="1" applyFill="1" applyBorder="1" applyAlignment="1" applyProtection="1">
      <alignment horizontal="left" wrapText="1" shrinkToFit="1"/>
      <protection hidden="1"/>
    </xf>
    <xf numFmtId="0" fontId="72" fillId="0" borderId="226" xfId="0" applyFont="1" applyBorder="1" applyAlignment="1" applyProtection="1">
      <alignment horizontal="left" wrapText="1" shrinkToFit="1"/>
      <protection hidden="1"/>
    </xf>
    <xf numFmtId="184" fontId="72" fillId="46" borderId="19" xfId="0" applyNumberFormat="1" applyFont="1" applyFill="1" applyBorder="1" applyAlignment="1" applyProtection="1">
      <alignment horizontal="left" vertical="center" shrinkToFit="1"/>
      <protection hidden="1"/>
    </xf>
    <xf numFmtId="0" fontId="72" fillId="0" borderId="226" xfId="0" applyFont="1" applyBorder="1" applyAlignment="1" applyProtection="1">
      <alignment horizontal="left" shrinkToFit="1"/>
      <protection hidden="1"/>
    </xf>
    <xf numFmtId="0" fontId="72" fillId="0" borderId="70" xfId="0" applyFont="1" applyBorder="1" applyAlignment="1" applyProtection="1">
      <alignment horizontal="left" shrinkToFit="1"/>
      <protection hidden="1"/>
    </xf>
    <xf numFmtId="49" fontId="12" fillId="46" borderId="62" xfId="0" applyNumberFormat="1" applyFont="1" applyFill="1" applyBorder="1" applyAlignment="1" applyProtection="1">
      <alignment vertical="center"/>
      <protection hidden="1"/>
    </xf>
    <xf numFmtId="0" fontId="12" fillId="46" borderId="62" xfId="0" applyNumberFormat="1" applyFont="1" applyFill="1" applyBorder="1" applyAlignment="1" applyProtection="1">
      <alignment vertical="center"/>
      <protection hidden="1"/>
    </xf>
    <xf numFmtId="0" fontId="49" fillId="46" borderId="62" xfId="0" applyFont="1" applyFill="1" applyBorder="1" applyAlignment="1" applyProtection="1">
      <alignment vertical="center"/>
      <protection hidden="1"/>
    </xf>
    <xf numFmtId="0" fontId="0" fillId="46" borderId="62" xfId="0" applyFill="1" applyBorder="1" applyAlignment="1" applyProtection="1">
      <alignment vertical="center"/>
      <protection hidden="1"/>
    </xf>
    <xf numFmtId="49" fontId="12" fillId="46" borderId="131" xfId="0" applyNumberFormat="1" applyFont="1" applyFill="1" applyBorder="1" applyAlignment="1" applyProtection="1">
      <alignment horizontal="center" vertical="center"/>
      <protection hidden="1"/>
    </xf>
    <xf numFmtId="49" fontId="12" fillId="46" borderId="132" xfId="0" applyNumberFormat="1" applyFont="1" applyFill="1" applyBorder="1" applyAlignment="1" applyProtection="1">
      <alignment horizontal="center" vertical="center"/>
      <protection hidden="1"/>
    </xf>
    <xf numFmtId="49" fontId="12" fillId="46" borderId="133" xfId="0" applyNumberFormat="1" applyFont="1" applyFill="1" applyBorder="1" applyAlignment="1" applyProtection="1">
      <alignment horizontal="center" vertical="center"/>
      <protection hidden="1"/>
    </xf>
    <xf numFmtId="177" fontId="7" fillId="48" borderId="88" xfId="0" applyNumberFormat="1" applyFont="1" applyFill="1" applyBorder="1" applyAlignment="1" applyProtection="1">
      <alignment horizontal="center" vertical="center" shrinkToFit="1"/>
      <protection hidden="1"/>
    </xf>
    <xf numFmtId="177" fontId="7" fillId="48" borderId="80" xfId="0" applyNumberFormat="1" applyFont="1" applyFill="1" applyBorder="1" applyAlignment="1" applyProtection="1">
      <alignment horizontal="center" vertical="center" shrinkToFit="1"/>
      <protection hidden="1"/>
    </xf>
    <xf numFmtId="177" fontId="7" fillId="48" borderId="114" xfId="0" applyNumberFormat="1" applyFont="1" applyFill="1" applyBorder="1" applyAlignment="1" applyProtection="1">
      <alignment horizontal="center" vertical="center" shrinkToFit="1"/>
      <protection hidden="1"/>
    </xf>
    <xf numFmtId="177" fontId="7" fillId="48" borderId="74" xfId="0" applyNumberFormat="1" applyFont="1" applyFill="1" applyBorder="1" applyAlignment="1" applyProtection="1">
      <alignment horizontal="center" vertical="center" shrinkToFit="1"/>
      <protection hidden="1"/>
    </xf>
    <xf numFmtId="0" fontId="7" fillId="46" borderId="296" xfId="0" applyFont="1" applyFill="1" applyBorder="1" applyAlignment="1" applyProtection="1">
      <alignment horizontal="center"/>
      <protection hidden="1"/>
    </xf>
    <xf numFmtId="0" fontId="7" fillId="46" borderId="288" xfId="0" applyFont="1" applyFill="1" applyBorder="1" applyAlignment="1" applyProtection="1">
      <alignment horizontal="center"/>
      <protection hidden="1"/>
    </xf>
    <xf numFmtId="0" fontId="7" fillId="46" borderId="289" xfId="0" applyFont="1" applyFill="1" applyBorder="1" applyAlignment="1" applyProtection="1">
      <alignment horizontal="center"/>
      <protection hidden="1"/>
    </xf>
    <xf numFmtId="177" fontId="7" fillId="46" borderId="325" xfId="0" applyNumberFormat="1" applyFont="1" applyFill="1" applyBorder="1" applyAlignment="1" applyProtection="1">
      <alignment horizontal="center"/>
      <protection hidden="1"/>
    </xf>
    <xf numFmtId="177" fontId="0" fillId="0" borderId="326" xfId="0" applyNumberFormat="1" applyBorder="1" applyAlignment="1" applyProtection="1">
      <protection hidden="1"/>
    </xf>
    <xf numFmtId="0" fontId="7" fillId="46" borderId="19" xfId="0" applyFont="1" applyFill="1" applyBorder="1" applyAlignment="1" applyProtection="1">
      <alignment horizontal="center"/>
      <protection hidden="1"/>
    </xf>
    <xf numFmtId="181" fontId="7" fillId="46" borderId="290" xfId="0" applyNumberFormat="1" applyFont="1" applyFill="1" applyBorder="1" applyAlignment="1" applyProtection="1">
      <alignment horizontal="center" shrinkToFit="1"/>
      <protection hidden="1"/>
    </xf>
    <xf numFmtId="181" fontId="7" fillId="46" borderId="315" xfId="0" applyNumberFormat="1" applyFont="1" applyFill="1" applyBorder="1" applyAlignment="1" applyProtection="1">
      <alignment horizontal="center" shrinkToFit="1"/>
      <protection hidden="1"/>
    </xf>
    <xf numFmtId="181" fontId="7" fillId="46" borderId="273" xfId="0" applyNumberFormat="1" applyFont="1" applyFill="1" applyBorder="1" applyAlignment="1" applyProtection="1">
      <alignment horizontal="center" shrinkToFit="1"/>
      <protection hidden="1"/>
    </xf>
    <xf numFmtId="181" fontId="7" fillId="46" borderId="319" xfId="0" applyNumberFormat="1" applyFont="1" applyFill="1" applyBorder="1" applyAlignment="1" applyProtection="1">
      <alignment horizontal="center" shrinkToFit="1"/>
      <protection hidden="1"/>
    </xf>
    <xf numFmtId="0" fontId="77" fillId="0" borderId="0" xfId="0" applyFont="1" applyFill="1" applyAlignment="1">
      <alignment horizontal="center" vertical="center"/>
    </xf>
    <xf numFmtId="0" fontId="52" fillId="0" borderId="302" xfId="0" applyFont="1" applyFill="1" applyBorder="1" applyAlignment="1" applyProtection="1">
      <alignment horizontal="left" indent="1"/>
      <protection hidden="1"/>
    </xf>
    <xf numFmtId="0" fontId="52" fillId="0" borderId="302" xfId="0" applyFont="1" applyFill="1" applyBorder="1" applyAlignment="1" applyProtection="1">
      <protection hidden="1"/>
    </xf>
    <xf numFmtId="0" fontId="10" fillId="50" borderId="295" xfId="0" applyFont="1" applyFill="1" applyBorder="1" applyAlignment="1">
      <alignment horizontal="center" vertical="center" wrapText="1"/>
    </xf>
    <xf numFmtId="0" fontId="10" fillId="50" borderId="295" xfId="0" applyFont="1" applyFill="1" applyBorder="1" applyAlignment="1">
      <alignment horizontal="center" vertical="center"/>
    </xf>
    <xf numFmtId="49" fontId="12" fillId="50" borderId="45" xfId="0" applyNumberFormat="1" applyFont="1" applyFill="1" applyBorder="1" applyAlignment="1">
      <alignment horizontal="center" vertical="center"/>
    </xf>
    <xf numFmtId="49" fontId="12" fillId="50" borderId="12" xfId="0" applyNumberFormat="1" applyFont="1" applyFill="1" applyBorder="1" applyAlignment="1">
      <alignment horizontal="center" vertical="center"/>
    </xf>
    <xf numFmtId="0" fontId="40" fillId="0" borderId="45" xfId="0" applyFont="1" applyFill="1" applyBorder="1" applyAlignment="1" applyProtection="1">
      <alignment horizontal="center" vertical="center"/>
      <protection locked="0" hidden="1"/>
    </xf>
    <xf numFmtId="0" fontId="40" fillId="0" borderId="12" xfId="0" applyFont="1" applyFill="1" applyBorder="1" applyAlignment="1" applyProtection="1">
      <alignment horizontal="center" vertical="center"/>
      <protection locked="0" hidden="1"/>
    </xf>
    <xf numFmtId="0" fontId="40" fillId="0" borderId="45" xfId="0" applyNumberFormat="1" applyFont="1" applyFill="1" applyBorder="1" applyAlignment="1" applyProtection="1">
      <alignment horizontal="center" vertical="center"/>
      <protection hidden="1"/>
    </xf>
    <xf numFmtId="0" fontId="40" fillId="0" borderId="12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Alignment="1"/>
    <xf numFmtId="0" fontId="12" fillId="50" borderId="12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right"/>
    </xf>
    <xf numFmtId="0" fontId="82" fillId="0" borderId="302" xfId="0" applyFont="1" applyFill="1" applyBorder="1" applyAlignment="1" applyProtection="1">
      <alignment horizontal="center"/>
      <protection locked="0"/>
    </xf>
    <xf numFmtId="0" fontId="65" fillId="48" borderId="0" xfId="0" applyFont="1" applyFill="1" applyAlignment="1" applyProtection="1">
      <alignment horizontal="center"/>
      <protection hidden="1"/>
    </xf>
    <xf numFmtId="0" fontId="49" fillId="48" borderId="0" xfId="0" applyFont="1" applyFill="1" applyAlignment="1" applyProtection="1">
      <protection hidden="1"/>
    </xf>
    <xf numFmtId="183" fontId="49" fillId="48" borderId="0" xfId="0" applyNumberFormat="1" applyFont="1" applyFill="1" applyAlignment="1" applyProtection="1">
      <alignment horizontal="left"/>
      <protection hidden="1"/>
    </xf>
    <xf numFmtId="0" fontId="49" fillId="48" borderId="0" xfId="0" applyFont="1" applyFill="1" applyAlignment="1" applyProtection="1">
      <alignment horizontal="left" wrapText="1"/>
      <protection hidden="1"/>
    </xf>
    <xf numFmtId="0" fontId="49" fillId="48" borderId="0" xfId="0" applyFont="1" applyFill="1" applyAlignment="1" applyProtection="1">
      <alignment wrapText="1"/>
      <protection hidden="1"/>
    </xf>
    <xf numFmtId="0" fontId="49" fillId="48" borderId="0" xfId="0" applyFont="1" applyFill="1" applyAlignment="1" applyProtection="1">
      <alignment horizontal="center"/>
      <protection hidden="1"/>
    </xf>
    <xf numFmtId="0" fontId="54" fillId="48" borderId="0" xfId="0" applyFont="1" applyFill="1" applyAlignment="1" applyProtection="1">
      <alignment wrapText="1" shrinkToFit="1"/>
      <protection hidden="1"/>
    </xf>
    <xf numFmtId="0" fontId="49" fillId="48" borderId="67" xfId="0" applyFont="1" applyFill="1" applyBorder="1" applyAlignment="1" applyProtection="1">
      <alignment horizontal="center" vertical="center"/>
      <protection hidden="1"/>
    </xf>
    <xf numFmtId="0" fontId="49" fillId="48" borderId="14" xfId="0" applyFont="1" applyFill="1" applyBorder="1" applyAlignment="1" applyProtection="1">
      <alignment horizontal="center" vertical="center"/>
      <protection hidden="1"/>
    </xf>
    <xf numFmtId="0" fontId="0" fillId="48" borderId="152" xfId="0" applyFill="1" applyBorder="1" applyAlignment="1" applyProtection="1">
      <alignment horizontal="center" vertical="center"/>
      <protection hidden="1"/>
    </xf>
    <xf numFmtId="0" fontId="49" fillId="48" borderId="152" xfId="0" applyFont="1" applyFill="1" applyBorder="1" applyAlignment="1" applyProtection="1">
      <alignment horizontal="center" vertical="center"/>
      <protection hidden="1"/>
    </xf>
    <xf numFmtId="0" fontId="49" fillId="48" borderId="158" xfId="0" applyFont="1" applyFill="1" applyBorder="1" applyAlignment="1" applyProtection="1">
      <alignment horizontal="center" vertical="center"/>
      <protection hidden="1"/>
    </xf>
    <xf numFmtId="0" fontId="49" fillId="48" borderId="159" xfId="0" applyFont="1" applyFill="1" applyBorder="1" applyAlignment="1" applyProtection="1">
      <alignment horizontal="center" vertical="center"/>
      <protection hidden="1"/>
    </xf>
    <xf numFmtId="0" fontId="49" fillId="48" borderId="130" xfId="0" applyFont="1" applyFill="1" applyBorder="1" applyAlignment="1" applyProtection="1">
      <alignment horizontal="center" vertical="center"/>
      <protection hidden="1"/>
    </xf>
    <xf numFmtId="0" fontId="49" fillId="48" borderId="157" xfId="0" applyFont="1" applyFill="1" applyBorder="1" applyAlignment="1" applyProtection="1">
      <alignment horizontal="center" vertical="center"/>
      <protection hidden="1"/>
    </xf>
    <xf numFmtId="0" fontId="49" fillId="48" borderId="160" xfId="0" applyFont="1" applyFill="1" applyBorder="1" applyAlignment="1" applyProtection="1">
      <alignment horizontal="center" vertical="center"/>
      <protection hidden="1"/>
    </xf>
    <xf numFmtId="0" fontId="49" fillId="48" borderId="24" xfId="0" applyFont="1" applyFill="1" applyBorder="1" applyAlignment="1" applyProtection="1">
      <alignment vertical="center" wrapText="1"/>
      <protection hidden="1"/>
    </xf>
    <xf numFmtId="0" fontId="49" fillId="48" borderId="63" xfId="0" applyFont="1" applyFill="1" applyBorder="1" applyAlignment="1" applyProtection="1">
      <alignment vertical="center" wrapText="1"/>
      <protection hidden="1"/>
    </xf>
    <xf numFmtId="0" fontId="49" fillId="48" borderId="129" xfId="0" applyFont="1" applyFill="1" applyBorder="1" applyAlignment="1" applyProtection="1">
      <alignment vertical="center" wrapText="1"/>
      <protection hidden="1"/>
    </xf>
    <xf numFmtId="0" fontId="49" fillId="48" borderId="186" xfId="0" applyFont="1" applyFill="1" applyBorder="1" applyAlignment="1" applyProtection="1">
      <alignment vertical="center" wrapText="1"/>
      <protection hidden="1"/>
    </xf>
    <xf numFmtId="0" fontId="49" fillId="48" borderId="196" xfId="0" applyFont="1" applyFill="1" applyBorder="1" applyAlignment="1" applyProtection="1">
      <alignment vertical="center" wrapText="1"/>
      <protection hidden="1"/>
    </xf>
    <xf numFmtId="0" fontId="49" fillId="48" borderId="211" xfId="0" applyFont="1" applyFill="1" applyBorder="1" applyAlignment="1" applyProtection="1">
      <alignment horizontal="center" vertical="center"/>
      <protection hidden="1"/>
    </xf>
    <xf numFmtId="0" fontId="49" fillId="48" borderId="212" xfId="0" applyFont="1" applyFill="1" applyBorder="1" applyAlignment="1" applyProtection="1">
      <alignment horizontal="center" vertical="center"/>
      <protection hidden="1"/>
    </xf>
    <xf numFmtId="0" fontId="49" fillId="48" borderId="224" xfId="0" applyFont="1" applyFill="1" applyBorder="1" applyAlignment="1" applyProtection="1">
      <alignment horizontal="center" vertical="center"/>
      <protection hidden="1"/>
    </xf>
    <xf numFmtId="0" fontId="49" fillId="48" borderId="225" xfId="0" applyFont="1" applyFill="1" applyBorder="1" applyAlignment="1" applyProtection="1">
      <alignment horizontal="center" vertical="center"/>
      <protection hidden="1"/>
    </xf>
    <xf numFmtId="0" fontId="65" fillId="48" borderId="0" xfId="0" applyFont="1" applyFill="1" applyBorder="1" applyAlignment="1" applyProtection="1">
      <alignment horizontal="center"/>
      <protection hidden="1"/>
    </xf>
    <xf numFmtId="0" fontId="49" fillId="48" borderId="0" xfId="0" applyFont="1" applyFill="1" applyBorder="1" applyAlignment="1" applyProtection="1">
      <protection hidden="1"/>
    </xf>
    <xf numFmtId="0" fontId="54" fillId="48" borderId="117" xfId="0" applyFont="1" applyFill="1" applyBorder="1" applyAlignment="1" applyProtection="1">
      <alignment vertical="center" wrapText="1"/>
      <protection hidden="1"/>
    </xf>
    <xf numFmtId="0" fontId="54" fillId="48" borderId="0" xfId="0" applyFont="1" applyFill="1" applyAlignment="1" applyProtection="1">
      <alignment vertical="top" wrapText="1"/>
      <protection hidden="1"/>
    </xf>
    <xf numFmtId="0" fontId="49" fillId="48" borderId="67" xfId="0" applyFont="1" applyFill="1" applyBorder="1" applyAlignment="1" applyProtection="1">
      <alignment horizontal="left" vertical="center" indent="1"/>
      <protection hidden="1"/>
    </xf>
    <xf numFmtId="0" fontId="0" fillId="48" borderId="152" xfId="0" applyFill="1" applyBorder="1" applyAlignment="1" applyProtection="1">
      <alignment horizontal="left" vertical="center" indent="1"/>
      <protection hidden="1"/>
    </xf>
    <xf numFmtId="183" fontId="54" fillId="48" borderId="0" xfId="0" applyNumberFormat="1" applyFont="1" applyFill="1" applyAlignment="1" applyProtection="1">
      <alignment shrinkToFit="1"/>
      <protection hidden="1"/>
    </xf>
    <xf numFmtId="0" fontId="10" fillId="48" borderId="296" xfId="0" applyFont="1" applyFill="1" applyBorder="1" applyAlignment="1" applyProtection="1">
      <alignment horizontal="center" wrapText="1"/>
      <protection hidden="1"/>
    </xf>
    <xf numFmtId="0" fontId="10" fillId="48" borderId="288" xfId="0" applyFont="1" applyFill="1" applyBorder="1" applyAlignment="1" applyProtection="1">
      <alignment horizontal="center"/>
      <protection hidden="1"/>
    </xf>
    <xf numFmtId="0" fontId="10" fillId="48" borderId="289" xfId="0" applyFont="1" applyFill="1" applyBorder="1" applyAlignment="1" applyProtection="1">
      <alignment horizontal="center"/>
      <protection hidden="1"/>
    </xf>
    <xf numFmtId="0" fontId="10" fillId="48" borderId="288" xfId="0" applyFont="1" applyFill="1" applyBorder="1" applyAlignment="1" applyProtection="1">
      <alignment horizontal="center" wrapText="1"/>
      <protection hidden="1"/>
    </xf>
    <xf numFmtId="0" fontId="0" fillId="48" borderId="58" xfId="0" applyFont="1" applyFill="1" applyBorder="1" applyAlignment="1" applyProtection="1">
      <protection hidden="1"/>
    </xf>
    <xf numFmtId="0" fontId="54" fillId="48" borderId="124" xfId="0" applyFont="1" applyFill="1" applyBorder="1" applyAlignment="1" applyProtection="1">
      <alignment horizontal="center"/>
      <protection hidden="1"/>
    </xf>
    <xf numFmtId="0" fontId="54" fillId="48" borderId="117" xfId="0" applyFont="1" applyFill="1" applyBorder="1" applyAlignment="1" applyProtection="1">
      <alignment horizontal="center"/>
      <protection hidden="1"/>
    </xf>
    <xf numFmtId="0" fontId="54" fillId="48" borderId="117" xfId="0" applyFont="1" applyFill="1" applyBorder="1" applyAlignment="1" applyProtection="1">
      <alignment horizontal="right" vertical="center" wrapText="1"/>
      <protection hidden="1"/>
    </xf>
    <xf numFmtId="0" fontId="49" fillId="48" borderId="0" xfId="0" applyFont="1" applyFill="1" applyAlignment="1" applyProtection="1">
      <alignment horizontal="right" shrinkToFit="1"/>
      <protection hidden="1"/>
    </xf>
    <xf numFmtId="0" fontId="54" fillId="48" borderId="0" xfId="0" applyFont="1" applyFill="1" applyAlignment="1" applyProtection="1">
      <alignment horizontal="left" shrinkToFit="1"/>
      <protection hidden="1"/>
    </xf>
    <xf numFmtId="0" fontId="55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 applyProtection="1">
      <protection hidden="1"/>
    </xf>
    <xf numFmtId="0" fontId="7" fillId="49" borderId="67" xfId="0" applyNumberFormat="1" applyFont="1" applyFill="1" applyBorder="1" applyAlignment="1" applyProtection="1">
      <protection hidden="1"/>
    </xf>
    <xf numFmtId="0" fontId="7" fillId="49" borderId="14" xfId="0" applyNumberFormat="1" applyFont="1" applyFill="1" applyBorder="1" applyAlignment="1" applyProtection="1">
      <protection hidden="1"/>
    </xf>
    <xf numFmtId="0" fontId="7" fillId="49" borderId="65" xfId="0" applyNumberFormat="1" applyFont="1" applyFill="1" applyBorder="1" applyAlignment="1" applyProtection="1">
      <protection hidden="1"/>
    </xf>
    <xf numFmtId="0" fontId="7" fillId="49" borderId="127" xfId="0" applyNumberFormat="1" applyFont="1" applyFill="1" applyBorder="1" applyAlignment="1" applyProtection="1">
      <protection hidden="1"/>
    </xf>
    <xf numFmtId="0" fontId="12" fillId="49" borderId="45" xfId="0" applyFont="1" applyFill="1" applyBorder="1" applyAlignment="1" applyProtection="1">
      <alignment horizontal="center" vertical="center" shrinkToFit="1"/>
      <protection hidden="1"/>
    </xf>
    <xf numFmtId="0" fontId="12" fillId="49" borderId="12" xfId="0" applyFont="1" applyFill="1" applyBorder="1" applyAlignment="1" applyProtection="1">
      <alignment horizontal="center" vertical="center" shrinkToFit="1"/>
      <protection hidden="1"/>
    </xf>
    <xf numFmtId="0" fontId="40" fillId="0" borderId="140" xfId="0" applyFont="1" applyFill="1" applyBorder="1" applyAlignment="1" applyProtection="1">
      <alignment vertical="center" wrapText="1" shrinkToFit="1"/>
      <protection locked="0"/>
    </xf>
    <xf numFmtId="0" fontId="40" fillId="0" borderId="141" xfId="0" applyFont="1" applyFill="1" applyBorder="1" applyAlignment="1" applyProtection="1">
      <alignment vertical="center" wrapText="1" shrinkToFit="1"/>
      <protection locked="0"/>
    </xf>
    <xf numFmtId="0" fontId="40" fillId="0" borderId="143" xfId="0" applyFont="1" applyFill="1" applyBorder="1" applyAlignment="1" applyProtection="1">
      <alignment vertical="center" wrapText="1" shrinkToFit="1"/>
      <protection locked="0"/>
    </xf>
    <xf numFmtId="0" fontId="7" fillId="0" borderId="62" xfId="0" applyFont="1" applyBorder="1" applyAlignment="1" applyProtection="1">
      <alignment vertical="center" shrinkToFit="1"/>
      <protection hidden="1"/>
    </xf>
  </cellXfs>
  <cellStyles count="499">
    <cellStyle name="20% - アクセント 1 2" xfId="1" xr:uid="{00000000-0005-0000-0000-000000000000}"/>
    <cellStyle name="20% - アクセント 1 2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 2" xfId="21" xr:uid="{00000000-0005-0000-0000-000014000000}"/>
    <cellStyle name="20% - アクセント 6 2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 2" xfId="25" xr:uid="{00000000-0005-0000-0000-000018000000}"/>
    <cellStyle name="40% - アクセント 1 2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 2" xfId="29" xr:uid="{00000000-0005-0000-0000-00001C000000}"/>
    <cellStyle name="40% - アクセント 2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 2" xfId="33" xr:uid="{00000000-0005-0000-0000-000020000000}"/>
    <cellStyle name="40% - アクセント 3 2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 2" xfId="37" xr:uid="{00000000-0005-0000-0000-000024000000}"/>
    <cellStyle name="40% - アクセント 4 2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 2" xfId="41" xr:uid="{00000000-0005-0000-0000-000028000000}"/>
    <cellStyle name="40% - アクセント 5 2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 2" xfId="45" xr:uid="{00000000-0005-0000-0000-00002C000000}"/>
    <cellStyle name="40% - アクセント 6 2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 2" xfId="49" xr:uid="{00000000-0005-0000-0000-000030000000}"/>
    <cellStyle name="60% - アクセント 1 2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 2" xfId="53" xr:uid="{00000000-0005-0000-0000-000034000000}"/>
    <cellStyle name="60% - アクセント 2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 2" xfId="57" xr:uid="{00000000-0005-0000-0000-000038000000}"/>
    <cellStyle name="60% - アクセント 3 2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 2" xfId="61" xr:uid="{00000000-0005-0000-0000-00003C000000}"/>
    <cellStyle name="60% - アクセント 4 2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 2" xfId="65" xr:uid="{00000000-0005-0000-0000-000040000000}"/>
    <cellStyle name="60% - アクセント 5 2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 2" xfId="69" xr:uid="{00000000-0005-0000-0000-000044000000}"/>
    <cellStyle name="60% - アクセント 6 2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2 2" xfId="75" xr:uid="{00000000-0005-0000-0000-00004A000000}"/>
    <cellStyle name="アクセント 1 3" xfId="76" xr:uid="{00000000-0005-0000-0000-00004B000000}"/>
    <cellStyle name="アクセント 1 4" xfId="77" xr:uid="{00000000-0005-0000-0000-00004C000000}"/>
    <cellStyle name="アクセント 2" xfId="78" builtinId="33" customBuiltin="1"/>
    <cellStyle name="アクセント 2 2" xfId="79" xr:uid="{00000000-0005-0000-0000-00004E000000}"/>
    <cellStyle name="アクセント 2 2 2" xfId="80" xr:uid="{00000000-0005-0000-0000-00004F000000}"/>
    <cellStyle name="アクセント 2 3" xfId="81" xr:uid="{00000000-0005-0000-0000-000050000000}"/>
    <cellStyle name="アクセント 2 4" xfId="82" xr:uid="{00000000-0005-0000-0000-000051000000}"/>
    <cellStyle name="アクセント 3" xfId="83" builtinId="37" customBuiltin="1"/>
    <cellStyle name="アクセント 3 2" xfId="84" xr:uid="{00000000-0005-0000-0000-000053000000}"/>
    <cellStyle name="アクセント 3 2 2" xfId="85" xr:uid="{00000000-0005-0000-0000-000054000000}"/>
    <cellStyle name="アクセント 3 3" xfId="86" xr:uid="{00000000-0005-0000-0000-000055000000}"/>
    <cellStyle name="アクセント 3 4" xfId="87" xr:uid="{00000000-0005-0000-0000-000056000000}"/>
    <cellStyle name="アクセント 4" xfId="88" builtinId="41" customBuiltin="1"/>
    <cellStyle name="アクセント 4 2" xfId="89" xr:uid="{00000000-0005-0000-0000-000058000000}"/>
    <cellStyle name="アクセント 4 2 2" xfId="90" xr:uid="{00000000-0005-0000-0000-000059000000}"/>
    <cellStyle name="アクセント 4 3" xfId="91" xr:uid="{00000000-0005-0000-0000-00005A000000}"/>
    <cellStyle name="アクセント 4 4" xfId="92" xr:uid="{00000000-0005-0000-0000-00005B000000}"/>
    <cellStyle name="アクセント 5" xfId="93" builtinId="45" customBuiltin="1"/>
    <cellStyle name="アクセント 5 2" xfId="94" xr:uid="{00000000-0005-0000-0000-00005D000000}"/>
    <cellStyle name="アクセント 5 2 2" xfId="95" xr:uid="{00000000-0005-0000-0000-00005E000000}"/>
    <cellStyle name="アクセント 5 3" xfId="96" xr:uid="{00000000-0005-0000-0000-00005F000000}"/>
    <cellStyle name="アクセント 5 4" xfId="97" xr:uid="{00000000-0005-0000-0000-000060000000}"/>
    <cellStyle name="アクセント 6" xfId="98" builtinId="49" customBuiltin="1"/>
    <cellStyle name="アクセント 6 2" xfId="99" xr:uid="{00000000-0005-0000-0000-000062000000}"/>
    <cellStyle name="アクセント 6 2 2" xfId="100" xr:uid="{00000000-0005-0000-0000-000063000000}"/>
    <cellStyle name="アクセント 6 3" xfId="101" xr:uid="{00000000-0005-0000-0000-000064000000}"/>
    <cellStyle name="アクセント 6 4" xfId="102" xr:uid="{00000000-0005-0000-0000-000065000000}"/>
    <cellStyle name="タイトル" xfId="103" builtinId="15" customBuiltin="1"/>
    <cellStyle name="タイトル 2" xfId="104" xr:uid="{00000000-0005-0000-0000-000067000000}"/>
    <cellStyle name="タイトル 3" xfId="105" xr:uid="{00000000-0005-0000-0000-000068000000}"/>
    <cellStyle name="チェック セル" xfId="106" builtinId="23" customBuiltin="1"/>
    <cellStyle name="チェック セル 2" xfId="107" xr:uid="{00000000-0005-0000-0000-00006A000000}"/>
    <cellStyle name="チェック セル 2 2" xfId="108" xr:uid="{00000000-0005-0000-0000-00006B000000}"/>
    <cellStyle name="チェック セル 3" xfId="109" xr:uid="{00000000-0005-0000-0000-00006C000000}"/>
    <cellStyle name="チェック セル 4" xfId="110" xr:uid="{00000000-0005-0000-0000-00006D000000}"/>
    <cellStyle name="どちらでもない 2" xfId="111" xr:uid="{00000000-0005-0000-0000-00006E000000}"/>
    <cellStyle name="どちらでもない 2 2" xfId="112" xr:uid="{00000000-0005-0000-0000-00006F000000}"/>
    <cellStyle name="どちらでもない 3" xfId="113" xr:uid="{00000000-0005-0000-0000-000070000000}"/>
    <cellStyle name="どちらでもない 4" xfId="114" xr:uid="{00000000-0005-0000-0000-000071000000}"/>
    <cellStyle name="パーセント" xfId="266" builtinId="5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 2" xfId="259" xr:uid="{00000000-0005-0000-0000-0000E7000000}"/>
    <cellStyle name="ハイパーリンク 2 2" xfId="263" xr:uid="{00000000-0005-0000-0000-0000E8000000}"/>
    <cellStyle name="ハイパーリンク 3" xfId="260" xr:uid="{00000000-0005-0000-0000-0000E9000000}"/>
    <cellStyle name="メモ" xfId="115" builtinId="10" customBuiltin="1"/>
    <cellStyle name="メモ 10" xfId="116" xr:uid="{00000000-0005-0000-0000-0000EB000000}"/>
    <cellStyle name="メモ 10 2" xfId="117" xr:uid="{00000000-0005-0000-0000-0000EC000000}"/>
    <cellStyle name="メモ 11" xfId="118" xr:uid="{00000000-0005-0000-0000-0000ED000000}"/>
    <cellStyle name="メモ 11 2" xfId="119" xr:uid="{00000000-0005-0000-0000-0000EE000000}"/>
    <cellStyle name="メモ 12" xfId="120" xr:uid="{00000000-0005-0000-0000-0000EF000000}"/>
    <cellStyle name="メモ 12 2" xfId="121" xr:uid="{00000000-0005-0000-0000-0000F0000000}"/>
    <cellStyle name="メモ 13" xfId="122" xr:uid="{00000000-0005-0000-0000-0000F1000000}"/>
    <cellStyle name="メモ 13 2" xfId="123" xr:uid="{00000000-0005-0000-0000-0000F2000000}"/>
    <cellStyle name="メモ 14" xfId="124" xr:uid="{00000000-0005-0000-0000-0000F3000000}"/>
    <cellStyle name="メモ 14 2" xfId="125" xr:uid="{00000000-0005-0000-0000-0000F4000000}"/>
    <cellStyle name="メモ 15" xfId="126" xr:uid="{00000000-0005-0000-0000-0000F5000000}"/>
    <cellStyle name="メモ 15 2" xfId="127" xr:uid="{00000000-0005-0000-0000-0000F6000000}"/>
    <cellStyle name="メモ 16" xfId="128" xr:uid="{00000000-0005-0000-0000-0000F7000000}"/>
    <cellStyle name="メモ 16 2" xfId="129" xr:uid="{00000000-0005-0000-0000-0000F8000000}"/>
    <cellStyle name="メモ 17" xfId="130" xr:uid="{00000000-0005-0000-0000-0000F9000000}"/>
    <cellStyle name="メモ 17 2" xfId="131" xr:uid="{00000000-0005-0000-0000-0000FA000000}"/>
    <cellStyle name="メモ 18" xfId="132" xr:uid="{00000000-0005-0000-0000-0000FB000000}"/>
    <cellStyle name="メモ 18 2" xfId="133" xr:uid="{00000000-0005-0000-0000-0000FC000000}"/>
    <cellStyle name="メモ 19" xfId="134" xr:uid="{00000000-0005-0000-0000-0000FD000000}"/>
    <cellStyle name="メモ 19 2" xfId="135" xr:uid="{00000000-0005-0000-0000-0000FE000000}"/>
    <cellStyle name="メモ 2" xfId="136" xr:uid="{00000000-0005-0000-0000-0000FF000000}"/>
    <cellStyle name="メモ 2 2" xfId="137" xr:uid="{00000000-0005-0000-0000-000000010000}"/>
    <cellStyle name="メモ 2 3" xfId="138" xr:uid="{00000000-0005-0000-0000-000001010000}"/>
    <cellStyle name="メモ 20" xfId="139" xr:uid="{00000000-0005-0000-0000-000002010000}"/>
    <cellStyle name="メモ 20 2" xfId="140" xr:uid="{00000000-0005-0000-0000-000003010000}"/>
    <cellStyle name="メモ 21" xfId="141" xr:uid="{00000000-0005-0000-0000-000004010000}"/>
    <cellStyle name="メモ 21 2" xfId="142" xr:uid="{00000000-0005-0000-0000-000005010000}"/>
    <cellStyle name="メモ 3" xfId="143" xr:uid="{00000000-0005-0000-0000-000006010000}"/>
    <cellStyle name="メモ 3 2" xfId="144" xr:uid="{00000000-0005-0000-0000-000007010000}"/>
    <cellStyle name="メモ 4" xfId="145" xr:uid="{00000000-0005-0000-0000-000008010000}"/>
    <cellStyle name="メモ 4 2" xfId="146" xr:uid="{00000000-0005-0000-0000-000009010000}"/>
    <cellStyle name="メモ 5" xfId="147" xr:uid="{00000000-0005-0000-0000-00000A010000}"/>
    <cellStyle name="メモ 5 2" xfId="148" xr:uid="{00000000-0005-0000-0000-00000B010000}"/>
    <cellStyle name="メモ 5 3" xfId="149" xr:uid="{00000000-0005-0000-0000-00000C010000}"/>
    <cellStyle name="メモ 6" xfId="150" xr:uid="{00000000-0005-0000-0000-00000D010000}"/>
    <cellStyle name="メモ 6 2" xfId="151" xr:uid="{00000000-0005-0000-0000-00000E010000}"/>
    <cellStyle name="メモ 7" xfId="152" xr:uid="{00000000-0005-0000-0000-00000F010000}"/>
    <cellStyle name="メモ 7 2" xfId="153" xr:uid="{00000000-0005-0000-0000-000010010000}"/>
    <cellStyle name="メモ 8" xfId="154" xr:uid="{00000000-0005-0000-0000-000011010000}"/>
    <cellStyle name="メモ 8 2" xfId="155" xr:uid="{00000000-0005-0000-0000-000012010000}"/>
    <cellStyle name="メモ 9" xfId="156" xr:uid="{00000000-0005-0000-0000-000013010000}"/>
    <cellStyle name="メモ 9 2" xfId="157" xr:uid="{00000000-0005-0000-0000-000014010000}"/>
    <cellStyle name="リンク セル" xfId="158" builtinId="24" customBuiltin="1"/>
    <cellStyle name="リンク セル 2" xfId="159" xr:uid="{00000000-0005-0000-0000-000016010000}"/>
    <cellStyle name="リンク セル 3" xfId="160" xr:uid="{00000000-0005-0000-0000-000017010000}"/>
    <cellStyle name="悪い" xfId="161" builtinId="27" customBuiltin="1"/>
    <cellStyle name="悪い 2" xfId="162" xr:uid="{00000000-0005-0000-0000-000019010000}"/>
    <cellStyle name="悪い 2 2" xfId="163" xr:uid="{00000000-0005-0000-0000-00001A010000}"/>
    <cellStyle name="悪い 3" xfId="164" xr:uid="{00000000-0005-0000-0000-00001B010000}"/>
    <cellStyle name="悪い 4" xfId="165" xr:uid="{00000000-0005-0000-0000-00001C010000}"/>
    <cellStyle name="計算" xfId="166" builtinId="22" customBuiltin="1"/>
    <cellStyle name="計算 2" xfId="167" xr:uid="{00000000-0005-0000-0000-00001E010000}"/>
    <cellStyle name="計算 2 2" xfId="168" xr:uid="{00000000-0005-0000-0000-00001F010000}"/>
    <cellStyle name="計算 3" xfId="169" xr:uid="{00000000-0005-0000-0000-000020010000}"/>
    <cellStyle name="計算 4" xfId="170" xr:uid="{00000000-0005-0000-0000-000021010000}"/>
    <cellStyle name="警告文" xfId="171" builtinId="11" customBuiltin="1"/>
    <cellStyle name="警告文 2" xfId="172" xr:uid="{00000000-0005-0000-0000-000023010000}"/>
    <cellStyle name="警告文 3" xfId="173" xr:uid="{00000000-0005-0000-0000-000024010000}"/>
    <cellStyle name="桁区切り" xfId="174" builtinId="6"/>
    <cellStyle name="桁区切り [0.00] 2" xfId="175" xr:uid="{00000000-0005-0000-0000-000026010000}"/>
    <cellStyle name="桁区切り 10" xfId="176" xr:uid="{00000000-0005-0000-0000-000027010000}"/>
    <cellStyle name="桁区切り 2 2" xfId="177" xr:uid="{00000000-0005-0000-0000-000028010000}"/>
    <cellStyle name="桁区切り 2 2 2" xfId="178" xr:uid="{00000000-0005-0000-0000-000029010000}"/>
    <cellStyle name="桁区切り 22" xfId="179" xr:uid="{00000000-0005-0000-0000-00002A010000}"/>
    <cellStyle name="桁区切り 22 2" xfId="180" xr:uid="{00000000-0005-0000-0000-00002B010000}"/>
    <cellStyle name="桁区切り 23" xfId="181" xr:uid="{00000000-0005-0000-0000-00002C010000}"/>
    <cellStyle name="桁区切り 26" xfId="182" xr:uid="{00000000-0005-0000-0000-00002D010000}"/>
    <cellStyle name="桁区切り 27" xfId="183" xr:uid="{00000000-0005-0000-0000-00002E010000}"/>
    <cellStyle name="桁区切り 28" xfId="184" xr:uid="{00000000-0005-0000-0000-00002F010000}"/>
    <cellStyle name="見出し 1" xfId="185" builtinId="16" customBuiltin="1"/>
    <cellStyle name="見出し 1 2" xfId="186" xr:uid="{00000000-0005-0000-0000-000031010000}"/>
    <cellStyle name="見出し 1 3" xfId="187" xr:uid="{00000000-0005-0000-0000-000032010000}"/>
    <cellStyle name="見出し 2" xfId="188" builtinId="17" customBuiltin="1"/>
    <cellStyle name="見出し 2 2" xfId="189" xr:uid="{00000000-0005-0000-0000-000034010000}"/>
    <cellStyle name="見出し 2 3" xfId="190" xr:uid="{00000000-0005-0000-0000-000035010000}"/>
    <cellStyle name="見出し 3" xfId="191" builtinId="18" customBuiltin="1"/>
    <cellStyle name="見出し 3 2" xfId="192" xr:uid="{00000000-0005-0000-0000-000037010000}"/>
    <cellStyle name="見出し 3 3" xfId="193" xr:uid="{00000000-0005-0000-0000-000038010000}"/>
    <cellStyle name="見出し 4" xfId="194" builtinId="19" customBuiltin="1"/>
    <cellStyle name="見出し 4 2" xfId="195" xr:uid="{00000000-0005-0000-0000-00003A010000}"/>
    <cellStyle name="見出し 4 3" xfId="196" xr:uid="{00000000-0005-0000-0000-00003B010000}"/>
    <cellStyle name="集計 2" xfId="197" xr:uid="{00000000-0005-0000-0000-00003C010000}"/>
    <cellStyle name="集計 3" xfId="198" xr:uid="{00000000-0005-0000-0000-00003D010000}"/>
    <cellStyle name="出力" xfId="199" builtinId="21" customBuiltin="1"/>
    <cellStyle name="出力 2" xfId="200" xr:uid="{00000000-0005-0000-0000-00003F010000}"/>
    <cellStyle name="出力 2 2" xfId="201" xr:uid="{00000000-0005-0000-0000-000040010000}"/>
    <cellStyle name="出力 3" xfId="202" xr:uid="{00000000-0005-0000-0000-000041010000}"/>
    <cellStyle name="出力 4" xfId="203" xr:uid="{00000000-0005-0000-0000-000042010000}"/>
    <cellStyle name="説明文" xfId="204" builtinId="53" customBuiltin="1"/>
    <cellStyle name="説明文 2" xfId="205" xr:uid="{00000000-0005-0000-0000-000044010000}"/>
    <cellStyle name="説明文 3" xfId="206" xr:uid="{00000000-0005-0000-0000-000045010000}"/>
    <cellStyle name="通貨 2" xfId="207" xr:uid="{00000000-0005-0000-0000-000046010000}"/>
    <cellStyle name="入力" xfId="208" builtinId="20" customBuiltin="1"/>
    <cellStyle name="入力 2" xfId="209" xr:uid="{00000000-0005-0000-0000-000048010000}"/>
    <cellStyle name="入力 2 2" xfId="210" xr:uid="{00000000-0005-0000-0000-000049010000}"/>
    <cellStyle name="入力 3" xfId="211" xr:uid="{00000000-0005-0000-0000-00004A010000}"/>
    <cellStyle name="入力 4" xfId="212" xr:uid="{00000000-0005-0000-0000-00004B010000}"/>
    <cellStyle name="標準" xfId="0" builtinId="0"/>
    <cellStyle name="標準 10" xfId="265" xr:uid="{00000000-0005-0000-0000-00004D010000}"/>
    <cellStyle name="標準 2" xfId="213" xr:uid="{00000000-0005-0000-0000-00004E010000}"/>
    <cellStyle name="標準 2 10" xfId="214" xr:uid="{00000000-0005-0000-0000-00004F010000}"/>
    <cellStyle name="標準 2 11" xfId="215" xr:uid="{00000000-0005-0000-0000-000050010000}"/>
    <cellStyle name="標準 2 12" xfId="216" xr:uid="{00000000-0005-0000-0000-000051010000}"/>
    <cellStyle name="標準 2 13" xfId="217" xr:uid="{00000000-0005-0000-0000-000052010000}"/>
    <cellStyle name="標準 2 14" xfId="218" xr:uid="{00000000-0005-0000-0000-000053010000}"/>
    <cellStyle name="標準 2 15" xfId="219" xr:uid="{00000000-0005-0000-0000-000054010000}"/>
    <cellStyle name="標準 2 16" xfId="220" xr:uid="{00000000-0005-0000-0000-000055010000}"/>
    <cellStyle name="標準 2 17" xfId="221" xr:uid="{00000000-0005-0000-0000-000056010000}"/>
    <cellStyle name="標準 2 18" xfId="222" xr:uid="{00000000-0005-0000-0000-000057010000}"/>
    <cellStyle name="標準 2 19" xfId="223" xr:uid="{00000000-0005-0000-0000-000058010000}"/>
    <cellStyle name="標準 2 2" xfId="224" xr:uid="{00000000-0005-0000-0000-000059010000}"/>
    <cellStyle name="標準 2 2 2" xfId="225" xr:uid="{00000000-0005-0000-0000-00005A010000}"/>
    <cellStyle name="標準 2 20" xfId="226" xr:uid="{00000000-0005-0000-0000-00005B010000}"/>
    <cellStyle name="標準 2 21" xfId="227" xr:uid="{00000000-0005-0000-0000-00005C010000}"/>
    <cellStyle name="標準 2 22" xfId="228" xr:uid="{00000000-0005-0000-0000-00005D010000}"/>
    <cellStyle name="標準 2 23" xfId="229" xr:uid="{00000000-0005-0000-0000-00005E010000}"/>
    <cellStyle name="標準 2 24" xfId="261" xr:uid="{00000000-0005-0000-0000-00005F010000}"/>
    <cellStyle name="標準 2 3" xfId="230" xr:uid="{00000000-0005-0000-0000-000060010000}"/>
    <cellStyle name="標準 2 3 2" xfId="231" xr:uid="{00000000-0005-0000-0000-000061010000}"/>
    <cellStyle name="標準 2 3 3" xfId="232" xr:uid="{00000000-0005-0000-0000-000062010000}"/>
    <cellStyle name="標準 2 4" xfId="233" xr:uid="{00000000-0005-0000-0000-000063010000}"/>
    <cellStyle name="標準 2 4 2" xfId="234" xr:uid="{00000000-0005-0000-0000-000064010000}"/>
    <cellStyle name="標準 2 4 3" xfId="235" xr:uid="{00000000-0005-0000-0000-000065010000}"/>
    <cellStyle name="標準 2 5" xfId="236" xr:uid="{00000000-0005-0000-0000-000066010000}"/>
    <cellStyle name="標準 2 6" xfId="237" xr:uid="{00000000-0005-0000-0000-000067010000}"/>
    <cellStyle name="標準 2 7" xfId="238" xr:uid="{00000000-0005-0000-0000-000068010000}"/>
    <cellStyle name="標準 2 8" xfId="239" xr:uid="{00000000-0005-0000-0000-000069010000}"/>
    <cellStyle name="標準 2 9" xfId="240" xr:uid="{00000000-0005-0000-0000-00006A010000}"/>
    <cellStyle name="標準 3" xfId="241" xr:uid="{00000000-0005-0000-0000-00006B010000}"/>
    <cellStyle name="標準 3 2" xfId="242" xr:uid="{00000000-0005-0000-0000-00006C010000}"/>
    <cellStyle name="標準 3 3" xfId="243" xr:uid="{00000000-0005-0000-0000-00006D010000}"/>
    <cellStyle name="標準 3 4" xfId="244" xr:uid="{00000000-0005-0000-0000-00006E010000}"/>
    <cellStyle name="標準 3 5" xfId="245" xr:uid="{00000000-0005-0000-0000-00006F010000}"/>
    <cellStyle name="標準 4" xfId="262" xr:uid="{00000000-0005-0000-0000-000070010000}"/>
    <cellStyle name="標準 4 2" xfId="246" xr:uid="{00000000-0005-0000-0000-000071010000}"/>
    <cellStyle name="標準 4 3" xfId="247" xr:uid="{00000000-0005-0000-0000-000072010000}"/>
    <cellStyle name="標準 5" xfId="264" xr:uid="{00000000-0005-0000-0000-000073010000}"/>
    <cellStyle name="標準 5 2" xfId="248" xr:uid="{00000000-0005-0000-0000-000074010000}"/>
    <cellStyle name="標準 5 3" xfId="249" xr:uid="{00000000-0005-0000-0000-000075010000}"/>
    <cellStyle name="標準 6" xfId="250" xr:uid="{00000000-0005-0000-0000-000076010000}"/>
    <cellStyle name="標準 7" xfId="251" xr:uid="{00000000-0005-0000-0000-000077010000}"/>
    <cellStyle name="標準 8" xfId="252" xr:uid="{00000000-0005-0000-0000-000078010000}"/>
    <cellStyle name="標準 9" xfId="253" xr:uid="{00000000-0005-0000-0000-000079010000}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良い" xfId="254" builtinId="26" customBuiltin="1"/>
    <cellStyle name="良い 2" xfId="255" xr:uid="{00000000-0005-0000-0000-0000EF010000}"/>
    <cellStyle name="良い 2 2" xfId="256" xr:uid="{00000000-0005-0000-0000-0000F0010000}"/>
    <cellStyle name="良い 3" xfId="257" xr:uid="{00000000-0005-0000-0000-0000F1010000}"/>
    <cellStyle name="良い 4" xfId="258" xr:uid="{00000000-0005-0000-0000-0000F2010000}"/>
  </cellStyles>
  <dxfs count="0"/>
  <tableStyles count="0" defaultTableStyle="TableStyleMedium2" defaultPivotStyle="Pivot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9525</xdr:colOff>
      <xdr:row>0</xdr:row>
      <xdr:rowOff>21145</xdr:rowOff>
    </xdr:from>
    <xdr:to>
      <xdr:col>46</xdr:col>
      <xdr:colOff>11808</xdr:colOff>
      <xdr:row>0</xdr:row>
      <xdr:rowOff>352425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21145"/>
          <a:ext cx="573783" cy="331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9526</xdr:colOff>
      <xdr:row>0</xdr:row>
      <xdr:rowOff>22859</xdr:rowOff>
    </xdr:from>
    <xdr:to>
      <xdr:col>46</xdr:col>
      <xdr:colOff>11810</xdr:colOff>
      <xdr:row>0</xdr:row>
      <xdr:rowOff>352425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6" y="22859"/>
          <a:ext cx="573784" cy="3295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97156</xdr:colOff>
      <xdr:row>7</xdr:row>
      <xdr:rowOff>66675</xdr:rowOff>
    </xdr:from>
    <xdr:to>
      <xdr:col>9</xdr:col>
      <xdr:colOff>142875</xdr:colOff>
      <xdr:row>24</xdr:row>
      <xdr:rowOff>161925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4383406" y="1447800"/>
          <a:ext cx="45719" cy="3333750"/>
        </a:xfrm>
        <a:prstGeom prst="downArrow">
          <a:avLst>
            <a:gd name="adj1" fmla="val 50000"/>
            <a:gd name="adj2" fmla="val 33333"/>
          </a:avLst>
        </a:prstGeom>
        <a:solidFill>
          <a:schemeClr val="tx1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104775</xdr:colOff>
      <xdr:row>7</xdr:row>
      <xdr:rowOff>66675</xdr:rowOff>
    </xdr:from>
    <xdr:to>
      <xdr:col>19</xdr:col>
      <xdr:colOff>150494</xdr:colOff>
      <xdr:row>24</xdr:row>
      <xdr:rowOff>161925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 flipH="1">
          <a:off x="9372600" y="1447800"/>
          <a:ext cx="45719" cy="3333750"/>
        </a:xfrm>
        <a:prstGeom prst="downArrow">
          <a:avLst>
            <a:gd name="adj1" fmla="val 50000"/>
            <a:gd name="adj2" fmla="val 33333"/>
          </a:avLst>
        </a:prstGeom>
        <a:solidFill>
          <a:schemeClr val="tx1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"/>
  <sheetViews>
    <sheetView workbookViewId="0"/>
  </sheetViews>
  <sheetFormatPr defaultColWidth="8.75"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CC291"/>
  <sheetViews>
    <sheetView showGridLines="0" showRowColHeaders="0" topLeftCell="A73" workbookViewId="0">
      <selection activeCell="A82" sqref="A82:X82"/>
    </sheetView>
  </sheetViews>
  <sheetFormatPr defaultColWidth="3.5" defaultRowHeight="10.5" customHeight="1" x14ac:dyDescent="0.15"/>
  <cols>
    <col min="1" max="24" width="3.5" style="636" customWidth="1"/>
    <col min="25" max="38" width="1.625" style="636" customWidth="1"/>
    <col min="39" max="51" width="3.5" style="636"/>
    <col min="52" max="53" width="3.5" style="636" customWidth="1"/>
    <col min="54" max="55" width="3.5" style="636" hidden="1" customWidth="1"/>
    <col min="56" max="57" width="3.5" style="636" customWidth="1"/>
    <col min="58" max="16384" width="3.5" style="636"/>
  </cols>
  <sheetData>
    <row r="1" spans="1:78" ht="9" customHeight="1" x14ac:dyDescent="0.15">
      <c r="A1" s="998" t="s">
        <v>48</v>
      </c>
      <c r="B1" s="999"/>
      <c r="C1" s="999"/>
      <c r="D1" s="999"/>
      <c r="E1" s="999"/>
      <c r="F1" s="1000"/>
      <c r="G1" s="1007" t="s">
        <v>102</v>
      </c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9"/>
      <c r="U1" s="631"/>
      <c r="V1" s="1001" t="s">
        <v>952</v>
      </c>
      <c r="W1" s="1001"/>
      <c r="X1" s="1013" t="s">
        <v>729</v>
      </c>
      <c r="Y1" s="1014"/>
      <c r="Z1" s="1014"/>
      <c r="AA1" s="1014"/>
      <c r="AB1" s="1014"/>
      <c r="AC1" s="1014"/>
      <c r="AD1" s="1014"/>
      <c r="AE1" s="1014"/>
      <c r="AF1" s="1014"/>
      <c r="AG1" s="1014"/>
      <c r="AH1" s="1015"/>
      <c r="AI1" s="1002" t="s">
        <v>953</v>
      </c>
      <c r="AJ1" s="1002"/>
      <c r="AK1" s="632"/>
      <c r="AL1" s="632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4"/>
      <c r="BB1" s="635" t="s">
        <v>730</v>
      </c>
      <c r="BC1" s="635" t="s">
        <v>731</v>
      </c>
      <c r="BD1" s="144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</row>
    <row r="2" spans="1:78" ht="9" customHeight="1" x14ac:dyDescent="0.15">
      <c r="A2" s="1003" t="s">
        <v>49</v>
      </c>
      <c r="B2" s="1004"/>
      <c r="C2" s="1004"/>
      <c r="D2" s="1004"/>
      <c r="E2" s="1004"/>
      <c r="F2" s="1005"/>
      <c r="G2" s="1010" t="s">
        <v>103</v>
      </c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2"/>
      <c r="U2" s="631"/>
      <c r="V2" s="982" t="s">
        <v>108</v>
      </c>
      <c r="W2" s="982"/>
      <c r="X2" s="978" t="s">
        <v>954</v>
      </c>
      <c r="Y2" s="979"/>
      <c r="Z2" s="979"/>
      <c r="AA2" s="979"/>
      <c r="AB2" s="979"/>
      <c r="AC2" s="979"/>
      <c r="AD2" s="979"/>
      <c r="AE2" s="979"/>
      <c r="AF2" s="979"/>
      <c r="AG2" s="979"/>
      <c r="AH2" s="980"/>
      <c r="AI2" s="1006" t="s">
        <v>732</v>
      </c>
      <c r="AJ2" s="1006"/>
      <c r="AK2" s="637"/>
      <c r="AL2" s="637"/>
      <c r="AM2" s="633"/>
      <c r="AN2" s="633"/>
      <c r="AO2" s="633"/>
      <c r="AP2" s="633"/>
      <c r="AQ2" s="633"/>
      <c r="AR2" s="633"/>
      <c r="AS2" s="633"/>
      <c r="AT2" s="633"/>
      <c r="AU2" s="633"/>
      <c r="AV2" s="633"/>
      <c r="AW2" s="633"/>
      <c r="AX2" s="633"/>
      <c r="AY2" s="633"/>
      <c r="AZ2" s="633"/>
      <c r="BA2" s="144"/>
      <c r="BB2" s="1019" t="s">
        <v>733</v>
      </c>
      <c r="BC2" s="1020"/>
      <c r="BD2" s="144"/>
      <c r="BE2" s="633"/>
      <c r="BF2" s="633"/>
      <c r="BG2" s="633"/>
      <c r="BH2" s="633"/>
      <c r="BI2" s="633"/>
      <c r="BJ2" s="633"/>
      <c r="BK2" s="633"/>
      <c r="BL2" s="633"/>
      <c r="BM2" s="633"/>
      <c r="BN2" s="633"/>
      <c r="BO2" s="633"/>
      <c r="BP2" s="633"/>
      <c r="BQ2" s="633"/>
      <c r="BR2" s="633"/>
      <c r="BS2" s="633"/>
      <c r="BT2" s="633"/>
      <c r="BU2" s="633"/>
      <c r="BV2" s="633"/>
      <c r="BW2" s="633"/>
      <c r="BX2" s="633"/>
      <c r="BY2" s="633"/>
      <c r="BZ2" s="633"/>
    </row>
    <row r="3" spans="1:78" ht="9" customHeight="1" x14ac:dyDescent="0.15">
      <c r="A3" s="1016" t="s">
        <v>734</v>
      </c>
      <c r="B3" s="1017"/>
      <c r="C3" s="1017"/>
      <c r="D3" s="1017"/>
      <c r="E3" s="1017"/>
      <c r="F3" s="1018"/>
      <c r="G3" s="1021" t="s">
        <v>735</v>
      </c>
      <c r="H3" s="973"/>
      <c r="I3" s="973"/>
      <c r="J3" s="973"/>
      <c r="K3" s="973"/>
      <c r="L3" s="973"/>
      <c r="M3" s="973"/>
      <c r="N3" s="973"/>
      <c r="O3" s="973"/>
      <c r="P3" s="973"/>
      <c r="Q3" s="973"/>
      <c r="R3" s="973"/>
      <c r="S3" s="973"/>
      <c r="T3" s="974"/>
      <c r="U3" s="631"/>
      <c r="V3" s="982" t="s">
        <v>736</v>
      </c>
      <c r="W3" s="982"/>
      <c r="X3" s="978" t="s">
        <v>737</v>
      </c>
      <c r="Y3" s="979"/>
      <c r="Z3" s="979"/>
      <c r="AA3" s="979"/>
      <c r="AB3" s="979"/>
      <c r="AC3" s="979"/>
      <c r="AD3" s="979"/>
      <c r="AE3" s="979"/>
      <c r="AF3" s="979"/>
      <c r="AG3" s="979"/>
      <c r="AH3" s="980"/>
      <c r="AI3" s="1006" t="s">
        <v>738</v>
      </c>
      <c r="AJ3" s="1006"/>
      <c r="AK3" s="637"/>
      <c r="AL3" s="637"/>
      <c r="AM3" s="633"/>
      <c r="AN3" s="633"/>
      <c r="AO3" s="633"/>
      <c r="AP3" s="633"/>
      <c r="AQ3" s="633"/>
      <c r="AR3" s="633"/>
      <c r="AS3" s="633"/>
      <c r="AT3" s="633"/>
      <c r="AU3" s="633"/>
      <c r="AV3" s="633"/>
      <c r="AW3" s="633"/>
      <c r="AX3" s="633"/>
      <c r="AY3" s="633"/>
      <c r="AZ3" s="633"/>
      <c r="BA3" s="638"/>
      <c r="BB3" s="639" t="s">
        <v>739</v>
      </c>
      <c r="BC3" s="640" t="s">
        <v>739</v>
      </c>
      <c r="BD3" s="638"/>
      <c r="BE3" s="633"/>
      <c r="BF3" s="633"/>
      <c r="BG3" s="633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3"/>
      <c r="BV3" s="633"/>
      <c r="BW3" s="633"/>
      <c r="BX3" s="633"/>
      <c r="BY3" s="633"/>
      <c r="BZ3" s="633"/>
    </row>
    <row r="4" spans="1:78" ht="9" customHeight="1" x14ac:dyDescent="0.15">
      <c r="A4" s="1016" t="s">
        <v>50</v>
      </c>
      <c r="B4" s="1017"/>
      <c r="C4" s="1017"/>
      <c r="D4" s="1017"/>
      <c r="E4" s="1017"/>
      <c r="F4" s="1018"/>
      <c r="G4" s="1021" t="s">
        <v>740</v>
      </c>
      <c r="H4" s="973"/>
      <c r="I4" s="973"/>
      <c r="J4" s="973"/>
      <c r="K4" s="973"/>
      <c r="L4" s="973"/>
      <c r="M4" s="973"/>
      <c r="N4" s="973"/>
      <c r="O4" s="973"/>
      <c r="P4" s="973"/>
      <c r="Q4" s="973"/>
      <c r="R4" s="973"/>
      <c r="S4" s="973"/>
      <c r="T4" s="974"/>
      <c r="U4" s="631"/>
      <c r="V4" s="982" t="s">
        <v>741</v>
      </c>
      <c r="W4" s="982"/>
      <c r="X4" s="978" t="s">
        <v>742</v>
      </c>
      <c r="Y4" s="979"/>
      <c r="Z4" s="979"/>
      <c r="AA4" s="979"/>
      <c r="AB4" s="979"/>
      <c r="AC4" s="979"/>
      <c r="AD4" s="979"/>
      <c r="AE4" s="979"/>
      <c r="AF4" s="979"/>
      <c r="AG4" s="979"/>
      <c r="AH4" s="980"/>
      <c r="AI4" s="1006" t="s">
        <v>743</v>
      </c>
      <c r="AJ4" s="1006"/>
      <c r="AK4" s="637"/>
      <c r="AL4" s="637"/>
      <c r="AM4" s="633"/>
      <c r="AN4" s="633"/>
      <c r="AO4" s="633"/>
      <c r="AP4" s="633"/>
      <c r="AQ4" s="633"/>
      <c r="AR4" s="633"/>
      <c r="AS4" s="633"/>
      <c r="AT4" s="633"/>
      <c r="AU4" s="633"/>
      <c r="AV4" s="633"/>
      <c r="AW4" s="633"/>
      <c r="AX4" s="633"/>
      <c r="AY4" s="633"/>
      <c r="AZ4" s="633"/>
      <c r="BA4" s="641"/>
      <c r="BB4" s="642">
        <f>IF(GameSheet!A7="","",GameSheet!A7)</f>
        <v>33</v>
      </c>
      <c r="BC4" s="643">
        <f>IF(GameSheet!A34="","",GameSheet!A34)</f>
        <v>1</v>
      </c>
      <c r="BD4" s="641"/>
      <c r="BE4" s="633"/>
      <c r="BF4" s="633"/>
      <c r="BG4" s="633"/>
      <c r="BH4" s="633"/>
      <c r="BI4" s="633"/>
      <c r="BJ4" s="633"/>
      <c r="BK4" s="633"/>
      <c r="BL4" s="633"/>
      <c r="BM4" s="633"/>
      <c r="BN4" s="633"/>
      <c r="BO4" s="633"/>
      <c r="BP4" s="633"/>
      <c r="BQ4" s="633"/>
      <c r="BR4" s="633"/>
      <c r="BS4" s="633"/>
      <c r="BT4" s="633"/>
      <c r="BU4" s="633"/>
      <c r="BV4" s="633"/>
      <c r="BW4" s="633"/>
      <c r="BX4" s="633"/>
      <c r="BY4" s="633"/>
      <c r="BZ4" s="633"/>
    </row>
    <row r="5" spans="1:78" ht="9" customHeight="1" x14ac:dyDescent="0.15">
      <c r="A5" s="1016" t="s">
        <v>23</v>
      </c>
      <c r="B5" s="1017"/>
      <c r="C5" s="1017"/>
      <c r="D5" s="1017"/>
      <c r="E5" s="1017"/>
      <c r="F5" s="1018"/>
      <c r="G5" s="1021" t="s">
        <v>73</v>
      </c>
      <c r="H5" s="973"/>
      <c r="I5" s="973"/>
      <c r="J5" s="973"/>
      <c r="K5" s="973"/>
      <c r="L5" s="973"/>
      <c r="M5" s="973"/>
      <c r="N5" s="973"/>
      <c r="O5" s="973"/>
      <c r="P5" s="973"/>
      <c r="Q5" s="973"/>
      <c r="R5" s="973"/>
      <c r="S5" s="973"/>
      <c r="T5" s="974"/>
      <c r="U5" s="631"/>
      <c r="V5" s="982" t="s">
        <v>109</v>
      </c>
      <c r="W5" s="982"/>
      <c r="X5" s="978" t="s">
        <v>744</v>
      </c>
      <c r="Y5" s="979"/>
      <c r="Z5" s="979"/>
      <c r="AA5" s="979"/>
      <c r="AB5" s="979"/>
      <c r="AC5" s="979"/>
      <c r="AD5" s="979"/>
      <c r="AE5" s="979"/>
      <c r="AF5" s="979"/>
      <c r="AG5" s="979"/>
      <c r="AH5" s="980"/>
      <c r="AI5" s="1006" t="s">
        <v>745</v>
      </c>
      <c r="AJ5" s="1006"/>
      <c r="AK5" s="637"/>
      <c r="AL5" s="637"/>
      <c r="AM5" s="633"/>
      <c r="AN5" s="633"/>
      <c r="AO5" s="633"/>
      <c r="AP5" s="633"/>
      <c r="AQ5" s="633"/>
      <c r="AR5" s="633"/>
      <c r="AS5" s="633"/>
      <c r="AT5" s="633"/>
      <c r="AU5" s="633"/>
      <c r="AV5" s="633"/>
      <c r="AW5" s="633"/>
      <c r="AX5" s="633"/>
      <c r="AY5" s="633"/>
      <c r="AZ5" s="633"/>
      <c r="BA5" s="641"/>
      <c r="BB5" s="644">
        <f>IF(GameSheet!A8="","",GameSheet!A8)</f>
        <v>44</v>
      </c>
      <c r="BC5" s="645">
        <f>IF(GameSheet!A35="","",GameSheet!A35)</f>
        <v>22</v>
      </c>
      <c r="BD5" s="641"/>
      <c r="BE5" s="633"/>
      <c r="BF5" s="633"/>
      <c r="BG5" s="633"/>
      <c r="BH5" s="633"/>
      <c r="BI5" s="633"/>
      <c r="BJ5" s="633"/>
      <c r="BK5" s="633"/>
      <c r="BL5" s="633"/>
      <c r="BM5" s="633"/>
      <c r="BN5" s="633"/>
      <c r="BO5" s="633"/>
      <c r="BP5" s="633"/>
      <c r="BQ5" s="633"/>
      <c r="BR5" s="633"/>
      <c r="BS5" s="633"/>
      <c r="BT5" s="633"/>
      <c r="BU5" s="633"/>
      <c r="BV5" s="633"/>
      <c r="BW5" s="633"/>
      <c r="BX5" s="633"/>
      <c r="BY5" s="633"/>
      <c r="BZ5" s="633"/>
    </row>
    <row r="6" spans="1:78" ht="9" customHeight="1" x14ac:dyDescent="0.15">
      <c r="A6" s="1016" t="s">
        <v>51</v>
      </c>
      <c r="B6" s="1017"/>
      <c r="C6" s="1017"/>
      <c r="D6" s="1017"/>
      <c r="E6" s="1017"/>
      <c r="F6" s="1018"/>
      <c r="G6" s="1021" t="s">
        <v>746</v>
      </c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4"/>
      <c r="U6" s="631"/>
      <c r="V6" s="982" t="s">
        <v>110</v>
      </c>
      <c r="W6" s="982"/>
      <c r="X6" s="978" t="s">
        <v>747</v>
      </c>
      <c r="Y6" s="979"/>
      <c r="Z6" s="979"/>
      <c r="AA6" s="979"/>
      <c r="AB6" s="979"/>
      <c r="AC6" s="979"/>
      <c r="AD6" s="979"/>
      <c r="AE6" s="979"/>
      <c r="AF6" s="979"/>
      <c r="AG6" s="979"/>
      <c r="AH6" s="980"/>
      <c r="AI6" s="1006" t="s">
        <v>748</v>
      </c>
      <c r="AJ6" s="1006"/>
      <c r="AK6" s="637"/>
      <c r="AL6" s="637"/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3"/>
      <c r="AY6" s="633"/>
      <c r="AZ6" s="633"/>
      <c r="BA6" s="641"/>
      <c r="BB6" s="646" t="str">
        <f>IF(GameSheet!A9="","",GameSheet!A9)</f>
        <v>-</v>
      </c>
      <c r="BC6" s="647" t="str">
        <f>IF(GameSheet!A36="","",GameSheet!A36)</f>
        <v>-</v>
      </c>
      <c r="BD6" s="641"/>
      <c r="BE6" s="633"/>
      <c r="BF6" s="633"/>
      <c r="BG6" s="633"/>
      <c r="BH6" s="633"/>
      <c r="BI6" s="633"/>
      <c r="BJ6" s="633"/>
      <c r="BK6" s="633"/>
      <c r="BL6" s="633"/>
      <c r="BM6" s="633"/>
      <c r="BN6" s="633"/>
      <c r="BO6" s="633"/>
      <c r="BP6" s="633"/>
      <c r="BQ6" s="633"/>
      <c r="BR6" s="633"/>
      <c r="BS6" s="633"/>
      <c r="BT6" s="633"/>
      <c r="BU6" s="633"/>
      <c r="BV6" s="633"/>
      <c r="BW6" s="633"/>
      <c r="BX6" s="633"/>
      <c r="BY6" s="633"/>
      <c r="BZ6" s="633"/>
    </row>
    <row r="7" spans="1:78" ht="9" customHeight="1" x14ac:dyDescent="0.15">
      <c r="A7" s="1022" t="s">
        <v>52</v>
      </c>
      <c r="B7" s="1023"/>
      <c r="C7" s="1023"/>
      <c r="D7" s="1023"/>
      <c r="E7" s="1023"/>
      <c r="F7" s="1024"/>
      <c r="G7" s="1028" t="s">
        <v>749</v>
      </c>
      <c r="H7" s="976"/>
      <c r="I7" s="976"/>
      <c r="J7" s="976"/>
      <c r="K7" s="976"/>
      <c r="L7" s="976"/>
      <c r="M7" s="976"/>
      <c r="N7" s="976"/>
      <c r="O7" s="976"/>
      <c r="P7" s="976"/>
      <c r="Q7" s="976"/>
      <c r="R7" s="976"/>
      <c r="S7" s="976"/>
      <c r="T7" s="977"/>
      <c r="U7" s="631"/>
      <c r="V7" s="982" t="s">
        <v>750</v>
      </c>
      <c r="W7" s="982"/>
      <c r="X7" s="978" t="s">
        <v>751</v>
      </c>
      <c r="Y7" s="979"/>
      <c r="Z7" s="979"/>
      <c r="AA7" s="979"/>
      <c r="AB7" s="979"/>
      <c r="AC7" s="979"/>
      <c r="AD7" s="979"/>
      <c r="AE7" s="979"/>
      <c r="AF7" s="979"/>
      <c r="AG7" s="979"/>
      <c r="AH7" s="980"/>
      <c r="AI7" s="1006" t="s">
        <v>752</v>
      </c>
      <c r="AJ7" s="1006"/>
      <c r="AK7" s="637"/>
      <c r="AL7" s="637"/>
      <c r="AM7" s="633"/>
      <c r="AN7" s="633"/>
      <c r="AO7" s="633"/>
      <c r="AP7" s="633"/>
      <c r="AQ7" s="633"/>
      <c r="AR7" s="633"/>
      <c r="AS7" s="633"/>
      <c r="AT7" s="633"/>
      <c r="AU7" s="633"/>
      <c r="AV7" s="633"/>
      <c r="AW7" s="633"/>
      <c r="AX7" s="633"/>
      <c r="AY7" s="633"/>
      <c r="AZ7" s="633"/>
      <c r="BA7" s="641"/>
      <c r="BB7" s="642" t="str">
        <f>IF(GameSheet!A10="","",GameSheet!A10)</f>
        <v>-</v>
      </c>
      <c r="BC7" s="643" t="str">
        <f>IF(GameSheet!A37="","",GameSheet!A37)</f>
        <v>-</v>
      </c>
      <c r="BD7" s="641"/>
      <c r="BE7" s="633"/>
      <c r="BF7" s="633"/>
      <c r="BG7" s="633"/>
      <c r="BH7" s="633"/>
      <c r="BI7" s="633"/>
      <c r="BJ7" s="633"/>
      <c r="BK7" s="633"/>
      <c r="BL7" s="633"/>
      <c r="BM7" s="633"/>
      <c r="BN7" s="633"/>
      <c r="BO7" s="633"/>
      <c r="BP7" s="633"/>
      <c r="BQ7" s="633"/>
      <c r="BR7" s="633"/>
      <c r="BS7" s="633"/>
      <c r="BT7" s="633"/>
      <c r="BU7" s="633"/>
      <c r="BV7" s="633"/>
      <c r="BW7" s="633"/>
      <c r="BX7" s="633"/>
      <c r="BY7" s="633"/>
      <c r="BZ7" s="633"/>
    </row>
    <row r="8" spans="1:78" ht="9" customHeight="1" x14ac:dyDescent="0.15">
      <c r="A8" s="1025" t="s">
        <v>74</v>
      </c>
      <c r="B8" s="1026"/>
      <c r="C8" s="1026"/>
      <c r="D8" s="1026"/>
      <c r="E8" s="1026"/>
      <c r="F8" s="1027"/>
      <c r="G8" s="1029" t="s">
        <v>753</v>
      </c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80"/>
      <c r="U8" s="631"/>
      <c r="V8" s="982" t="s">
        <v>111</v>
      </c>
      <c r="W8" s="982"/>
      <c r="X8" s="978" t="s">
        <v>754</v>
      </c>
      <c r="Y8" s="979"/>
      <c r="Z8" s="979"/>
      <c r="AA8" s="979"/>
      <c r="AB8" s="979"/>
      <c r="AC8" s="979"/>
      <c r="AD8" s="979"/>
      <c r="AE8" s="979"/>
      <c r="AF8" s="979"/>
      <c r="AG8" s="979"/>
      <c r="AH8" s="980"/>
      <c r="AI8" s="1006" t="s">
        <v>755</v>
      </c>
      <c r="AJ8" s="1006"/>
      <c r="AK8" s="637"/>
      <c r="AL8" s="637"/>
      <c r="AM8" s="633"/>
      <c r="AN8" s="633"/>
      <c r="AO8" s="633"/>
      <c r="AP8" s="633"/>
      <c r="AQ8" s="633"/>
      <c r="AR8" s="633"/>
      <c r="AS8" s="633"/>
      <c r="AT8" s="633"/>
      <c r="AU8" s="633"/>
      <c r="AV8" s="633"/>
      <c r="AW8" s="633"/>
      <c r="AX8" s="633"/>
      <c r="AY8" s="633"/>
      <c r="AZ8" s="633"/>
      <c r="BA8" s="641"/>
      <c r="BB8" s="642" t="str">
        <f>IF(GameSheet!A11="","",GameSheet!A11)</f>
        <v>-</v>
      </c>
      <c r="BC8" s="643" t="str">
        <f>IF(GameSheet!A38="","",GameSheet!A38)</f>
        <v>-</v>
      </c>
      <c r="BD8" s="641"/>
      <c r="BE8" s="633"/>
      <c r="BF8" s="633"/>
      <c r="BG8" s="633"/>
      <c r="BH8" s="633"/>
      <c r="BI8" s="633"/>
      <c r="BJ8" s="633"/>
      <c r="BK8" s="633"/>
      <c r="BL8" s="633"/>
      <c r="BM8" s="633"/>
      <c r="BN8" s="633"/>
      <c r="BO8" s="633"/>
      <c r="BP8" s="633"/>
      <c r="BQ8" s="633"/>
      <c r="BR8" s="633"/>
      <c r="BS8" s="633"/>
      <c r="BT8" s="633"/>
      <c r="BU8" s="633"/>
      <c r="BV8" s="633"/>
      <c r="BW8" s="633"/>
      <c r="BX8" s="633"/>
      <c r="BY8" s="633"/>
      <c r="BZ8" s="633"/>
    </row>
    <row r="9" spans="1:78" ht="9" customHeight="1" x14ac:dyDescent="0.15">
      <c r="A9" s="1025" t="s">
        <v>75</v>
      </c>
      <c r="B9" s="1026"/>
      <c r="C9" s="1026"/>
      <c r="D9" s="1026"/>
      <c r="E9" s="1026"/>
      <c r="F9" s="1027"/>
      <c r="G9" s="1029" t="s">
        <v>756</v>
      </c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80"/>
      <c r="U9" s="631"/>
      <c r="V9" s="982" t="s">
        <v>112</v>
      </c>
      <c r="W9" s="982"/>
      <c r="X9" s="978" t="s">
        <v>757</v>
      </c>
      <c r="Y9" s="979"/>
      <c r="Z9" s="979"/>
      <c r="AA9" s="979"/>
      <c r="AB9" s="979"/>
      <c r="AC9" s="979"/>
      <c r="AD9" s="979"/>
      <c r="AE9" s="979"/>
      <c r="AF9" s="979"/>
      <c r="AG9" s="979"/>
      <c r="AH9" s="980"/>
      <c r="AI9" s="1006" t="s">
        <v>758</v>
      </c>
      <c r="AJ9" s="1006"/>
      <c r="AK9" s="637"/>
      <c r="AL9" s="637"/>
      <c r="AM9" s="633"/>
      <c r="AN9" s="633"/>
      <c r="AO9" s="633"/>
      <c r="AP9" s="633"/>
      <c r="AQ9" s="633"/>
      <c r="AR9" s="633"/>
      <c r="AS9" s="633"/>
      <c r="AT9" s="633"/>
      <c r="AU9" s="633"/>
      <c r="AV9" s="633"/>
      <c r="AW9" s="633"/>
      <c r="AX9" s="633"/>
      <c r="AY9" s="633"/>
      <c r="AZ9" s="633"/>
      <c r="BA9" s="641"/>
      <c r="BB9" s="642" t="str">
        <f>IF(GameSheet!A12="","",GameSheet!A12)</f>
        <v>-</v>
      </c>
      <c r="BC9" s="643" t="str">
        <f>IF(GameSheet!A39="","",GameSheet!A39)</f>
        <v>-</v>
      </c>
      <c r="BD9" s="641"/>
      <c r="BE9" s="633"/>
      <c r="BF9" s="633"/>
      <c r="BG9" s="633"/>
      <c r="BH9" s="633"/>
      <c r="BI9" s="633"/>
      <c r="BJ9" s="633"/>
      <c r="BK9" s="633"/>
      <c r="BL9" s="633"/>
      <c r="BM9" s="633"/>
      <c r="BN9" s="633"/>
      <c r="BO9" s="633"/>
      <c r="BP9" s="633"/>
      <c r="BQ9" s="633"/>
      <c r="BR9" s="633"/>
      <c r="BS9" s="633"/>
      <c r="BT9" s="633"/>
      <c r="BU9" s="633"/>
      <c r="BV9" s="633"/>
      <c r="BW9" s="633"/>
      <c r="BX9" s="633"/>
      <c r="BY9" s="633"/>
      <c r="BZ9" s="633"/>
    </row>
    <row r="10" spans="1:78" ht="9" customHeight="1" x14ac:dyDescent="0.15">
      <c r="A10" s="1003" t="s">
        <v>151</v>
      </c>
      <c r="B10" s="1004"/>
      <c r="C10" s="1004"/>
      <c r="D10" s="1004"/>
      <c r="E10" s="1004"/>
      <c r="F10" s="1005"/>
      <c r="G10" s="1030" t="s">
        <v>759</v>
      </c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2"/>
      <c r="U10" s="631"/>
      <c r="V10" s="982" t="s">
        <v>113</v>
      </c>
      <c r="W10" s="982"/>
      <c r="X10" s="978" t="s">
        <v>760</v>
      </c>
      <c r="Y10" s="979"/>
      <c r="Z10" s="979"/>
      <c r="AA10" s="979"/>
      <c r="AB10" s="979"/>
      <c r="AC10" s="979"/>
      <c r="AD10" s="979"/>
      <c r="AE10" s="979"/>
      <c r="AF10" s="979"/>
      <c r="AG10" s="979"/>
      <c r="AH10" s="980"/>
      <c r="AI10" s="1006" t="s">
        <v>761</v>
      </c>
      <c r="AJ10" s="1006"/>
      <c r="AK10" s="637"/>
      <c r="AL10" s="637"/>
      <c r="AM10" s="633"/>
      <c r="AN10" s="633"/>
      <c r="AO10" s="633"/>
      <c r="AP10" s="633"/>
      <c r="AQ10" s="633"/>
      <c r="AR10" s="633"/>
      <c r="AS10" s="633"/>
      <c r="AT10" s="633"/>
      <c r="AU10" s="633"/>
      <c r="AV10" s="633"/>
      <c r="AW10" s="633"/>
      <c r="AX10" s="633"/>
      <c r="AY10" s="633"/>
      <c r="AZ10" s="633"/>
      <c r="BA10" s="641"/>
      <c r="BB10" s="642" t="str">
        <f>IF(GameSheet!A13="","",GameSheet!A13)</f>
        <v>-</v>
      </c>
      <c r="BC10" s="643" t="str">
        <f>IF(GameSheet!A40="","",GameSheet!A40)</f>
        <v>-</v>
      </c>
      <c r="BD10" s="641"/>
      <c r="BE10" s="633"/>
      <c r="BF10" s="633"/>
      <c r="BG10" s="633"/>
      <c r="BH10" s="633"/>
      <c r="BI10" s="633"/>
      <c r="BJ10" s="633"/>
      <c r="BK10" s="633"/>
      <c r="BL10" s="633"/>
      <c r="BM10" s="633"/>
      <c r="BN10" s="633"/>
      <c r="BO10" s="633"/>
      <c r="BP10" s="633"/>
      <c r="BQ10" s="633"/>
      <c r="BR10" s="633"/>
      <c r="BS10" s="633"/>
      <c r="BT10" s="633"/>
      <c r="BU10" s="633"/>
      <c r="BV10" s="633"/>
      <c r="BW10" s="633"/>
      <c r="BX10" s="633"/>
      <c r="BY10" s="633"/>
      <c r="BZ10" s="633"/>
    </row>
    <row r="11" spans="1:78" ht="9" customHeight="1" x14ac:dyDescent="0.15">
      <c r="A11" s="1016" t="s">
        <v>53</v>
      </c>
      <c r="B11" s="1017"/>
      <c r="C11" s="1017"/>
      <c r="D11" s="1017"/>
      <c r="E11" s="1017"/>
      <c r="F11" s="1018"/>
      <c r="G11" s="972" t="s">
        <v>1167</v>
      </c>
      <c r="H11" s="973"/>
      <c r="I11" s="973"/>
      <c r="J11" s="973"/>
      <c r="K11" s="973"/>
      <c r="L11" s="973"/>
      <c r="M11" s="973"/>
      <c r="N11" s="973"/>
      <c r="O11" s="973"/>
      <c r="P11" s="973"/>
      <c r="Q11" s="973"/>
      <c r="R11" s="973"/>
      <c r="S11" s="973"/>
      <c r="T11" s="974"/>
      <c r="U11" s="631"/>
      <c r="V11" s="982" t="s">
        <v>55</v>
      </c>
      <c r="W11" s="982"/>
      <c r="X11" s="978" t="s">
        <v>762</v>
      </c>
      <c r="Y11" s="979"/>
      <c r="Z11" s="979"/>
      <c r="AA11" s="979"/>
      <c r="AB11" s="979"/>
      <c r="AC11" s="979"/>
      <c r="AD11" s="979"/>
      <c r="AE11" s="979"/>
      <c r="AF11" s="979"/>
      <c r="AG11" s="979"/>
      <c r="AH11" s="980"/>
      <c r="AI11" s="1006" t="s">
        <v>763</v>
      </c>
      <c r="AJ11" s="1006"/>
      <c r="AK11" s="637"/>
      <c r="AL11" s="637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41"/>
      <c r="BB11" s="642" t="str">
        <f>IF(GameSheet!A14="","",GameSheet!A14)</f>
        <v>-</v>
      </c>
      <c r="BC11" s="643" t="str">
        <f>IF(GameSheet!A41="","",GameSheet!A41)</f>
        <v>-</v>
      </c>
      <c r="BD11" s="641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</row>
    <row r="12" spans="1:78" ht="9" customHeight="1" x14ac:dyDescent="0.15">
      <c r="A12" s="1016" t="s">
        <v>54</v>
      </c>
      <c r="B12" s="1017"/>
      <c r="C12" s="1017"/>
      <c r="D12" s="1017"/>
      <c r="E12" s="1017"/>
      <c r="F12" s="1018"/>
      <c r="G12" s="972" t="s">
        <v>1173</v>
      </c>
      <c r="H12" s="973"/>
      <c r="I12" s="973"/>
      <c r="J12" s="973"/>
      <c r="K12" s="973"/>
      <c r="L12" s="973"/>
      <c r="M12" s="973"/>
      <c r="N12" s="973"/>
      <c r="O12" s="973"/>
      <c r="P12" s="973"/>
      <c r="Q12" s="973"/>
      <c r="R12" s="973"/>
      <c r="S12" s="973"/>
      <c r="T12" s="974"/>
      <c r="U12" s="631"/>
      <c r="V12" s="982" t="s">
        <v>764</v>
      </c>
      <c r="W12" s="982"/>
      <c r="X12" s="978" t="s">
        <v>765</v>
      </c>
      <c r="Y12" s="979"/>
      <c r="Z12" s="979"/>
      <c r="AA12" s="979"/>
      <c r="AB12" s="979"/>
      <c r="AC12" s="979"/>
      <c r="AD12" s="979"/>
      <c r="AE12" s="979"/>
      <c r="AF12" s="979"/>
      <c r="AG12" s="979"/>
      <c r="AH12" s="980"/>
      <c r="AI12" s="1006" t="s">
        <v>766</v>
      </c>
      <c r="AJ12" s="1006"/>
      <c r="AK12" s="637"/>
      <c r="AL12" s="637"/>
      <c r="AM12" s="633"/>
      <c r="AN12" s="633"/>
      <c r="AO12" s="633"/>
      <c r="AP12" s="633"/>
      <c r="AQ12" s="633"/>
      <c r="AR12" s="633"/>
      <c r="AS12" s="633"/>
      <c r="AT12" s="633"/>
      <c r="AU12" s="633"/>
      <c r="AV12" s="633"/>
      <c r="AW12" s="633"/>
      <c r="AX12" s="633"/>
      <c r="AY12" s="633"/>
      <c r="AZ12" s="633"/>
      <c r="BA12" s="641"/>
      <c r="BB12" s="642" t="str">
        <f>IF(GameSheet!A15="","",GameSheet!A15)</f>
        <v>-</v>
      </c>
      <c r="BC12" s="643" t="str">
        <f>IF(GameSheet!A42="","",GameSheet!A42)</f>
        <v>-</v>
      </c>
      <c r="BD12" s="641"/>
      <c r="BE12" s="633"/>
      <c r="BF12" s="633"/>
      <c r="BG12" s="633"/>
      <c r="BH12" s="633"/>
      <c r="BI12" s="633"/>
      <c r="BJ12" s="633"/>
      <c r="BK12" s="633"/>
      <c r="BL12" s="633"/>
      <c r="BM12" s="633"/>
      <c r="BN12" s="633"/>
      <c r="BO12" s="633"/>
      <c r="BP12" s="633"/>
      <c r="BQ12" s="633"/>
      <c r="BR12" s="633"/>
      <c r="BS12" s="633"/>
      <c r="BT12" s="633"/>
      <c r="BU12" s="633"/>
      <c r="BV12" s="633"/>
      <c r="BW12" s="633"/>
      <c r="BX12" s="633"/>
      <c r="BY12" s="633"/>
      <c r="BZ12" s="633"/>
    </row>
    <row r="13" spans="1:78" ht="9" customHeight="1" x14ac:dyDescent="0.15">
      <c r="A13" s="1016" t="s">
        <v>76</v>
      </c>
      <c r="B13" s="1017"/>
      <c r="C13" s="1017"/>
      <c r="D13" s="1017"/>
      <c r="E13" s="1017"/>
      <c r="F13" s="1018"/>
      <c r="G13" s="972" t="s">
        <v>153</v>
      </c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4"/>
      <c r="U13" s="631"/>
      <c r="V13" s="982" t="s">
        <v>114</v>
      </c>
      <c r="W13" s="982"/>
      <c r="X13" s="978" t="s">
        <v>955</v>
      </c>
      <c r="Y13" s="979"/>
      <c r="Z13" s="979"/>
      <c r="AA13" s="979"/>
      <c r="AB13" s="979"/>
      <c r="AC13" s="979"/>
      <c r="AD13" s="979"/>
      <c r="AE13" s="979"/>
      <c r="AF13" s="979"/>
      <c r="AG13" s="979"/>
      <c r="AH13" s="980"/>
      <c r="AI13" s="1006" t="s">
        <v>767</v>
      </c>
      <c r="AJ13" s="1006"/>
      <c r="AK13" s="637"/>
      <c r="AL13" s="637"/>
      <c r="AM13" s="633"/>
      <c r="AN13" s="633"/>
      <c r="AO13" s="633"/>
      <c r="AP13" s="633"/>
      <c r="AQ13" s="633"/>
      <c r="AR13" s="633"/>
      <c r="AS13" s="633"/>
      <c r="AT13" s="633"/>
      <c r="AU13" s="633"/>
      <c r="AV13" s="633"/>
      <c r="AW13" s="633"/>
      <c r="AX13" s="633"/>
      <c r="AY13" s="633"/>
      <c r="AZ13" s="633"/>
      <c r="BA13" s="641"/>
      <c r="BB13" s="642" t="str">
        <f>IF(GameSheet!A16="","",GameSheet!A16)</f>
        <v>-</v>
      </c>
      <c r="BC13" s="643" t="str">
        <f>IF(GameSheet!A43="","",GameSheet!A43)</f>
        <v>-</v>
      </c>
      <c r="BD13" s="641"/>
      <c r="BE13" s="633"/>
      <c r="BF13" s="633"/>
      <c r="BG13" s="633"/>
      <c r="BH13" s="633"/>
      <c r="BI13" s="633"/>
      <c r="BJ13" s="633"/>
      <c r="BK13" s="633"/>
      <c r="BL13" s="633"/>
      <c r="BM13" s="633"/>
      <c r="BN13" s="633"/>
      <c r="BO13" s="633"/>
      <c r="BP13" s="633"/>
      <c r="BQ13" s="633"/>
      <c r="BR13" s="633"/>
      <c r="BS13" s="633"/>
      <c r="BT13" s="633"/>
      <c r="BU13" s="633"/>
      <c r="BV13" s="633"/>
      <c r="BW13" s="633"/>
      <c r="BX13" s="633"/>
      <c r="BY13" s="633"/>
      <c r="BZ13" s="633"/>
    </row>
    <row r="14" spans="1:78" ht="9" customHeight="1" x14ac:dyDescent="0.15">
      <c r="A14" s="1016" t="s">
        <v>10</v>
      </c>
      <c r="B14" s="1031"/>
      <c r="C14" s="1031"/>
      <c r="D14" s="1031"/>
      <c r="E14" s="1031"/>
      <c r="F14" s="1032"/>
      <c r="G14" s="975" t="s">
        <v>768</v>
      </c>
      <c r="H14" s="976"/>
      <c r="I14" s="976"/>
      <c r="J14" s="976"/>
      <c r="K14" s="976"/>
      <c r="L14" s="976"/>
      <c r="M14" s="976"/>
      <c r="N14" s="976"/>
      <c r="O14" s="976"/>
      <c r="P14" s="976"/>
      <c r="Q14" s="976"/>
      <c r="R14" s="976"/>
      <c r="S14" s="976"/>
      <c r="T14" s="977"/>
      <c r="U14" s="631"/>
      <c r="V14" s="982" t="s">
        <v>769</v>
      </c>
      <c r="W14" s="982"/>
      <c r="X14" s="978" t="s">
        <v>956</v>
      </c>
      <c r="Y14" s="979"/>
      <c r="Z14" s="979"/>
      <c r="AA14" s="979"/>
      <c r="AB14" s="979"/>
      <c r="AC14" s="979"/>
      <c r="AD14" s="979"/>
      <c r="AE14" s="979"/>
      <c r="AF14" s="979"/>
      <c r="AG14" s="979"/>
      <c r="AH14" s="980"/>
      <c r="AI14" s="1006" t="s">
        <v>770</v>
      </c>
      <c r="AJ14" s="1006"/>
      <c r="AK14" s="637"/>
      <c r="AL14" s="637"/>
      <c r="AM14" s="633"/>
      <c r="AO14" s="633"/>
      <c r="AP14" s="633"/>
      <c r="AQ14" s="633"/>
      <c r="AR14" s="633"/>
      <c r="AS14" s="633"/>
      <c r="AT14" s="633"/>
      <c r="AU14" s="633"/>
      <c r="AV14" s="633"/>
      <c r="AW14" s="633"/>
      <c r="AX14" s="633"/>
      <c r="AY14" s="633"/>
      <c r="AZ14" s="633"/>
      <c r="BA14" s="641"/>
      <c r="BB14" s="642" t="str">
        <f>IF(GameSheet!A17="","",GameSheet!A17)</f>
        <v>-</v>
      </c>
      <c r="BC14" s="643" t="str">
        <f>IF(GameSheet!A44="","",GameSheet!A44)</f>
        <v>-</v>
      </c>
      <c r="BD14" s="641"/>
      <c r="BE14" s="633"/>
      <c r="BF14" s="633"/>
      <c r="BG14" s="633"/>
      <c r="BH14" s="633"/>
      <c r="BI14" s="633"/>
      <c r="BJ14" s="633"/>
      <c r="BK14" s="633"/>
      <c r="BL14" s="633"/>
      <c r="BM14" s="633"/>
      <c r="BN14" s="633"/>
      <c r="BO14" s="633"/>
      <c r="BP14" s="633"/>
      <c r="BQ14" s="633"/>
      <c r="BR14" s="633"/>
      <c r="BS14" s="633"/>
      <c r="BT14" s="633"/>
      <c r="BU14" s="633"/>
      <c r="BV14" s="633"/>
      <c r="BW14" s="633"/>
      <c r="BX14" s="633"/>
      <c r="BY14" s="633"/>
      <c r="BZ14" s="633"/>
    </row>
    <row r="15" spans="1:78" ht="9" customHeight="1" x14ac:dyDescent="0.15">
      <c r="A15" s="1003" t="s">
        <v>772</v>
      </c>
      <c r="B15" s="1004"/>
      <c r="C15" s="1004"/>
      <c r="D15" s="1004"/>
      <c r="E15" s="1004"/>
      <c r="F15" s="1005"/>
      <c r="G15" s="1029" t="s">
        <v>773</v>
      </c>
      <c r="H15" s="979"/>
      <c r="I15" s="979"/>
      <c r="J15" s="979"/>
      <c r="K15" s="979"/>
      <c r="L15" s="979"/>
      <c r="M15" s="979"/>
      <c r="N15" s="979"/>
      <c r="O15" s="979"/>
      <c r="P15" s="979"/>
      <c r="Q15" s="979"/>
      <c r="R15" s="979"/>
      <c r="S15" s="979"/>
      <c r="T15" s="980"/>
      <c r="U15" s="631"/>
      <c r="V15" s="1033" t="s">
        <v>115</v>
      </c>
      <c r="W15" s="1034"/>
      <c r="X15" s="978" t="s">
        <v>1090</v>
      </c>
      <c r="Y15" s="979"/>
      <c r="Z15" s="979"/>
      <c r="AA15" s="979"/>
      <c r="AB15" s="979"/>
      <c r="AC15" s="979"/>
      <c r="AD15" s="979"/>
      <c r="AE15" s="979"/>
      <c r="AF15" s="979"/>
      <c r="AG15" s="979"/>
      <c r="AH15" s="980"/>
      <c r="AI15" s="1042" t="s">
        <v>774</v>
      </c>
      <c r="AJ15" s="1043"/>
      <c r="AK15" s="648"/>
      <c r="AL15" s="648"/>
      <c r="AM15" s="633"/>
      <c r="AN15" s="633" t="s">
        <v>771</v>
      </c>
      <c r="AO15" s="633"/>
      <c r="AP15" s="633"/>
      <c r="AQ15" s="633"/>
      <c r="AR15" s="633"/>
      <c r="AS15" s="633"/>
      <c r="AT15" s="633"/>
      <c r="AU15" s="633"/>
      <c r="AV15" s="633"/>
      <c r="AW15" s="633"/>
      <c r="AX15" s="633"/>
      <c r="AY15" s="633"/>
      <c r="AZ15" s="633"/>
      <c r="BA15" s="641"/>
      <c r="BB15" s="642" t="str">
        <f>IF(GameSheet!A18="","",GameSheet!A18)</f>
        <v>-</v>
      </c>
      <c r="BC15" s="643" t="str">
        <f>IF(GameSheet!A45="","",GameSheet!A45)</f>
        <v>-</v>
      </c>
      <c r="BD15" s="641"/>
      <c r="BE15" s="633"/>
      <c r="BF15" s="633"/>
      <c r="BG15" s="633"/>
      <c r="BH15" s="633"/>
      <c r="BI15" s="633"/>
      <c r="BJ15" s="633"/>
      <c r="BK15" s="633"/>
      <c r="BL15" s="633"/>
      <c r="BM15" s="633"/>
      <c r="BN15" s="633"/>
      <c r="BO15" s="633"/>
      <c r="BP15" s="633"/>
      <c r="BQ15" s="633"/>
      <c r="BR15" s="633"/>
      <c r="BS15" s="633"/>
      <c r="BT15" s="633"/>
      <c r="BU15" s="633"/>
      <c r="BV15" s="633"/>
      <c r="BW15" s="633"/>
      <c r="BX15" s="633"/>
      <c r="BY15" s="633"/>
      <c r="BZ15" s="633"/>
    </row>
    <row r="16" spans="1:78" ht="9" customHeight="1" x14ac:dyDescent="0.15">
      <c r="A16" s="1003" t="s">
        <v>11</v>
      </c>
      <c r="B16" s="1004"/>
      <c r="C16" s="1004"/>
      <c r="D16" s="1004"/>
      <c r="E16" s="1004"/>
      <c r="F16" s="1005"/>
      <c r="G16" s="1030" t="s">
        <v>776</v>
      </c>
      <c r="H16" s="1011"/>
      <c r="I16" s="1011"/>
      <c r="J16" s="1011"/>
      <c r="K16" s="1011"/>
      <c r="L16" s="1011"/>
      <c r="M16" s="1011"/>
      <c r="N16" s="1011"/>
      <c r="O16" s="1011"/>
      <c r="P16" s="1011"/>
      <c r="Q16" s="1011"/>
      <c r="R16" s="1011"/>
      <c r="S16" s="1011"/>
      <c r="T16" s="1012"/>
      <c r="U16" s="631"/>
      <c r="V16" s="1035"/>
      <c r="W16" s="1036"/>
      <c r="X16" s="981" t="s">
        <v>1091</v>
      </c>
      <c r="Y16" s="979"/>
      <c r="Z16" s="979"/>
      <c r="AA16" s="979"/>
      <c r="AB16" s="979"/>
      <c r="AC16" s="979"/>
      <c r="AD16" s="979"/>
      <c r="AE16" s="979"/>
      <c r="AF16" s="979"/>
      <c r="AG16" s="979"/>
      <c r="AH16" s="980"/>
      <c r="AI16" s="1044"/>
      <c r="AJ16" s="1045"/>
      <c r="AK16" s="648"/>
      <c r="AL16" s="648"/>
      <c r="AM16" s="633"/>
      <c r="AN16" s="633" t="s">
        <v>775</v>
      </c>
      <c r="AO16" s="633"/>
      <c r="AP16" s="633"/>
      <c r="AQ16" s="633"/>
      <c r="AR16" s="633"/>
      <c r="AS16" s="633"/>
      <c r="AT16" s="633"/>
      <c r="AU16" s="633"/>
      <c r="AV16" s="633"/>
      <c r="AW16" s="633"/>
      <c r="AX16" s="633"/>
      <c r="AY16" s="633"/>
      <c r="AZ16" s="633"/>
      <c r="BA16" s="641"/>
      <c r="BB16" s="642" t="str">
        <f>IF(GameSheet!A19="","",GameSheet!A19)</f>
        <v>-</v>
      </c>
      <c r="BC16" s="643" t="str">
        <f>IF(GameSheet!A46="","",GameSheet!A46)</f>
        <v>-</v>
      </c>
      <c r="BD16" s="641"/>
      <c r="BE16" s="633"/>
      <c r="BF16" s="633"/>
      <c r="BG16" s="633"/>
      <c r="BH16" s="633"/>
      <c r="BI16" s="633"/>
      <c r="BJ16" s="633"/>
      <c r="BK16" s="633"/>
      <c r="BL16" s="633"/>
      <c r="BM16" s="633"/>
      <c r="BN16" s="633"/>
      <c r="BO16" s="633"/>
      <c r="BP16" s="633"/>
      <c r="BQ16" s="633"/>
      <c r="BR16" s="633"/>
      <c r="BS16" s="633"/>
      <c r="BT16" s="633"/>
      <c r="BU16" s="633"/>
      <c r="BV16" s="633"/>
      <c r="BW16" s="633"/>
      <c r="BX16" s="633"/>
      <c r="BY16" s="633"/>
      <c r="BZ16" s="633"/>
    </row>
    <row r="17" spans="1:78" ht="9" customHeight="1" x14ac:dyDescent="0.15">
      <c r="A17" s="1016" t="s">
        <v>12</v>
      </c>
      <c r="B17" s="1017"/>
      <c r="C17" s="1017"/>
      <c r="D17" s="1017"/>
      <c r="E17" s="1017"/>
      <c r="F17" s="1018"/>
      <c r="G17" s="972" t="s">
        <v>778</v>
      </c>
      <c r="H17" s="973"/>
      <c r="I17" s="973"/>
      <c r="J17" s="973"/>
      <c r="K17" s="973"/>
      <c r="L17" s="973"/>
      <c r="M17" s="973"/>
      <c r="N17" s="973"/>
      <c r="O17" s="973"/>
      <c r="P17" s="973"/>
      <c r="Q17" s="973"/>
      <c r="R17" s="973"/>
      <c r="S17" s="973"/>
      <c r="T17" s="974"/>
      <c r="U17" s="631"/>
      <c r="V17" s="1035"/>
      <c r="W17" s="1036"/>
      <c r="X17" s="981" t="s">
        <v>1092</v>
      </c>
      <c r="Y17" s="979"/>
      <c r="Z17" s="979"/>
      <c r="AA17" s="979"/>
      <c r="AB17" s="979"/>
      <c r="AC17" s="979"/>
      <c r="AD17" s="979"/>
      <c r="AE17" s="979"/>
      <c r="AF17" s="979"/>
      <c r="AG17" s="979"/>
      <c r="AH17" s="980"/>
      <c r="AI17" s="1044"/>
      <c r="AJ17" s="1045"/>
      <c r="AK17" s="648"/>
      <c r="AL17" s="648"/>
      <c r="AM17" s="633"/>
      <c r="AN17" s="633" t="s">
        <v>777</v>
      </c>
      <c r="AO17" s="633"/>
      <c r="AP17" s="633"/>
      <c r="AQ17" s="633"/>
      <c r="AR17" s="633"/>
      <c r="AS17" s="633"/>
      <c r="AT17" s="633"/>
      <c r="AU17" s="633"/>
      <c r="AV17" s="633"/>
      <c r="AW17" s="633"/>
      <c r="AX17" s="633"/>
      <c r="AY17" s="633"/>
      <c r="AZ17" s="633"/>
      <c r="BA17" s="641"/>
      <c r="BB17" s="642" t="str">
        <f>IF(GameSheet!A20="","",GameSheet!A20)</f>
        <v>-</v>
      </c>
      <c r="BC17" s="643" t="str">
        <f>IF(GameSheet!A47="","",GameSheet!A47)</f>
        <v>-</v>
      </c>
      <c r="BD17" s="641"/>
      <c r="BE17" s="633"/>
      <c r="BF17" s="633"/>
      <c r="BG17" s="633"/>
      <c r="BH17" s="633"/>
      <c r="BI17" s="633"/>
      <c r="BJ17" s="633"/>
      <c r="BK17" s="633"/>
      <c r="BL17" s="633"/>
      <c r="BM17" s="633"/>
      <c r="BN17" s="633"/>
      <c r="BO17" s="633"/>
      <c r="BP17" s="633"/>
      <c r="BQ17" s="633"/>
      <c r="BR17" s="633"/>
      <c r="BS17" s="633"/>
      <c r="BT17" s="633"/>
      <c r="BU17" s="633"/>
      <c r="BV17" s="633"/>
      <c r="BW17" s="633"/>
      <c r="BX17" s="633"/>
      <c r="BY17" s="633"/>
      <c r="BZ17" s="633"/>
    </row>
    <row r="18" spans="1:78" ht="9" customHeight="1" x14ac:dyDescent="0.15">
      <c r="A18" s="1016" t="s">
        <v>13</v>
      </c>
      <c r="B18" s="1017"/>
      <c r="C18" s="1017"/>
      <c r="D18" s="1017"/>
      <c r="E18" s="1017"/>
      <c r="F18" s="1018"/>
      <c r="G18" s="972" t="s">
        <v>780</v>
      </c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  <c r="S18" s="973"/>
      <c r="T18" s="974"/>
      <c r="U18" s="631"/>
      <c r="V18" s="1035"/>
      <c r="W18" s="1036"/>
      <c r="X18" s="981" t="s">
        <v>1093</v>
      </c>
      <c r="Y18" s="979"/>
      <c r="Z18" s="979"/>
      <c r="AA18" s="979"/>
      <c r="AB18" s="979"/>
      <c r="AC18" s="979"/>
      <c r="AD18" s="979"/>
      <c r="AE18" s="979"/>
      <c r="AF18" s="979"/>
      <c r="AG18" s="979"/>
      <c r="AH18" s="980"/>
      <c r="AI18" s="1044"/>
      <c r="AJ18" s="1045"/>
      <c r="AK18" s="648"/>
      <c r="AL18" s="648"/>
      <c r="AM18" s="633"/>
      <c r="AN18" s="633" t="s">
        <v>779</v>
      </c>
      <c r="AO18" s="633"/>
      <c r="AP18" s="633"/>
      <c r="AQ18" s="633"/>
      <c r="AR18" s="633"/>
      <c r="AS18" s="633"/>
      <c r="AT18" s="633"/>
      <c r="AU18" s="633"/>
      <c r="AV18" s="633"/>
      <c r="AW18" s="633"/>
      <c r="AX18" s="633"/>
      <c r="AY18" s="633"/>
      <c r="AZ18" s="633"/>
      <c r="BA18" s="641"/>
      <c r="BB18" s="642" t="str">
        <f>IF(GameSheet!A21="","",GameSheet!A21)</f>
        <v>-</v>
      </c>
      <c r="BC18" s="643" t="str">
        <f>IF(GameSheet!A48="","",GameSheet!A48)</f>
        <v>-</v>
      </c>
      <c r="BD18" s="641"/>
      <c r="BE18" s="633"/>
      <c r="BF18" s="633"/>
      <c r="BG18" s="633"/>
      <c r="BH18" s="633"/>
      <c r="BI18" s="633"/>
      <c r="BJ18" s="633"/>
      <c r="BK18" s="633"/>
      <c r="BL18" s="633"/>
      <c r="BM18" s="633"/>
      <c r="BN18" s="633"/>
      <c r="BO18" s="633"/>
      <c r="BP18" s="633"/>
      <c r="BQ18" s="633"/>
      <c r="BR18" s="633"/>
      <c r="BS18" s="633"/>
      <c r="BT18" s="633"/>
      <c r="BU18" s="633"/>
      <c r="BV18" s="633"/>
      <c r="BW18" s="633"/>
      <c r="BX18" s="633"/>
      <c r="BY18" s="633"/>
      <c r="BZ18" s="633"/>
    </row>
    <row r="19" spans="1:78" ht="9" customHeight="1" x14ac:dyDescent="0.15">
      <c r="A19" s="1016" t="s">
        <v>14</v>
      </c>
      <c r="B19" s="1017"/>
      <c r="C19" s="1017"/>
      <c r="D19" s="1017"/>
      <c r="E19" s="1017"/>
      <c r="F19" s="1018"/>
      <c r="G19" s="972" t="s">
        <v>782</v>
      </c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  <c r="S19" s="973"/>
      <c r="T19" s="974"/>
      <c r="U19" s="631"/>
      <c r="V19" s="1035"/>
      <c r="W19" s="1036"/>
      <c r="X19" s="981" t="s">
        <v>1094</v>
      </c>
      <c r="Y19" s="979"/>
      <c r="Z19" s="979"/>
      <c r="AA19" s="979"/>
      <c r="AB19" s="979"/>
      <c r="AC19" s="979"/>
      <c r="AD19" s="979"/>
      <c r="AE19" s="979"/>
      <c r="AF19" s="979"/>
      <c r="AG19" s="979"/>
      <c r="AH19" s="980"/>
      <c r="AI19" s="1044"/>
      <c r="AJ19" s="1045"/>
      <c r="AK19" s="648"/>
      <c r="AL19" s="648"/>
      <c r="AM19" s="633"/>
      <c r="AN19" s="633" t="s">
        <v>781</v>
      </c>
      <c r="AO19" s="633"/>
      <c r="AP19" s="633"/>
      <c r="AQ19" s="633"/>
      <c r="AR19" s="633"/>
      <c r="AS19" s="633"/>
      <c r="AT19" s="633"/>
      <c r="AU19" s="633"/>
      <c r="AV19" s="633"/>
      <c r="AW19" s="633"/>
      <c r="AX19" s="633"/>
      <c r="AY19" s="633"/>
      <c r="AZ19" s="633"/>
      <c r="BA19" s="641"/>
      <c r="BB19" s="642" t="str">
        <f>IF(GameSheet!A22="","",GameSheet!A22)</f>
        <v>-</v>
      </c>
      <c r="BC19" s="643" t="str">
        <f>IF(GameSheet!A49="","",GameSheet!A49)</f>
        <v>-</v>
      </c>
      <c r="BD19" s="641"/>
      <c r="BE19" s="633"/>
      <c r="BF19" s="633"/>
      <c r="BG19" s="633"/>
      <c r="BH19" s="633"/>
      <c r="BI19" s="633"/>
      <c r="BJ19" s="633"/>
      <c r="BK19" s="633"/>
      <c r="BL19" s="633"/>
      <c r="BM19" s="633"/>
      <c r="BN19" s="633"/>
      <c r="BO19" s="633"/>
      <c r="BP19" s="633"/>
      <c r="BQ19" s="633"/>
      <c r="BR19" s="633"/>
      <c r="BS19" s="633"/>
      <c r="BT19" s="633"/>
      <c r="BU19" s="633"/>
      <c r="BV19" s="633"/>
      <c r="BW19" s="633"/>
      <c r="BX19" s="633"/>
      <c r="BY19" s="633"/>
      <c r="BZ19" s="633"/>
    </row>
    <row r="20" spans="1:78" ht="9" customHeight="1" x14ac:dyDescent="0.15">
      <c r="A20" s="1016" t="s">
        <v>15</v>
      </c>
      <c r="B20" s="1017"/>
      <c r="C20" s="1017"/>
      <c r="D20" s="1017"/>
      <c r="E20" s="1017"/>
      <c r="F20" s="1018"/>
      <c r="G20" s="972" t="s">
        <v>784</v>
      </c>
      <c r="H20" s="973"/>
      <c r="I20" s="973"/>
      <c r="J20" s="973"/>
      <c r="K20" s="973"/>
      <c r="L20" s="973"/>
      <c r="M20" s="973"/>
      <c r="N20" s="973"/>
      <c r="O20" s="973"/>
      <c r="P20" s="973"/>
      <c r="Q20" s="973"/>
      <c r="R20" s="973"/>
      <c r="S20" s="973"/>
      <c r="T20" s="974"/>
      <c r="U20" s="631"/>
      <c r="V20" s="1035"/>
      <c r="W20" s="1036"/>
      <c r="X20" s="981" t="s">
        <v>1095</v>
      </c>
      <c r="Y20" s="979"/>
      <c r="Z20" s="979"/>
      <c r="AA20" s="979"/>
      <c r="AB20" s="979"/>
      <c r="AC20" s="979"/>
      <c r="AD20" s="979"/>
      <c r="AE20" s="979"/>
      <c r="AF20" s="979"/>
      <c r="AG20" s="979"/>
      <c r="AH20" s="980"/>
      <c r="AI20" s="1044"/>
      <c r="AJ20" s="1045"/>
      <c r="AK20" s="648"/>
      <c r="AL20" s="648"/>
      <c r="AM20" s="633"/>
      <c r="AN20" s="633" t="s">
        <v>964</v>
      </c>
      <c r="AO20" s="633"/>
      <c r="AP20" s="633"/>
      <c r="AQ20" s="633"/>
      <c r="AR20" s="633"/>
      <c r="AS20" s="633"/>
      <c r="AT20" s="633"/>
      <c r="AU20" s="633"/>
      <c r="AV20" s="633"/>
      <c r="AW20" s="633"/>
      <c r="AX20" s="633"/>
      <c r="AY20" s="633"/>
      <c r="AZ20" s="633"/>
      <c r="BA20" s="641"/>
      <c r="BB20" s="642" t="str">
        <f>IF(GameSheet!A23="","",GameSheet!A23)</f>
        <v>-</v>
      </c>
      <c r="BC20" s="643" t="str">
        <f>IF(GameSheet!A50="","",GameSheet!A50)</f>
        <v>-</v>
      </c>
      <c r="BD20" s="641"/>
      <c r="BE20" s="633"/>
      <c r="BF20" s="633"/>
      <c r="BG20" s="633"/>
      <c r="BH20" s="633"/>
      <c r="BI20" s="633"/>
      <c r="BJ20" s="633"/>
      <c r="BK20" s="633"/>
      <c r="BL20" s="633"/>
      <c r="BM20" s="633"/>
      <c r="BN20" s="633"/>
      <c r="BO20" s="633"/>
      <c r="BP20" s="633"/>
      <c r="BQ20" s="633"/>
      <c r="BR20" s="633"/>
      <c r="BS20" s="633"/>
      <c r="BT20" s="633"/>
      <c r="BU20" s="633"/>
      <c r="BV20" s="633"/>
      <c r="BW20" s="633"/>
      <c r="BX20" s="633"/>
      <c r="BY20" s="633"/>
      <c r="BZ20" s="633"/>
    </row>
    <row r="21" spans="1:78" ht="9" customHeight="1" x14ac:dyDescent="0.15">
      <c r="A21" s="1016" t="s">
        <v>16</v>
      </c>
      <c r="B21" s="1017"/>
      <c r="C21" s="1017"/>
      <c r="D21" s="1017"/>
      <c r="E21" s="1017"/>
      <c r="F21" s="1018"/>
      <c r="G21" s="972" t="s">
        <v>1164</v>
      </c>
      <c r="H21" s="973"/>
      <c r="I21" s="973"/>
      <c r="J21" s="973"/>
      <c r="K21" s="973"/>
      <c r="L21" s="973"/>
      <c r="M21" s="973"/>
      <c r="N21" s="973"/>
      <c r="O21" s="973"/>
      <c r="P21" s="973"/>
      <c r="Q21" s="973"/>
      <c r="R21" s="973"/>
      <c r="S21" s="973"/>
      <c r="T21" s="974"/>
      <c r="U21" s="631"/>
      <c r="V21" s="1035"/>
      <c r="W21" s="1036"/>
      <c r="X21" s="981" t="s">
        <v>1096</v>
      </c>
      <c r="Y21" s="979"/>
      <c r="Z21" s="979"/>
      <c r="AA21" s="979"/>
      <c r="AB21" s="979"/>
      <c r="AC21" s="979"/>
      <c r="AD21" s="979"/>
      <c r="AE21" s="979"/>
      <c r="AF21" s="979"/>
      <c r="AG21" s="979"/>
      <c r="AH21" s="980"/>
      <c r="AI21" s="1044"/>
      <c r="AJ21" s="1045"/>
      <c r="AK21" s="648"/>
      <c r="AL21" s="648"/>
      <c r="AM21" s="633"/>
      <c r="AN21" s="633" t="s">
        <v>965</v>
      </c>
      <c r="AO21" s="633"/>
      <c r="AP21" s="633"/>
      <c r="AQ21" s="633"/>
      <c r="AR21" s="633"/>
      <c r="AS21" s="633"/>
      <c r="AT21" s="633"/>
      <c r="AU21" s="633"/>
      <c r="AV21" s="633"/>
      <c r="AW21" s="633"/>
      <c r="AX21" s="633"/>
      <c r="AY21" s="633"/>
      <c r="AZ21" s="633"/>
      <c r="BA21" s="641"/>
      <c r="BB21" s="642" t="str">
        <f>IF(GameSheet!A24="","",GameSheet!A24)</f>
        <v>-</v>
      </c>
      <c r="BC21" s="643" t="str">
        <f>IF(GameSheet!A51="","",GameSheet!A51)</f>
        <v>-</v>
      </c>
      <c r="BD21" s="641"/>
      <c r="BE21" s="633"/>
      <c r="BF21" s="633"/>
      <c r="BG21" s="633"/>
      <c r="BH21" s="633"/>
      <c r="BI21" s="633"/>
      <c r="BJ21" s="633"/>
      <c r="BK21" s="633"/>
      <c r="BL21" s="633"/>
      <c r="BM21" s="633"/>
      <c r="BN21" s="633"/>
      <c r="BO21" s="633"/>
      <c r="BP21" s="633"/>
      <c r="BQ21" s="633"/>
      <c r="BR21" s="633"/>
      <c r="BS21" s="633"/>
      <c r="BT21" s="633"/>
      <c r="BU21" s="633"/>
      <c r="BV21" s="633"/>
      <c r="BW21" s="633"/>
      <c r="BX21" s="633"/>
      <c r="BY21" s="633"/>
      <c r="BZ21" s="633"/>
    </row>
    <row r="22" spans="1:78" ht="9" customHeight="1" x14ac:dyDescent="0.15">
      <c r="A22" s="1016"/>
      <c r="B22" s="1017"/>
      <c r="C22" s="1017"/>
      <c r="D22" s="1017"/>
      <c r="E22" s="1017"/>
      <c r="F22" s="1018"/>
      <c r="G22" s="972" t="s">
        <v>1165</v>
      </c>
      <c r="H22" s="1041"/>
      <c r="I22" s="1041"/>
      <c r="J22" s="1041"/>
      <c r="K22" s="1041"/>
      <c r="L22" s="1041"/>
      <c r="M22" s="1041"/>
      <c r="N22" s="1041"/>
      <c r="O22" s="1041"/>
      <c r="P22" s="1041"/>
      <c r="Q22" s="1041"/>
      <c r="R22" s="1041"/>
      <c r="S22" s="1041"/>
      <c r="T22" s="974"/>
      <c r="U22" s="631"/>
      <c r="V22" s="1035"/>
      <c r="W22" s="1036"/>
      <c r="X22" s="981" t="s">
        <v>1097</v>
      </c>
      <c r="Y22" s="979"/>
      <c r="Z22" s="979"/>
      <c r="AA22" s="979"/>
      <c r="AB22" s="979"/>
      <c r="AC22" s="979"/>
      <c r="AD22" s="979"/>
      <c r="AE22" s="979"/>
      <c r="AF22" s="979"/>
      <c r="AG22" s="979"/>
      <c r="AH22" s="980"/>
      <c r="AI22" s="1044"/>
      <c r="AJ22" s="1045"/>
      <c r="AK22" s="648"/>
      <c r="AL22" s="648"/>
      <c r="AM22" s="633"/>
      <c r="AN22" s="633" t="s">
        <v>783</v>
      </c>
      <c r="AO22" s="633"/>
      <c r="AP22" s="633"/>
      <c r="AQ22" s="633"/>
      <c r="AR22" s="633"/>
      <c r="AS22" s="633"/>
      <c r="AT22" s="633"/>
      <c r="AU22" s="633"/>
      <c r="AV22" s="633"/>
      <c r="AW22" s="633"/>
      <c r="AX22" s="633"/>
      <c r="AY22" s="633"/>
      <c r="AZ22" s="633"/>
      <c r="BA22" s="641"/>
      <c r="BB22" s="642" t="str">
        <f>IF(GameSheet!A25="","",GameSheet!A25)</f>
        <v>-</v>
      </c>
      <c r="BC22" s="643" t="str">
        <f>IF(GameSheet!A52="","",GameSheet!A52)</f>
        <v>-</v>
      </c>
      <c r="BD22" s="641"/>
      <c r="BE22" s="633"/>
      <c r="BF22" s="633"/>
      <c r="BG22" s="633"/>
      <c r="BH22" s="633"/>
      <c r="BI22" s="633"/>
      <c r="BJ22" s="633"/>
      <c r="BK22" s="633"/>
      <c r="BL22" s="633"/>
      <c r="BM22" s="633"/>
      <c r="BN22" s="633"/>
      <c r="BO22" s="633"/>
      <c r="BP22" s="633"/>
      <c r="BQ22" s="633"/>
      <c r="BR22" s="633"/>
      <c r="BS22" s="633"/>
      <c r="BT22" s="633"/>
      <c r="BU22" s="633"/>
      <c r="BV22" s="633"/>
      <c r="BW22" s="633"/>
      <c r="BX22" s="633"/>
      <c r="BY22" s="633"/>
      <c r="BZ22" s="633"/>
    </row>
    <row r="23" spans="1:78" ht="9" customHeight="1" x14ac:dyDescent="0.15">
      <c r="A23" s="1022"/>
      <c r="B23" s="1023"/>
      <c r="C23" s="1023"/>
      <c r="D23" s="1023"/>
      <c r="E23" s="1023"/>
      <c r="F23" s="1024"/>
      <c r="G23" s="975" t="s">
        <v>1166</v>
      </c>
      <c r="H23" s="976"/>
      <c r="I23" s="976"/>
      <c r="J23" s="976"/>
      <c r="K23" s="976"/>
      <c r="L23" s="976"/>
      <c r="M23" s="976"/>
      <c r="N23" s="976"/>
      <c r="O23" s="976"/>
      <c r="P23" s="976"/>
      <c r="Q23" s="976"/>
      <c r="R23" s="976"/>
      <c r="S23" s="976"/>
      <c r="T23" s="977"/>
      <c r="U23" s="631"/>
      <c r="V23" s="1035"/>
      <c r="W23" s="1036"/>
      <c r="X23" s="981" t="s">
        <v>1098</v>
      </c>
      <c r="Y23" s="979"/>
      <c r="Z23" s="979"/>
      <c r="AA23" s="979"/>
      <c r="AB23" s="979"/>
      <c r="AC23" s="979"/>
      <c r="AD23" s="979"/>
      <c r="AE23" s="979"/>
      <c r="AF23" s="979"/>
      <c r="AG23" s="979"/>
      <c r="AH23" s="980"/>
      <c r="AI23" s="1044"/>
      <c r="AJ23" s="1045"/>
      <c r="AK23" s="648"/>
      <c r="AL23" s="648"/>
      <c r="AM23" s="633"/>
      <c r="AN23" s="633" t="s">
        <v>963</v>
      </c>
      <c r="AO23" s="633"/>
      <c r="AP23" s="633"/>
      <c r="AQ23" s="633"/>
      <c r="AR23" s="633"/>
      <c r="AS23" s="633"/>
      <c r="AT23" s="633"/>
      <c r="AU23" s="633"/>
      <c r="AV23" s="633"/>
      <c r="AW23" s="633"/>
      <c r="AX23" s="633"/>
      <c r="AY23" s="633"/>
      <c r="AZ23" s="633"/>
      <c r="BA23" s="641"/>
      <c r="BB23" s="642" t="str">
        <f>IF(GameSheet!A26="","",GameSheet!A26)</f>
        <v>-</v>
      </c>
      <c r="BC23" s="643" t="str">
        <f>IF(GameSheet!A53="","",GameSheet!A53)</f>
        <v>-</v>
      </c>
      <c r="BD23" s="641"/>
      <c r="BE23" s="633"/>
      <c r="BF23" s="633"/>
      <c r="BG23" s="633"/>
      <c r="BH23" s="633"/>
      <c r="BI23" s="633"/>
      <c r="BJ23" s="633"/>
      <c r="BK23" s="633"/>
      <c r="BL23" s="633"/>
      <c r="BM23" s="633"/>
      <c r="BN23" s="633"/>
      <c r="BO23" s="633"/>
      <c r="BP23" s="633"/>
      <c r="BQ23" s="633"/>
      <c r="BR23" s="633"/>
      <c r="BS23" s="633"/>
      <c r="BT23" s="633"/>
      <c r="BU23" s="633"/>
      <c r="BV23" s="633"/>
      <c r="BW23" s="633"/>
      <c r="BX23" s="633"/>
      <c r="BY23" s="633"/>
      <c r="BZ23" s="633"/>
    </row>
    <row r="24" spans="1:78" ht="9" customHeight="1" x14ac:dyDescent="0.15">
      <c r="A24" s="1003" t="s">
        <v>56</v>
      </c>
      <c r="B24" s="1004"/>
      <c r="C24" s="1004"/>
      <c r="D24" s="1004"/>
      <c r="E24" s="1004"/>
      <c r="F24" s="1005"/>
      <c r="G24" s="1030" t="s">
        <v>792</v>
      </c>
      <c r="H24" s="1039"/>
      <c r="I24" s="1039"/>
      <c r="J24" s="1039"/>
      <c r="K24" s="1039"/>
      <c r="L24" s="1039"/>
      <c r="M24" s="1039"/>
      <c r="N24" s="1039"/>
      <c r="O24" s="1039"/>
      <c r="P24" s="1039"/>
      <c r="Q24" s="1039"/>
      <c r="R24" s="1039"/>
      <c r="S24" s="1039"/>
      <c r="T24" s="1040"/>
      <c r="U24" s="631"/>
      <c r="V24" s="1037"/>
      <c r="W24" s="1038"/>
      <c r="X24" s="981" t="s">
        <v>1099</v>
      </c>
      <c r="Y24" s="979"/>
      <c r="Z24" s="979"/>
      <c r="AA24" s="979"/>
      <c r="AB24" s="979"/>
      <c r="AC24" s="979"/>
      <c r="AD24" s="979"/>
      <c r="AE24" s="979"/>
      <c r="AF24" s="979"/>
      <c r="AG24" s="979"/>
      <c r="AH24" s="980"/>
      <c r="AI24" s="1046"/>
      <c r="AJ24" s="1047"/>
      <c r="AK24" s="648"/>
      <c r="AL24" s="648"/>
      <c r="AM24" s="633"/>
      <c r="AN24" s="633" t="s">
        <v>785</v>
      </c>
      <c r="AO24" s="633"/>
      <c r="AP24" s="633"/>
      <c r="AQ24" s="633"/>
      <c r="AR24" s="633"/>
      <c r="AS24" s="633"/>
      <c r="AT24" s="633"/>
      <c r="AU24" s="633"/>
      <c r="AV24" s="633"/>
      <c r="AW24" s="633"/>
      <c r="AX24" s="633"/>
      <c r="AY24" s="633"/>
      <c r="AZ24" s="633"/>
      <c r="BA24" s="641"/>
      <c r="BB24" s="642" t="str">
        <f>IF(GameSheet!A27="","",GameSheet!A27)</f>
        <v>-</v>
      </c>
      <c r="BC24" s="643" t="str">
        <f>IF(GameSheet!A54="","",GameSheet!A54)</f>
        <v>-</v>
      </c>
      <c r="BD24" s="641"/>
      <c r="BE24" s="633"/>
      <c r="BF24" s="633"/>
      <c r="BG24" s="633"/>
      <c r="BH24" s="633"/>
      <c r="BI24" s="633"/>
      <c r="BJ24" s="633"/>
      <c r="BK24" s="633"/>
      <c r="BL24" s="633"/>
      <c r="BM24" s="633"/>
      <c r="BN24" s="633"/>
      <c r="BO24" s="633"/>
      <c r="BP24" s="633"/>
      <c r="BQ24" s="633"/>
      <c r="BR24" s="633"/>
      <c r="BS24" s="633"/>
      <c r="BT24" s="633"/>
      <c r="BU24" s="633"/>
      <c r="BV24" s="633"/>
      <c r="BW24" s="633"/>
      <c r="BX24" s="633"/>
      <c r="BY24" s="633"/>
      <c r="BZ24" s="633"/>
    </row>
    <row r="25" spans="1:78" ht="9" customHeight="1" x14ac:dyDescent="0.15">
      <c r="A25" s="1022" t="s">
        <v>57</v>
      </c>
      <c r="B25" s="1023"/>
      <c r="C25" s="1023"/>
      <c r="D25" s="1023"/>
      <c r="E25" s="1023"/>
      <c r="F25" s="1024"/>
      <c r="G25" s="975" t="s">
        <v>796</v>
      </c>
      <c r="H25" s="976"/>
      <c r="I25" s="976"/>
      <c r="J25" s="976"/>
      <c r="K25" s="976"/>
      <c r="L25" s="976"/>
      <c r="M25" s="976"/>
      <c r="N25" s="976"/>
      <c r="O25" s="976"/>
      <c r="P25" s="976"/>
      <c r="Q25" s="976"/>
      <c r="R25" s="976"/>
      <c r="S25" s="976"/>
      <c r="T25" s="977"/>
      <c r="U25" s="631"/>
      <c r="V25" s="982" t="s">
        <v>786</v>
      </c>
      <c r="W25" s="982"/>
      <c r="X25" s="978" t="s">
        <v>787</v>
      </c>
      <c r="Y25" s="979"/>
      <c r="Z25" s="979"/>
      <c r="AA25" s="979"/>
      <c r="AB25" s="979"/>
      <c r="AC25" s="979"/>
      <c r="AD25" s="979"/>
      <c r="AE25" s="979"/>
      <c r="AF25" s="979"/>
      <c r="AG25" s="979"/>
      <c r="AH25" s="980"/>
      <c r="AI25" s="1006" t="s">
        <v>788</v>
      </c>
      <c r="AJ25" s="1006"/>
      <c r="AK25" s="637"/>
      <c r="AL25" s="637"/>
      <c r="AM25" s="633"/>
      <c r="AO25" s="633"/>
      <c r="AP25" s="633"/>
      <c r="AQ25" s="633"/>
      <c r="AR25" s="633"/>
      <c r="AS25" s="633"/>
      <c r="AT25" s="633"/>
      <c r="AU25" s="633"/>
      <c r="AV25" s="633"/>
      <c r="AW25" s="633"/>
      <c r="AX25" s="633"/>
      <c r="AY25" s="633"/>
      <c r="AZ25" s="633"/>
      <c r="BA25" s="641"/>
      <c r="BB25" s="642" t="str">
        <f>IF(GameSheet!A28="","",GameSheet!A28)</f>
        <v>-</v>
      </c>
      <c r="BC25" s="643" t="str">
        <f>IF(GameSheet!A55="","",GameSheet!A55)</f>
        <v>-</v>
      </c>
      <c r="BD25" s="641"/>
      <c r="BE25" s="633"/>
      <c r="BF25" s="633"/>
      <c r="BG25" s="633"/>
      <c r="BV25" s="633"/>
      <c r="BW25" s="633"/>
      <c r="BX25" s="633"/>
      <c r="BY25" s="633"/>
      <c r="BZ25" s="633"/>
    </row>
    <row r="26" spans="1:78" ht="9" customHeight="1" x14ac:dyDescent="0.15">
      <c r="A26" s="1003" t="s">
        <v>12</v>
      </c>
      <c r="B26" s="1004"/>
      <c r="C26" s="1004"/>
      <c r="D26" s="1004"/>
      <c r="E26" s="1004"/>
      <c r="F26" s="1005"/>
      <c r="G26" s="1030" t="s">
        <v>800</v>
      </c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2"/>
      <c r="U26" s="631"/>
      <c r="V26" s="982" t="s">
        <v>789</v>
      </c>
      <c r="W26" s="982"/>
      <c r="X26" s="978" t="s">
        <v>790</v>
      </c>
      <c r="Y26" s="979"/>
      <c r="Z26" s="979"/>
      <c r="AA26" s="979"/>
      <c r="AB26" s="979"/>
      <c r="AC26" s="979"/>
      <c r="AD26" s="979"/>
      <c r="AE26" s="979"/>
      <c r="AF26" s="979"/>
      <c r="AG26" s="979"/>
      <c r="AH26" s="980"/>
      <c r="AI26" s="1006" t="s">
        <v>791</v>
      </c>
      <c r="AJ26" s="1006"/>
      <c r="AK26" s="637"/>
      <c r="AL26" s="637"/>
      <c r="AM26" s="633"/>
      <c r="AO26" s="633"/>
      <c r="AP26" s="633"/>
      <c r="AQ26" s="633"/>
      <c r="AR26" s="633"/>
      <c r="AS26" s="633"/>
      <c r="AT26" s="633"/>
      <c r="AU26" s="633"/>
      <c r="AV26" s="633"/>
      <c r="AW26" s="633"/>
      <c r="AX26" s="633"/>
      <c r="AY26" s="633"/>
      <c r="AZ26" s="633"/>
      <c r="BA26" s="641"/>
      <c r="BB26" s="649" t="s">
        <v>1172</v>
      </c>
      <c r="BC26" s="650" t="s">
        <v>929</v>
      </c>
      <c r="BD26" s="641"/>
      <c r="BE26" s="651"/>
      <c r="BF26" s="651"/>
      <c r="BG26" s="651"/>
      <c r="BH26" s="651"/>
      <c r="BI26" s="651"/>
      <c r="BJ26" s="651"/>
      <c r="BK26" s="651"/>
      <c r="BL26" s="651"/>
      <c r="BM26" s="633"/>
      <c r="BN26" s="633"/>
      <c r="BO26" s="633"/>
      <c r="BP26" s="633"/>
      <c r="BQ26" s="633"/>
      <c r="BR26" s="633"/>
      <c r="BS26" s="633"/>
      <c r="BT26" s="633"/>
      <c r="BU26" s="633"/>
      <c r="BV26" s="633"/>
      <c r="BW26" s="633"/>
      <c r="BX26" s="633"/>
      <c r="BY26" s="633"/>
      <c r="BZ26" s="633"/>
    </row>
    <row r="27" spans="1:78" ht="9" customHeight="1" x14ac:dyDescent="0.15">
      <c r="A27" s="1016" t="s">
        <v>151</v>
      </c>
      <c r="B27" s="1017"/>
      <c r="C27" s="1017"/>
      <c r="D27" s="1017"/>
      <c r="E27" s="1017"/>
      <c r="F27" s="1018"/>
      <c r="G27" s="972" t="s">
        <v>804</v>
      </c>
      <c r="H27" s="973"/>
      <c r="I27" s="973"/>
      <c r="J27" s="973"/>
      <c r="K27" s="973"/>
      <c r="L27" s="973"/>
      <c r="M27" s="973"/>
      <c r="N27" s="973"/>
      <c r="O27" s="973"/>
      <c r="P27" s="973"/>
      <c r="Q27" s="973"/>
      <c r="R27" s="973"/>
      <c r="S27" s="973"/>
      <c r="T27" s="974"/>
      <c r="U27" s="631"/>
      <c r="V27" s="982" t="s">
        <v>793</v>
      </c>
      <c r="W27" s="982"/>
      <c r="X27" s="978" t="s">
        <v>794</v>
      </c>
      <c r="Y27" s="979"/>
      <c r="Z27" s="979"/>
      <c r="AA27" s="979"/>
      <c r="AB27" s="979"/>
      <c r="AC27" s="979"/>
      <c r="AD27" s="979"/>
      <c r="AE27" s="979"/>
      <c r="AF27" s="979"/>
      <c r="AG27" s="979"/>
      <c r="AH27" s="980"/>
      <c r="AI27" s="1006" t="s">
        <v>795</v>
      </c>
      <c r="AJ27" s="1006"/>
      <c r="AK27" s="637"/>
      <c r="AL27" s="637"/>
      <c r="AM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41"/>
      <c r="BB27" s="642" t="str">
        <f>IF(GameSheet!A7="","",$BB$26&amp;GameSheet!A7)</f>
        <v>*33</v>
      </c>
      <c r="BC27" s="643" t="str">
        <f>IF(GameSheet!A34="","",$BC$26&amp;GameSheet!A34)</f>
        <v>*1</v>
      </c>
      <c r="BD27" s="641"/>
      <c r="BE27" s="651"/>
      <c r="BF27" s="651"/>
      <c r="BG27" s="651"/>
      <c r="BH27" s="651"/>
      <c r="BI27" s="651"/>
      <c r="BJ27" s="651"/>
      <c r="BK27" s="651"/>
      <c r="BL27" s="651"/>
      <c r="BM27" s="633"/>
      <c r="BN27" s="633"/>
      <c r="BO27" s="633"/>
      <c r="BP27" s="633"/>
      <c r="BQ27" s="633"/>
      <c r="BR27" s="633"/>
      <c r="BS27" s="633"/>
      <c r="BT27" s="633"/>
      <c r="BU27" s="633"/>
      <c r="BV27" s="633"/>
      <c r="BW27" s="633"/>
      <c r="BX27" s="633"/>
      <c r="BY27" s="633"/>
      <c r="BZ27" s="633"/>
    </row>
    <row r="28" spans="1:78" ht="9" customHeight="1" x14ac:dyDescent="0.15">
      <c r="A28" s="1016" t="s">
        <v>58</v>
      </c>
      <c r="B28" s="1017"/>
      <c r="C28" s="1017"/>
      <c r="D28" s="1017"/>
      <c r="E28" s="1017"/>
      <c r="F28" s="1018"/>
      <c r="G28" s="972" t="s">
        <v>809</v>
      </c>
      <c r="H28" s="973"/>
      <c r="I28" s="973"/>
      <c r="J28" s="973"/>
      <c r="K28" s="973"/>
      <c r="L28" s="973"/>
      <c r="M28" s="973"/>
      <c r="N28" s="973"/>
      <c r="O28" s="973"/>
      <c r="P28" s="973"/>
      <c r="Q28" s="973"/>
      <c r="R28" s="973"/>
      <c r="S28" s="973"/>
      <c r="T28" s="974"/>
      <c r="U28" s="631"/>
      <c r="V28" s="982" t="s">
        <v>797</v>
      </c>
      <c r="W28" s="982"/>
      <c r="X28" s="978" t="s">
        <v>798</v>
      </c>
      <c r="Y28" s="979"/>
      <c r="Z28" s="979"/>
      <c r="AA28" s="979"/>
      <c r="AB28" s="979"/>
      <c r="AC28" s="979"/>
      <c r="AD28" s="979"/>
      <c r="AE28" s="979"/>
      <c r="AF28" s="979"/>
      <c r="AG28" s="979"/>
      <c r="AH28" s="980"/>
      <c r="AI28" s="1006" t="s">
        <v>799</v>
      </c>
      <c r="AJ28" s="1006"/>
      <c r="AK28" s="637"/>
      <c r="AL28" s="637"/>
      <c r="AM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41"/>
      <c r="BB28" s="642" t="str">
        <f>IF(GameSheet!A8="","",$BB$26&amp;GameSheet!A8)</f>
        <v>*44</v>
      </c>
      <c r="BC28" s="643" t="str">
        <f>IF(GameSheet!A35="","",$BC$26&amp;GameSheet!A35)</f>
        <v>*22</v>
      </c>
      <c r="BD28" s="641"/>
      <c r="BE28" s="651"/>
      <c r="BF28" s="651"/>
      <c r="BG28" s="651"/>
      <c r="BH28" s="651"/>
      <c r="BI28" s="651"/>
      <c r="BJ28" s="651"/>
      <c r="BK28" s="651"/>
      <c r="BL28" s="651"/>
      <c r="BM28" s="633"/>
      <c r="BN28" s="633"/>
      <c r="BO28" s="633"/>
      <c r="BP28" s="633"/>
      <c r="BQ28" s="633"/>
      <c r="BR28" s="633"/>
      <c r="BS28" s="633"/>
      <c r="BT28" s="633"/>
      <c r="BU28" s="633"/>
      <c r="BV28" s="633"/>
      <c r="BW28" s="633"/>
      <c r="BX28" s="633"/>
      <c r="BY28" s="633"/>
      <c r="BZ28" s="633"/>
    </row>
    <row r="29" spans="1:78" ht="9" customHeight="1" x14ac:dyDescent="0.15">
      <c r="A29" s="1016" t="s">
        <v>22</v>
      </c>
      <c r="B29" s="1017"/>
      <c r="C29" s="1017"/>
      <c r="D29" s="1017"/>
      <c r="E29" s="1017"/>
      <c r="F29" s="1018"/>
      <c r="G29" s="972" t="s">
        <v>77</v>
      </c>
      <c r="H29" s="973"/>
      <c r="I29" s="973"/>
      <c r="J29" s="973"/>
      <c r="K29" s="973"/>
      <c r="L29" s="973"/>
      <c r="M29" s="973"/>
      <c r="N29" s="973"/>
      <c r="O29" s="973"/>
      <c r="P29" s="973"/>
      <c r="Q29" s="973"/>
      <c r="R29" s="973"/>
      <c r="S29" s="973"/>
      <c r="T29" s="974"/>
      <c r="U29" s="631"/>
      <c r="V29" s="982" t="s">
        <v>801</v>
      </c>
      <c r="W29" s="982"/>
      <c r="X29" s="978" t="s">
        <v>802</v>
      </c>
      <c r="Y29" s="979"/>
      <c r="Z29" s="979"/>
      <c r="AA29" s="979"/>
      <c r="AB29" s="979"/>
      <c r="AC29" s="979"/>
      <c r="AD29" s="979"/>
      <c r="AE29" s="979"/>
      <c r="AF29" s="979"/>
      <c r="AG29" s="979"/>
      <c r="AH29" s="980"/>
      <c r="AI29" s="1048"/>
      <c r="AJ29" s="1006"/>
      <c r="AK29" s="637"/>
      <c r="AL29" s="637"/>
      <c r="AM29" s="633"/>
      <c r="AO29" s="633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8"/>
      <c r="BB29" s="642" t="str">
        <f>IF(GameSheet!A9="","",$BB$26&amp;GameSheet!A9)</f>
        <v>*-</v>
      </c>
      <c r="BC29" s="643" t="str">
        <f>IF(GameSheet!A36="","",$BC$26&amp;GameSheet!A36)</f>
        <v>*-</v>
      </c>
      <c r="BD29" s="638"/>
      <c r="BE29" s="651"/>
      <c r="BF29" s="651"/>
      <c r="BG29" s="651"/>
      <c r="BH29" s="651"/>
      <c r="BI29" s="651"/>
      <c r="BJ29" s="651"/>
      <c r="BK29" s="651"/>
      <c r="BL29" s="651"/>
      <c r="BM29" s="633"/>
      <c r="BN29" s="633"/>
      <c r="BO29" s="633"/>
      <c r="BP29" s="633"/>
      <c r="BQ29" s="633"/>
      <c r="BR29" s="633"/>
      <c r="BS29" s="633"/>
      <c r="BT29" s="633"/>
      <c r="BU29" s="633"/>
      <c r="BV29" s="633"/>
      <c r="BW29" s="633"/>
      <c r="BX29" s="633"/>
      <c r="BY29" s="633"/>
      <c r="BZ29" s="633"/>
    </row>
    <row r="30" spans="1:78" ht="9" customHeight="1" x14ac:dyDescent="0.15">
      <c r="A30" s="1016" t="s">
        <v>23</v>
      </c>
      <c r="B30" s="1031"/>
      <c r="C30" s="1031"/>
      <c r="D30" s="1031"/>
      <c r="E30" s="1031"/>
      <c r="F30" s="1032"/>
      <c r="G30" s="972" t="s">
        <v>812</v>
      </c>
      <c r="H30" s="973"/>
      <c r="I30" s="973"/>
      <c r="J30" s="973"/>
      <c r="K30" s="973"/>
      <c r="L30" s="973"/>
      <c r="M30" s="973"/>
      <c r="N30" s="973"/>
      <c r="O30" s="973"/>
      <c r="P30" s="973"/>
      <c r="Q30" s="973"/>
      <c r="R30" s="973"/>
      <c r="S30" s="973"/>
      <c r="T30" s="974"/>
      <c r="U30" s="631"/>
      <c r="V30" s="982" t="s">
        <v>805</v>
      </c>
      <c r="W30" s="982"/>
      <c r="X30" s="978" t="s">
        <v>806</v>
      </c>
      <c r="Y30" s="979"/>
      <c r="Z30" s="979"/>
      <c r="AA30" s="979"/>
      <c r="AB30" s="979"/>
      <c r="AC30" s="979"/>
      <c r="AD30" s="979"/>
      <c r="AE30" s="979"/>
      <c r="AF30" s="979"/>
      <c r="AG30" s="979"/>
      <c r="AH30" s="980"/>
      <c r="AI30" s="1006" t="s">
        <v>807</v>
      </c>
      <c r="AJ30" s="1006"/>
      <c r="AK30" s="637"/>
      <c r="AL30" s="637"/>
      <c r="AM30" s="633"/>
      <c r="AO30" s="633"/>
      <c r="AP30" s="633"/>
      <c r="AQ30" s="633"/>
      <c r="AR30" s="633"/>
      <c r="AS30" s="633"/>
      <c r="AT30" s="633"/>
      <c r="AU30" s="633"/>
      <c r="AV30" s="633"/>
      <c r="AW30" s="633"/>
      <c r="AX30" s="633"/>
      <c r="AY30" s="633"/>
      <c r="AZ30" s="633"/>
      <c r="BA30" s="641"/>
      <c r="BB30" s="642" t="str">
        <f>IF(GameSheet!A10="","",$BB$26&amp;GameSheet!A10)</f>
        <v>*-</v>
      </c>
      <c r="BC30" s="643" t="str">
        <f>IF(GameSheet!A37="","",$BC$26&amp;GameSheet!A37)</f>
        <v>*-</v>
      </c>
      <c r="BD30" s="641"/>
      <c r="BE30" s="651"/>
      <c r="BF30" s="651"/>
      <c r="BG30" s="651"/>
      <c r="BH30" s="651"/>
      <c r="BI30" s="651"/>
      <c r="BJ30" s="651"/>
      <c r="BK30" s="651"/>
      <c r="BL30" s="651"/>
      <c r="BM30" s="633"/>
      <c r="BN30" s="633"/>
      <c r="BO30" s="633"/>
      <c r="BP30" s="633"/>
      <c r="BQ30" s="633"/>
      <c r="BR30" s="633"/>
      <c r="BS30" s="633"/>
      <c r="BT30" s="633"/>
      <c r="BU30" s="633"/>
      <c r="BV30" s="633"/>
      <c r="BW30" s="633"/>
      <c r="BX30" s="633"/>
      <c r="BY30" s="633"/>
      <c r="BZ30" s="633"/>
    </row>
    <row r="31" spans="1:78" ht="9" customHeight="1" x14ac:dyDescent="0.15">
      <c r="A31" s="1022" t="s">
        <v>24</v>
      </c>
      <c r="B31" s="1023"/>
      <c r="C31" s="1023"/>
      <c r="D31" s="1023"/>
      <c r="E31" s="1023"/>
      <c r="F31" s="1024"/>
      <c r="G31" s="975" t="s">
        <v>78</v>
      </c>
      <c r="H31" s="976"/>
      <c r="I31" s="976"/>
      <c r="J31" s="976"/>
      <c r="K31" s="976"/>
      <c r="L31" s="976"/>
      <c r="M31" s="976"/>
      <c r="N31" s="976"/>
      <c r="O31" s="976"/>
      <c r="P31" s="976"/>
      <c r="Q31" s="976"/>
      <c r="R31" s="976"/>
      <c r="S31" s="976"/>
      <c r="T31" s="977"/>
      <c r="U31" s="631"/>
      <c r="V31" s="1033" t="s">
        <v>118</v>
      </c>
      <c r="W31" s="1034"/>
      <c r="X31" s="978" t="s">
        <v>1085</v>
      </c>
      <c r="Y31" s="979"/>
      <c r="Z31" s="979"/>
      <c r="AA31" s="979"/>
      <c r="AB31" s="979"/>
      <c r="AC31" s="979"/>
      <c r="AD31" s="979"/>
      <c r="AE31" s="979"/>
      <c r="AF31" s="979"/>
      <c r="AG31" s="979"/>
      <c r="AH31" s="980"/>
      <c r="AI31" s="1042" t="s">
        <v>810</v>
      </c>
      <c r="AJ31" s="1043"/>
      <c r="AK31" s="648"/>
      <c r="AL31" s="648"/>
      <c r="AM31" s="633"/>
      <c r="AN31" s="633" t="s">
        <v>803</v>
      </c>
      <c r="AO31" s="633"/>
      <c r="AP31" s="633"/>
      <c r="AQ31" s="633"/>
      <c r="AR31" s="633"/>
      <c r="AS31" s="633"/>
      <c r="AT31" s="633"/>
      <c r="AU31" s="633"/>
      <c r="AV31" s="633"/>
      <c r="AW31" s="633"/>
      <c r="AX31" s="633"/>
      <c r="AY31" s="633"/>
      <c r="AZ31" s="633"/>
      <c r="BA31" s="641"/>
      <c r="BB31" s="642" t="str">
        <f>IF(GameSheet!A11="","",$BB$26&amp;GameSheet!A11)</f>
        <v>*-</v>
      </c>
      <c r="BC31" s="643" t="str">
        <f>IF(GameSheet!A38="","",$BC$26&amp;GameSheet!A38)</f>
        <v>*-</v>
      </c>
      <c r="BD31" s="641"/>
      <c r="BE31" s="651"/>
      <c r="BF31" s="651"/>
      <c r="BG31" s="651"/>
      <c r="BH31" s="651"/>
      <c r="BI31" s="651"/>
      <c r="BJ31" s="651"/>
      <c r="BK31" s="651"/>
      <c r="BL31" s="651"/>
      <c r="BM31" s="633"/>
      <c r="BN31" s="633"/>
      <c r="BO31" s="633"/>
      <c r="BP31" s="633"/>
      <c r="BQ31" s="633"/>
      <c r="BR31" s="633"/>
      <c r="BS31" s="633"/>
      <c r="BT31" s="633"/>
      <c r="BU31" s="633"/>
      <c r="BV31" s="633"/>
      <c r="BW31" s="633"/>
      <c r="BX31" s="633"/>
      <c r="BY31" s="633"/>
      <c r="BZ31" s="633"/>
    </row>
    <row r="32" spans="1:78" ht="9" customHeight="1" x14ac:dyDescent="0.15">
      <c r="A32" s="1003" t="s">
        <v>28</v>
      </c>
      <c r="B32" s="1004"/>
      <c r="C32" s="1004"/>
      <c r="D32" s="1004"/>
      <c r="E32" s="1004"/>
      <c r="F32" s="1005"/>
      <c r="G32" s="1030" t="s">
        <v>815</v>
      </c>
      <c r="H32" s="1011"/>
      <c r="I32" s="1011"/>
      <c r="J32" s="1011"/>
      <c r="K32" s="1011"/>
      <c r="L32" s="1011"/>
      <c r="M32" s="1011"/>
      <c r="N32" s="1011"/>
      <c r="O32" s="1011"/>
      <c r="P32" s="1011"/>
      <c r="Q32" s="1011"/>
      <c r="R32" s="1011"/>
      <c r="S32" s="1011"/>
      <c r="T32" s="1012"/>
      <c r="U32" s="631"/>
      <c r="V32" s="1035"/>
      <c r="W32" s="1036"/>
      <c r="X32" s="981" t="s">
        <v>1086</v>
      </c>
      <c r="Y32" s="979"/>
      <c r="Z32" s="979"/>
      <c r="AA32" s="979"/>
      <c r="AB32" s="979"/>
      <c r="AC32" s="979"/>
      <c r="AD32" s="979"/>
      <c r="AE32" s="979"/>
      <c r="AF32" s="979"/>
      <c r="AG32" s="979"/>
      <c r="AH32" s="980"/>
      <c r="AI32" s="1044"/>
      <c r="AJ32" s="1045"/>
      <c r="AK32" s="648"/>
      <c r="AL32" s="648"/>
      <c r="AM32" s="633"/>
      <c r="AN32" s="633" t="s">
        <v>808</v>
      </c>
      <c r="AO32" s="633"/>
      <c r="AP32" s="633"/>
      <c r="AQ32" s="633"/>
      <c r="AR32" s="633"/>
      <c r="AS32" s="633"/>
      <c r="AT32" s="633"/>
      <c r="AU32" s="633"/>
      <c r="AV32" s="633"/>
      <c r="AW32" s="633"/>
      <c r="AX32" s="633"/>
      <c r="AY32" s="633"/>
      <c r="AZ32" s="633"/>
      <c r="BA32" s="641"/>
      <c r="BB32" s="642" t="str">
        <f>IF(GameSheet!A12="","",$BB$26&amp;GameSheet!A12)</f>
        <v>*-</v>
      </c>
      <c r="BC32" s="643" t="str">
        <f>IF(GameSheet!A39="","",$BC$26&amp;GameSheet!A39)</f>
        <v>*-</v>
      </c>
      <c r="BD32" s="641"/>
      <c r="BE32" s="651"/>
      <c r="BF32" s="651"/>
      <c r="BG32" s="651"/>
      <c r="BH32" s="651"/>
      <c r="BI32" s="651"/>
      <c r="BJ32" s="651"/>
      <c r="BK32" s="651"/>
      <c r="BL32" s="651"/>
      <c r="BM32" s="633"/>
      <c r="BN32" s="633"/>
      <c r="BO32" s="633"/>
      <c r="BP32" s="633"/>
      <c r="BQ32" s="633"/>
      <c r="BR32" s="633"/>
      <c r="BS32" s="633"/>
      <c r="BT32" s="633"/>
      <c r="BU32" s="633"/>
      <c r="BV32" s="633"/>
      <c r="BW32" s="633"/>
      <c r="BX32" s="633"/>
      <c r="BY32" s="633"/>
      <c r="BZ32" s="633"/>
    </row>
    <row r="33" spans="1:78" ht="9" customHeight="1" x14ac:dyDescent="0.15">
      <c r="A33" s="1016" t="s">
        <v>59</v>
      </c>
      <c r="B33" s="1017"/>
      <c r="C33" s="1017"/>
      <c r="D33" s="1017"/>
      <c r="E33" s="1017"/>
      <c r="F33" s="1018"/>
      <c r="G33" s="972" t="s">
        <v>60</v>
      </c>
      <c r="H33" s="973"/>
      <c r="I33" s="973"/>
      <c r="J33" s="973"/>
      <c r="K33" s="973"/>
      <c r="L33" s="973"/>
      <c r="M33" s="973"/>
      <c r="N33" s="973"/>
      <c r="O33" s="973"/>
      <c r="P33" s="973"/>
      <c r="Q33" s="973"/>
      <c r="R33" s="973"/>
      <c r="S33" s="973"/>
      <c r="T33" s="974"/>
      <c r="U33" s="631"/>
      <c r="V33" s="1035"/>
      <c r="W33" s="1036"/>
      <c r="X33" s="981" t="s">
        <v>1087</v>
      </c>
      <c r="Y33" s="979"/>
      <c r="Z33" s="979"/>
      <c r="AA33" s="979"/>
      <c r="AB33" s="979"/>
      <c r="AC33" s="979"/>
      <c r="AD33" s="979"/>
      <c r="AE33" s="979"/>
      <c r="AF33" s="979"/>
      <c r="AG33" s="979"/>
      <c r="AH33" s="980"/>
      <c r="AI33" s="1044"/>
      <c r="AJ33" s="1045"/>
      <c r="AK33" s="648"/>
      <c r="AL33" s="648"/>
      <c r="AM33" s="633"/>
      <c r="AN33" s="633" t="s">
        <v>811</v>
      </c>
      <c r="AO33" s="633"/>
      <c r="AP33" s="633"/>
      <c r="AQ33" s="633"/>
      <c r="AR33" s="633"/>
      <c r="AS33" s="633"/>
      <c r="AT33" s="633"/>
      <c r="AU33" s="633"/>
      <c r="AV33" s="633"/>
      <c r="AW33" s="633"/>
      <c r="AX33" s="633"/>
      <c r="AY33" s="633"/>
      <c r="AZ33" s="633"/>
      <c r="BA33" s="641"/>
      <c r="BB33" s="642" t="str">
        <f>IF(GameSheet!A13="","",$BB$26&amp;GameSheet!A13)</f>
        <v>*-</v>
      </c>
      <c r="BC33" s="643" t="str">
        <f>IF(GameSheet!A40="","",$BC$26&amp;GameSheet!A40)</f>
        <v>*-</v>
      </c>
      <c r="BD33" s="641"/>
      <c r="BE33" s="651"/>
      <c r="BF33" s="651"/>
      <c r="BG33" s="651"/>
      <c r="BH33" s="651"/>
      <c r="BI33" s="651"/>
      <c r="BJ33" s="651"/>
      <c r="BK33" s="651"/>
      <c r="BL33" s="651"/>
      <c r="BM33" s="633"/>
      <c r="BN33" s="633"/>
      <c r="BO33" s="633"/>
      <c r="BP33" s="633"/>
      <c r="BQ33" s="633"/>
      <c r="BR33" s="633"/>
      <c r="BS33" s="633"/>
      <c r="BT33" s="633"/>
      <c r="BU33" s="633"/>
      <c r="BV33" s="633"/>
      <c r="BW33" s="633"/>
      <c r="BX33" s="633"/>
      <c r="BY33" s="633"/>
      <c r="BZ33" s="633"/>
    </row>
    <row r="34" spans="1:78" ht="9" customHeight="1" x14ac:dyDescent="0.15">
      <c r="A34" s="1016" t="s">
        <v>29</v>
      </c>
      <c r="B34" s="1017"/>
      <c r="C34" s="1017"/>
      <c r="D34" s="1017"/>
      <c r="E34" s="1017"/>
      <c r="F34" s="1018"/>
      <c r="G34" s="972" t="s">
        <v>818</v>
      </c>
      <c r="H34" s="973"/>
      <c r="I34" s="973"/>
      <c r="J34" s="973"/>
      <c r="K34" s="973"/>
      <c r="L34" s="973"/>
      <c r="M34" s="973"/>
      <c r="N34" s="973"/>
      <c r="O34" s="973"/>
      <c r="P34" s="973"/>
      <c r="Q34" s="973"/>
      <c r="R34" s="973"/>
      <c r="S34" s="973"/>
      <c r="T34" s="974"/>
      <c r="U34" s="631"/>
      <c r="V34" s="1035"/>
      <c r="W34" s="1036"/>
      <c r="X34" s="981" t="s">
        <v>1088</v>
      </c>
      <c r="Y34" s="979"/>
      <c r="Z34" s="979"/>
      <c r="AA34" s="979"/>
      <c r="AB34" s="979"/>
      <c r="AC34" s="979"/>
      <c r="AD34" s="979"/>
      <c r="AE34" s="979"/>
      <c r="AF34" s="979"/>
      <c r="AG34" s="979"/>
      <c r="AH34" s="980"/>
      <c r="AI34" s="1044"/>
      <c r="AJ34" s="1045"/>
      <c r="AK34" s="648"/>
      <c r="AL34" s="648"/>
      <c r="AM34" s="633"/>
      <c r="AN34" s="633" t="s">
        <v>813</v>
      </c>
      <c r="AO34" s="633"/>
      <c r="AP34" s="633"/>
      <c r="AQ34" s="633"/>
      <c r="AR34" s="633"/>
      <c r="AS34" s="633"/>
      <c r="AT34" s="633"/>
      <c r="AU34" s="633"/>
      <c r="AV34" s="633"/>
      <c r="AW34" s="633"/>
      <c r="AX34" s="633"/>
      <c r="AY34" s="633"/>
      <c r="AZ34" s="633"/>
      <c r="BA34" s="641"/>
      <c r="BB34" s="642" t="str">
        <f>IF(GameSheet!A14="","",$BB$26&amp;GameSheet!A14)</f>
        <v>*-</v>
      </c>
      <c r="BC34" s="643" t="str">
        <f>IF(GameSheet!A41="","",$BC$26&amp;GameSheet!A41)</f>
        <v>*-</v>
      </c>
      <c r="BD34" s="641"/>
      <c r="BE34" s="651"/>
      <c r="BF34" s="651"/>
      <c r="BG34" s="651"/>
      <c r="BH34" s="651"/>
      <c r="BI34" s="651"/>
      <c r="BJ34" s="651"/>
      <c r="BK34" s="651"/>
      <c r="BL34" s="651"/>
      <c r="BM34" s="633"/>
      <c r="BN34" s="633"/>
      <c r="BO34" s="633"/>
      <c r="BP34" s="633"/>
      <c r="BQ34" s="633"/>
      <c r="BR34" s="633"/>
      <c r="BS34" s="633"/>
      <c r="BT34" s="633"/>
      <c r="BU34" s="633"/>
      <c r="BV34" s="633"/>
      <c r="BW34" s="633"/>
      <c r="BX34" s="633"/>
      <c r="BY34" s="633"/>
      <c r="BZ34" s="633"/>
    </row>
    <row r="35" spans="1:78" ht="9" customHeight="1" x14ac:dyDescent="0.15">
      <c r="A35" s="1016" t="s">
        <v>30</v>
      </c>
      <c r="B35" s="1017"/>
      <c r="C35" s="1017"/>
      <c r="D35" s="1017"/>
      <c r="E35" s="1017"/>
      <c r="F35" s="1018"/>
      <c r="G35" s="972" t="s">
        <v>822</v>
      </c>
      <c r="H35" s="973"/>
      <c r="I35" s="973"/>
      <c r="J35" s="973"/>
      <c r="K35" s="973"/>
      <c r="L35" s="973"/>
      <c r="M35" s="973"/>
      <c r="N35" s="973"/>
      <c r="O35" s="973"/>
      <c r="P35" s="973"/>
      <c r="Q35" s="973"/>
      <c r="R35" s="973"/>
      <c r="S35" s="973"/>
      <c r="T35" s="974"/>
      <c r="U35" s="631"/>
      <c r="V35" s="1037"/>
      <c r="W35" s="1038"/>
      <c r="X35" s="981" t="s">
        <v>1089</v>
      </c>
      <c r="Y35" s="979"/>
      <c r="Z35" s="979"/>
      <c r="AA35" s="979"/>
      <c r="AB35" s="979"/>
      <c r="AC35" s="979"/>
      <c r="AD35" s="979"/>
      <c r="AE35" s="979"/>
      <c r="AF35" s="979"/>
      <c r="AG35" s="979"/>
      <c r="AH35" s="980"/>
      <c r="AI35" s="1046"/>
      <c r="AJ35" s="1047"/>
      <c r="AK35" s="648"/>
      <c r="AL35" s="648"/>
      <c r="AM35" s="633"/>
      <c r="AN35" s="633" t="s">
        <v>814</v>
      </c>
      <c r="AO35" s="633"/>
      <c r="AP35" s="633"/>
      <c r="AQ35" s="633"/>
      <c r="AR35" s="633"/>
      <c r="AS35" s="633"/>
      <c r="AT35" s="633"/>
      <c r="AU35" s="633"/>
      <c r="AV35" s="633"/>
      <c r="AW35" s="633"/>
      <c r="AX35" s="633"/>
      <c r="AY35" s="633"/>
      <c r="AZ35" s="633"/>
      <c r="BA35" s="641"/>
      <c r="BB35" s="642" t="str">
        <f>IF(GameSheet!A15="","",$BB$26&amp;GameSheet!A15)</f>
        <v>*-</v>
      </c>
      <c r="BC35" s="643" t="str">
        <f>IF(GameSheet!A42="","",$BC$26&amp;GameSheet!A42)</f>
        <v>*-</v>
      </c>
      <c r="BD35" s="641"/>
      <c r="BE35" s="651"/>
      <c r="BF35" s="651"/>
      <c r="BG35" s="651"/>
      <c r="BH35" s="651"/>
      <c r="BI35" s="651"/>
      <c r="BJ35" s="651"/>
      <c r="BK35" s="651"/>
      <c r="BL35" s="651"/>
      <c r="BM35" s="633"/>
      <c r="BN35" s="633"/>
      <c r="BO35" s="633"/>
      <c r="BP35" s="633"/>
      <c r="BQ35" s="633"/>
      <c r="BR35" s="633"/>
      <c r="BS35" s="633"/>
      <c r="BT35" s="633"/>
      <c r="BU35" s="633"/>
      <c r="BV35" s="633"/>
      <c r="BW35" s="633"/>
      <c r="BX35" s="633"/>
      <c r="BY35" s="633"/>
      <c r="BZ35" s="633"/>
    </row>
    <row r="36" spans="1:78" ht="9" customHeight="1" x14ac:dyDescent="0.15">
      <c r="A36" s="1016" t="s">
        <v>31</v>
      </c>
      <c r="B36" s="1017"/>
      <c r="C36" s="1017"/>
      <c r="D36" s="1017"/>
      <c r="E36" s="1017"/>
      <c r="F36" s="1018"/>
      <c r="G36" s="972" t="s">
        <v>825</v>
      </c>
      <c r="H36" s="973"/>
      <c r="I36" s="973"/>
      <c r="J36" s="973"/>
      <c r="K36" s="973"/>
      <c r="L36" s="973"/>
      <c r="M36" s="973"/>
      <c r="N36" s="973"/>
      <c r="O36" s="973"/>
      <c r="P36" s="973"/>
      <c r="Q36" s="973"/>
      <c r="R36" s="973"/>
      <c r="S36" s="973"/>
      <c r="T36" s="974"/>
      <c r="U36" s="631"/>
      <c r="V36" s="982" t="s">
        <v>119</v>
      </c>
      <c r="W36" s="982"/>
      <c r="X36" s="978" t="s">
        <v>816</v>
      </c>
      <c r="Y36" s="979"/>
      <c r="Z36" s="979"/>
      <c r="AA36" s="979"/>
      <c r="AB36" s="979"/>
      <c r="AC36" s="979"/>
      <c r="AD36" s="979"/>
      <c r="AE36" s="979"/>
      <c r="AF36" s="979"/>
      <c r="AG36" s="979"/>
      <c r="AH36" s="980"/>
      <c r="AI36" s="1006" t="s">
        <v>817</v>
      </c>
      <c r="AJ36" s="1006"/>
      <c r="AK36" s="637"/>
      <c r="AL36" s="637"/>
      <c r="AM36" s="633"/>
      <c r="AN36" s="633"/>
      <c r="AO36" s="633"/>
      <c r="AP36" s="633"/>
      <c r="AQ36" s="633"/>
      <c r="AR36" s="633"/>
      <c r="AS36" s="633"/>
      <c r="AT36" s="633"/>
      <c r="AU36" s="633"/>
      <c r="AV36" s="633"/>
      <c r="AW36" s="633"/>
      <c r="AX36" s="633"/>
      <c r="AY36" s="633"/>
      <c r="AZ36" s="633"/>
      <c r="BA36" s="641"/>
      <c r="BB36" s="642" t="str">
        <f>IF(GameSheet!A16="","",$BB$26&amp;GameSheet!A16)</f>
        <v>*-</v>
      </c>
      <c r="BC36" s="643" t="str">
        <f>IF(GameSheet!A43="","",$BC$26&amp;GameSheet!A43)</f>
        <v>*-</v>
      </c>
      <c r="BD36" s="641"/>
      <c r="BE36" s="651"/>
      <c r="BF36" s="651"/>
      <c r="BG36" s="651"/>
      <c r="BH36" s="651"/>
      <c r="BI36" s="651"/>
      <c r="BJ36" s="651"/>
      <c r="BK36" s="651"/>
      <c r="BL36" s="651"/>
      <c r="BM36" s="633"/>
      <c r="BN36" s="633"/>
      <c r="BO36" s="633"/>
      <c r="BP36" s="633"/>
      <c r="BQ36" s="633"/>
      <c r="BR36" s="633"/>
      <c r="BS36" s="633"/>
      <c r="BT36" s="633"/>
      <c r="BU36" s="633"/>
      <c r="BV36" s="633"/>
      <c r="BW36" s="633"/>
      <c r="BX36" s="633"/>
      <c r="BY36" s="633"/>
      <c r="BZ36" s="633"/>
    </row>
    <row r="37" spans="1:78" ht="9" customHeight="1" x14ac:dyDescent="0.15">
      <c r="A37" s="1016" t="s">
        <v>32</v>
      </c>
      <c r="B37" s="1017"/>
      <c r="C37" s="1017"/>
      <c r="D37" s="1017"/>
      <c r="E37" s="1017"/>
      <c r="F37" s="1018"/>
      <c r="G37" s="972" t="s">
        <v>828</v>
      </c>
      <c r="H37" s="973"/>
      <c r="I37" s="973"/>
      <c r="J37" s="973"/>
      <c r="K37" s="973"/>
      <c r="L37" s="973"/>
      <c r="M37" s="973"/>
      <c r="N37" s="973"/>
      <c r="O37" s="973"/>
      <c r="P37" s="973"/>
      <c r="Q37" s="973"/>
      <c r="R37" s="973"/>
      <c r="S37" s="973"/>
      <c r="T37" s="974"/>
      <c r="U37" s="631"/>
      <c r="V37" s="982" t="s">
        <v>819</v>
      </c>
      <c r="W37" s="982"/>
      <c r="X37" s="978" t="s">
        <v>820</v>
      </c>
      <c r="Y37" s="979"/>
      <c r="Z37" s="979"/>
      <c r="AA37" s="979"/>
      <c r="AB37" s="979"/>
      <c r="AC37" s="979"/>
      <c r="AD37" s="979"/>
      <c r="AE37" s="979"/>
      <c r="AF37" s="979"/>
      <c r="AG37" s="979"/>
      <c r="AH37" s="980"/>
      <c r="AI37" s="1006" t="s">
        <v>821</v>
      </c>
      <c r="AJ37" s="1006"/>
      <c r="AK37" s="637"/>
      <c r="AL37" s="637"/>
      <c r="AM37" s="633"/>
      <c r="AN37" s="633"/>
      <c r="AO37" s="633"/>
      <c r="AP37" s="633"/>
      <c r="AQ37" s="633"/>
      <c r="AR37" s="633"/>
      <c r="AS37" s="633"/>
      <c r="AT37" s="633"/>
      <c r="AU37" s="633"/>
      <c r="AV37" s="633"/>
      <c r="AW37" s="633"/>
      <c r="AX37" s="633"/>
      <c r="AY37" s="633"/>
      <c r="AZ37" s="633"/>
      <c r="BA37" s="641"/>
      <c r="BB37" s="642" t="str">
        <f>IF(GameSheet!A17="","",$BB$26&amp;GameSheet!A17)</f>
        <v>*-</v>
      </c>
      <c r="BC37" s="643" t="str">
        <f>IF(GameSheet!A44="","",$BC$26&amp;GameSheet!A44)</f>
        <v>*-</v>
      </c>
      <c r="BD37" s="641"/>
      <c r="BE37" s="651"/>
      <c r="BF37" s="651"/>
      <c r="BG37" s="651"/>
      <c r="BH37" s="651"/>
      <c r="BI37" s="651"/>
      <c r="BJ37" s="651"/>
      <c r="BK37" s="651"/>
      <c r="BL37" s="651"/>
      <c r="BM37" s="633"/>
      <c r="BN37" s="633"/>
      <c r="BO37" s="633"/>
      <c r="BP37" s="633"/>
      <c r="BQ37" s="633"/>
      <c r="BR37" s="633"/>
      <c r="BS37" s="633"/>
      <c r="BT37" s="633"/>
      <c r="BU37" s="633"/>
      <c r="BV37" s="633"/>
      <c r="BW37" s="633"/>
      <c r="BX37" s="633"/>
      <c r="BY37" s="633"/>
      <c r="BZ37" s="633"/>
    </row>
    <row r="38" spans="1:78" ht="9" customHeight="1" x14ac:dyDescent="0.15">
      <c r="A38" s="1022" t="s">
        <v>33</v>
      </c>
      <c r="B38" s="1023"/>
      <c r="C38" s="1023"/>
      <c r="D38" s="1023"/>
      <c r="E38" s="1023"/>
      <c r="F38" s="1024"/>
      <c r="G38" s="975" t="s">
        <v>831</v>
      </c>
      <c r="H38" s="976"/>
      <c r="I38" s="976"/>
      <c r="J38" s="976"/>
      <c r="K38" s="976"/>
      <c r="L38" s="976"/>
      <c r="M38" s="976"/>
      <c r="N38" s="976"/>
      <c r="O38" s="976"/>
      <c r="P38" s="976"/>
      <c r="Q38" s="976"/>
      <c r="R38" s="976"/>
      <c r="S38" s="976"/>
      <c r="T38" s="977"/>
      <c r="U38" s="631"/>
      <c r="V38" s="982" t="s">
        <v>120</v>
      </c>
      <c r="W38" s="982"/>
      <c r="X38" s="978" t="s">
        <v>823</v>
      </c>
      <c r="Y38" s="979"/>
      <c r="Z38" s="979"/>
      <c r="AA38" s="979"/>
      <c r="AB38" s="979"/>
      <c r="AC38" s="979"/>
      <c r="AD38" s="979"/>
      <c r="AE38" s="979"/>
      <c r="AF38" s="979"/>
      <c r="AG38" s="979"/>
      <c r="AH38" s="980"/>
      <c r="AI38" s="1006" t="s">
        <v>824</v>
      </c>
      <c r="AJ38" s="1006"/>
      <c r="AK38" s="637"/>
      <c r="AL38" s="637"/>
      <c r="AM38" s="633"/>
      <c r="AN38" s="633"/>
      <c r="AO38" s="633"/>
      <c r="AP38" s="633"/>
      <c r="AQ38" s="633"/>
      <c r="AR38" s="633"/>
      <c r="AS38" s="633"/>
      <c r="AT38" s="633"/>
      <c r="AU38" s="633"/>
      <c r="AV38" s="633"/>
      <c r="AW38" s="633"/>
      <c r="AX38" s="633"/>
      <c r="AY38" s="633"/>
      <c r="AZ38" s="633"/>
      <c r="BA38" s="641"/>
      <c r="BB38" s="642" t="str">
        <f>IF(GameSheet!A18="","",$BB$26&amp;GameSheet!A18)</f>
        <v>*-</v>
      </c>
      <c r="BC38" s="643" t="str">
        <f>IF(GameSheet!A45="","",$BC$26&amp;GameSheet!A45)</f>
        <v>*-</v>
      </c>
      <c r="BD38" s="641"/>
      <c r="BE38" s="651"/>
      <c r="BF38" s="651"/>
      <c r="BG38" s="651"/>
      <c r="BH38" s="651"/>
      <c r="BI38" s="651"/>
      <c r="BJ38" s="651"/>
      <c r="BK38" s="651"/>
      <c r="BL38" s="651"/>
      <c r="BM38" s="633"/>
      <c r="BN38" s="633"/>
      <c r="BO38" s="633"/>
      <c r="BP38" s="633"/>
      <c r="BQ38" s="633"/>
      <c r="BR38" s="633"/>
      <c r="BS38" s="633"/>
      <c r="BT38" s="633"/>
      <c r="BU38" s="633"/>
      <c r="BV38" s="633"/>
      <c r="BW38" s="633"/>
      <c r="BX38" s="633"/>
      <c r="BY38" s="633"/>
      <c r="BZ38" s="633"/>
    </row>
    <row r="39" spans="1:78" ht="9" customHeight="1" x14ac:dyDescent="0.15">
      <c r="A39" s="1003" t="s">
        <v>34</v>
      </c>
      <c r="B39" s="1004"/>
      <c r="C39" s="1004"/>
      <c r="D39" s="1004"/>
      <c r="E39" s="1004"/>
      <c r="F39" s="1005"/>
      <c r="G39" s="1030" t="s">
        <v>835</v>
      </c>
      <c r="H39" s="1011"/>
      <c r="I39" s="1011"/>
      <c r="J39" s="1011"/>
      <c r="K39" s="1011"/>
      <c r="L39" s="1011"/>
      <c r="M39" s="1011"/>
      <c r="N39" s="1011"/>
      <c r="O39" s="1011"/>
      <c r="P39" s="1011"/>
      <c r="Q39" s="1011"/>
      <c r="R39" s="1011"/>
      <c r="S39" s="1011"/>
      <c r="T39" s="1012"/>
      <c r="U39" s="631"/>
      <c r="V39" s="982" t="s">
        <v>122</v>
      </c>
      <c r="W39" s="982"/>
      <c r="X39" s="978" t="s">
        <v>826</v>
      </c>
      <c r="Y39" s="979"/>
      <c r="Z39" s="979"/>
      <c r="AA39" s="979"/>
      <c r="AB39" s="979"/>
      <c r="AC39" s="979"/>
      <c r="AD39" s="979"/>
      <c r="AE39" s="979"/>
      <c r="AF39" s="979"/>
      <c r="AG39" s="979"/>
      <c r="AH39" s="980"/>
      <c r="AI39" s="1006" t="s">
        <v>827</v>
      </c>
      <c r="AJ39" s="1006"/>
      <c r="AK39" s="637"/>
      <c r="AL39" s="637"/>
      <c r="AM39" s="633"/>
      <c r="AN39" s="633"/>
      <c r="AO39" s="633"/>
      <c r="AP39" s="633"/>
      <c r="AQ39" s="633"/>
      <c r="AR39" s="633"/>
      <c r="AS39" s="633"/>
      <c r="AT39" s="633"/>
      <c r="AU39" s="633"/>
      <c r="AV39" s="633"/>
      <c r="AW39" s="633"/>
      <c r="AX39" s="633"/>
      <c r="AY39" s="633"/>
      <c r="AZ39" s="633"/>
      <c r="BA39" s="641"/>
      <c r="BB39" s="642" t="str">
        <f>IF(GameSheet!A19="","",$BB$26&amp;GameSheet!A19)</f>
        <v>*-</v>
      </c>
      <c r="BC39" s="643" t="str">
        <f>IF(GameSheet!A46="","",$BC$26&amp;GameSheet!A46)</f>
        <v>*-</v>
      </c>
      <c r="BD39" s="641"/>
      <c r="BE39" s="651"/>
      <c r="BF39" s="651"/>
      <c r="BG39" s="651"/>
      <c r="BH39" s="651"/>
      <c r="BI39" s="651"/>
      <c r="BJ39" s="651"/>
      <c r="BK39" s="651"/>
      <c r="BL39" s="651"/>
      <c r="BM39" s="633"/>
      <c r="BN39" s="633"/>
      <c r="BO39" s="633"/>
      <c r="BP39" s="633"/>
      <c r="BQ39" s="633"/>
      <c r="BR39" s="633"/>
      <c r="BS39" s="633"/>
      <c r="BT39" s="633"/>
      <c r="BU39" s="633"/>
      <c r="BV39" s="633"/>
      <c r="BW39" s="633"/>
      <c r="BX39" s="633"/>
      <c r="BY39" s="633"/>
      <c r="BZ39" s="633"/>
    </row>
    <row r="40" spans="1:78" ht="9" customHeight="1" x14ac:dyDescent="0.15">
      <c r="A40" s="1016" t="s">
        <v>35</v>
      </c>
      <c r="B40" s="1017"/>
      <c r="C40" s="1017"/>
      <c r="D40" s="1017"/>
      <c r="E40" s="1017"/>
      <c r="F40" s="1018"/>
      <c r="G40" s="972" t="s">
        <v>838</v>
      </c>
      <c r="H40" s="973"/>
      <c r="I40" s="973"/>
      <c r="J40" s="973"/>
      <c r="K40" s="973"/>
      <c r="L40" s="973"/>
      <c r="M40" s="973"/>
      <c r="N40" s="973"/>
      <c r="O40" s="973"/>
      <c r="P40" s="973"/>
      <c r="Q40" s="973"/>
      <c r="R40" s="973"/>
      <c r="S40" s="973"/>
      <c r="T40" s="974"/>
      <c r="U40" s="631"/>
      <c r="V40" s="982" t="s">
        <v>121</v>
      </c>
      <c r="W40" s="982"/>
      <c r="X40" s="978" t="s">
        <v>829</v>
      </c>
      <c r="Y40" s="979"/>
      <c r="Z40" s="979"/>
      <c r="AA40" s="979"/>
      <c r="AB40" s="979"/>
      <c r="AC40" s="979"/>
      <c r="AD40" s="979"/>
      <c r="AE40" s="979"/>
      <c r="AF40" s="979"/>
      <c r="AG40" s="979"/>
      <c r="AH40" s="980"/>
      <c r="AI40" s="1006" t="s">
        <v>830</v>
      </c>
      <c r="AJ40" s="1006"/>
      <c r="AK40" s="637"/>
      <c r="AL40" s="637"/>
      <c r="AM40" s="633"/>
      <c r="AN40" s="633"/>
      <c r="AO40" s="633"/>
      <c r="AP40" s="633"/>
      <c r="AQ40" s="633"/>
      <c r="AR40" s="633"/>
      <c r="AS40" s="633"/>
      <c r="AT40" s="633"/>
      <c r="AU40" s="633"/>
      <c r="AV40" s="633"/>
      <c r="AW40" s="633"/>
      <c r="AX40" s="633"/>
      <c r="AY40" s="633"/>
      <c r="AZ40" s="633"/>
      <c r="BA40" s="641"/>
      <c r="BB40" s="642" t="str">
        <f>IF(GameSheet!A20="","",$BB$26&amp;GameSheet!A20)</f>
        <v>*-</v>
      </c>
      <c r="BC40" s="643" t="str">
        <f>IF(GameSheet!A47="","",$BC$26&amp;GameSheet!A47)</f>
        <v>*-</v>
      </c>
      <c r="BD40" s="641"/>
      <c r="BE40" s="651"/>
      <c r="BF40" s="651"/>
      <c r="BG40" s="651"/>
      <c r="BH40" s="651"/>
      <c r="BI40" s="651"/>
      <c r="BJ40" s="651"/>
      <c r="BK40" s="651"/>
      <c r="BL40" s="651"/>
      <c r="BM40" s="633"/>
      <c r="BN40" s="633"/>
      <c r="BO40" s="633"/>
      <c r="BP40" s="633"/>
      <c r="BQ40" s="633"/>
      <c r="BR40" s="633"/>
      <c r="BS40" s="633"/>
      <c r="BT40" s="633"/>
      <c r="BU40" s="633"/>
      <c r="BV40" s="633"/>
      <c r="BW40" s="633"/>
      <c r="BX40" s="633"/>
      <c r="BY40" s="633"/>
      <c r="BZ40" s="633"/>
    </row>
    <row r="41" spans="1:78" ht="9" customHeight="1" x14ac:dyDescent="0.15">
      <c r="A41" s="1016" t="s">
        <v>1126</v>
      </c>
      <c r="B41" s="1017"/>
      <c r="C41" s="1017"/>
      <c r="D41" s="1017"/>
      <c r="E41" s="1017"/>
      <c r="F41" s="1018"/>
      <c r="G41" s="972" t="s">
        <v>1128</v>
      </c>
      <c r="H41" s="973"/>
      <c r="I41" s="973"/>
      <c r="J41" s="973"/>
      <c r="K41" s="973"/>
      <c r="L41" s="973"/>
      <c r="M41" s="973"/>
      <c r="N41" s="973"/>
      <c r="O41" s="973"/>
      <c r="P41" s="973"/>
      <c r="Q41" s="973"/>
      <c r="R41" s="973"/>
      <c r="S41" s="973"/>
      <c r="T41" s="974"/>
      <c r="U41" s="631"/>
      <c r="V41" s="982" t="s">
        <v>832</v>
      </c>
      <c r="W41" s="982"/>
      <c r="X41" s="978" t="s">
        <v>833</v>
      </c>
      <c r="Y41" s="979"/>
      <c r="Z41" s="979"/>
      <c r="AA41" s="979"/>
      <c r="AB41" s="979"/>
      <c r="AC41" s="979"/>
      <c r="AD41" s="979"/>
      <c r="AE41" s="979"/>
      <c r="AF41" s="979"/>
      <c r="AG41" s="979"/>
      <c r="AH41" s="980"/>
      <c r="AI41" s="1006" t="s">
        <v>834</v>
      </c>
      <c r="AJ41" s="1006"/>
      <c r="AK41" s="637"/>
      <c r="AL41" s="637"/>
      <c r="AM41" s="633"/>
      <c r="AN41" s="633"/>
      <c r="AO41" s="633"/>
      <c r="AP41" s="633"/>
      <c r="AQ41" s="633"/>
      <c r="AR41" s="633"/>
      <c r="AS41" s="633"/>
      <c r="AT41" s="633"/>
      <c r="AU41" s="633"/>
      <c r="AV41" s="633"/>
      <c r="AW41" s="633"/>
      <c r="AX41" s="633"/>
      <c r="AY41" s="633"/>
      <c r="AZ41" s="633"/>
      <c r="BA41" s="641"/>
      <c r="BB41" s="642" t="str">
        <f>IF(GameSheet!A21="","",$BB$26&amp;GameSheet!A21)</f>
        <v>*-</v>
      </c>
      <c r="BC41" s="643" t="str">
        <f>IF(GameSheet!A48="","",$BC$26&amp;GameSheet!A48)</f>
        <v>*-</v>
      </c>
      <c r="BD41" s="641"/>
      <c r="BE41" s="651"/>
      <c r="BF41" s="651"/>
      <c r="BG41" s="651"/>
      <c r="BH41" s="651"/>
      <c r="BI41" s="651"/>
      <c r="BJ41" s="651"/>
      <c r="BK41" s="651"/>
      <c r="BL41" s="651"/>
      <c r="BM41" s="633"/>
      <c r="BN41" s="633"/>
      <c r="BO41" s="633"/>
      <c r="BP41" s="633"/>
      <c r="BQ41" s="633"/>
      <c r="BR41" s="633"/>
      <c r="BS41" s="633"/>
      <c r="BT41" s="633"/>
      <c r="BU41" s="633"/>
      <c r="BV41" s="633"/>
      <c r="BW41" s="633"/>
      <c r="BX41" s="633"/>
      <c r="BY41" s="633"/>
      <c r="BZ41" s="633"/>
    </row>
    <row r="42" spans="1:78" ht="9" customHeight="1" x14ac:dyDescent="0.15">
      <c r="A42" s="1016" t="s">
        <v>36</v>
      </c>
      <c r="B42" s="1017"/>
      <c r="C42" s="1017"/>
      <c r="D42" s="1017"/>
      <c r="E42" s="1017"/>
      <c r="F42" s="1018"/>
      <c r="G42" s="972" t="s">
        <v>844</v>
      </c>
      <c r="H42" s="973"/>
      <c r="I42" s="973"/>
      <c r="J42" s="973"/>
      <c r="K42" s="973"/>
      <c r="L42" s="973"/>
      <c r="M42" s="973"/>
      <c r="N42" s="973"/>
      <c r="O42" s="973"/>
      <c r="P42" s="973"/>
      <c r="Q42" s="973"/>
      <c r="R42" s="973"/>
      <c r="S42" s="973"/>
      <c r="T42" s="974"/>
      <c r="U42" s="631"/>
      <c r="V42" s="982" t="s">
        <v>836</v>
      </c>
      <c r="W42" s="982"/>
      <c r="X42" s="978" t="s">
        <v>957</v>
      </c>
      <c r="Y42" s="979"/>
      <c r="Z42" s="979"/>
      <c r="AA42" s="979"/>
      <c r="AB42" s="979"/>
      <c r="AC42" s="979"/>
      <c r="AD42" s="979"/>
      <c r="AE42" s="979"/>
      <c r="AF42" s="979"/>
      <c r="AG42" s="979"/>
      <c r="AH42" s="980"/>
      <c r="AI42" s="1006" t="s">
        <v>837</v>
      </c>
      <c r="AJ42" s="1006"/>
      <c r="AK42" s="637"/>
      <c r="AL42" s="637"/>
      <c r="AM42" s="633"/>
      <c r="AN42" s="633"/>
      <c r="AO42" s="633"/>
      <c r="AP42" s="633"/>
      <c r="AQ42" s="633"/>
      <c r="AR42" s="633"/>
      <c r="AS42" s="633"/>
      <c r="AT42" s="633"/>
      <c r="AU42" s="633"/>
      <c r="AV42" s="633"/>
      <c r="AW42" s="633"/>
      <c r="AX42" s="633"/>
      <c r="AY42" s="633"/>
      <c r="AZ42" s="633"/>
      <c r="BA42" s="641"/>
      <c r="BB42" s="642" t="str">
        <f>IF(GameSheet!A22="","",$BB$26&amp;GameSheet!A22)</f>
        <v>*-</v>
      </c>
      <c r="BC42" s="643" t="str">
        <f>IF(GameSheet!A49="","",$BC$26&amp;GameSheet!A49)</f>
        <v>*-</v>
      </c>
      <c r="BD42" s="641"/>
      <c r="BE42" s="651"/>
      <c r="BF42" s="651"/>
      <c r="BG42" s="651"/>
      <c r="BH42" s="651"/>
      <c r="BI42" s="651"/>
      <c r="BJ42" s="651"/>
      <c r="BK42" s="651"/>
      <c r="BL42" s="651"/>
      <c r="BM42" s="633"/>
      <c r="BN42" s="633"/>
      <c r="BO42" s="633"/>
      <c r="BP42" s="633"/>
      <c r="BQ42" s="633"/>
      <c r="BR42" s="633"/>
      <c r="BS42" s="633"/>
      <c r="BT42" s="633"/>
      <c r="BU42" s="633"/>
      <c r="BV42" s="633"/>
      <c r="BW42" s="633"/>
      <c r="BX42" s="633"/>
      <c r="BY42" s="633"/>
      <c r="BZ42" s="633"/>
    </row>
    <row r="43" spans="1:78" ht="9" customHeight="1" x14ac:dyDescent="0.15">
      <c r="A43" s="1016" t="s">
        <v>37</v>
      </c>
      <c r="B43" s="1017"/>
      <c r="C43" s="1017"/>
      <c r="D43" s="1017"/>
      <c r="E43" s="1017"/>
      <c r="F43" s="1018"/>
      <c r="G43" s="972" t="s">
        <v>847</v>
      </c>
      <c r="H43" s="973"/>
      <c r="I43" s="973"/>
      <c r="J43" s="973"/>
      <c r="K43" s="973"/>
      <c r="L43" s="973"/>
      <c r="M43" s="973"/>
      <c r="N43" s="973"/>
      <c r="O43" s="973"/>
      <c r="P43" s="973"/>
      <c r="Q43" s="973"/>
      <c r="R43" s="973"/>
      <c r="S43" s="973"/>
      <c r="T43" s="974"/>
      <c r="U43" s="631"/>
      <c r="V43" s="982" t="s">
        <v>839</v>
      </c>
      <c r="W43" s="982"/>
      <c r="X43" s="978" t="s">
        <v>840</v>
      </c>
      <c r="Y43" s="979"/>
      <c r="Z43" s="979"/>
      <c r="AA43" s="979"/>
      <c r="AB43" s="979"/>
      <c r="AC43" s="979"/>
      <c r="AD43" s="979"/>
      <c r="AE43" s="979"/>
      <c r="AF43" s="979"/>
      <c r="AG43" s="979"/>
      <c r="AH43" s="980"/>
      <c r="AI43" s="1006" t="s">
        <v>841</v>
      </c>
      <c r="AJ43" s="1006"/>
      <c r="AK43" s="637"/>
      <c r="AL43" s="637"/>
      <c r="AM43" s="633"/>
      <c r="AN43" s="633"/>
      <c r="AO43" s="633"/>
      <c r="AP43" s="633"/>
      <c r="AQ43" s="633"/>
      <c r="AR43" s="633"/>
      <c r="AS43" s="633"/>
      <c r="AT43" s="633"/>
      <c r="AU43" s="633"/>
      <c r="AV43" s="633"/>
      <c r="AW43" s="633"/>
      <c r="AX43" s="633"/>
      <c r="AY43" s="633"/>
      <c r="AZ43" s="633"/>
      <c r="BA43" s="641"/>
      <c r="BB43" s="642" t="str">
        <f>IF(GameSheet!A23="","",$BB$26&amp;GameSheet!A23)</f>
        <v>*-</v>
      </c>
      <c r="BC43" s="643" t="str">
        <f>IF(GameSheet!A50="","",$BC$26&amp;GameSheet!A50)</f>
        <v>*-</v>
      </c>
      <c r="BD43" s="641"/>
      <c r="BE43" s="633"/>
      <c r="BF43" s="633"/>
      <c r="BG43" s="633"/>
      <c r="BH43" s="633"/>
      <c r="BI43" s="633"/>
      <c r="BJ43" s="633"/>
      <c r="BK43" s="633"/>
      <c r="BL43" s="633"/>
      <c r="BM43" s="633"/>
      <c r="BN43" s="633"/>
      <c r="BO43" s="633"/>
      <c r="BP43" s="633"/>
      <c r="BQ43" s="633"/>
      <c r="BR43" s="633"/>
      <c r="BS43" s="633"/>
      <c r="BT43" s="633"/>
      <c r="BU43" s="633"/>
      <c r="BV43" s="633"/>
      <c r="BW43" s="633"/>
      <c r="BX43" s="633"/>
      <c r="BY43" s="633"/>
      <c r="BZ43" s="633"/>
    </row>
    <row r="44" spans="1:78" ht="9" customHeight="1" x14ac:dyDescent="0.15">
      <c r="A44" s="1016" t="s">
        <v>1127</v>
      </c>
      <c r="B44" s="1017"/>
      <c r="C44" s="1017"/>
      <c r="D44" s="1017"/>
      <c r="E44" s="1017"/>
      <c r="F44" s="1018"/>
      <c r="G44" s="972" t="s">
        <v>1129</v>
      </c>
      <c r="H44" s="973"/>
      <c r="I44" s="973"/>
      <c r="J44" s="973"/>
      <c r="K44" s="973"/>
      <c r="L44" s="973"/>
      <c r="M44" s="973"/>
      <c r="N44" s="973"/>
      <c r="O44" s="973"/>
      <c r="P44" s="973"/>
      <c r="Q44" s="973"/>
      <c r="R44" s="973"/>
      <c r="S44" s="973"/>
      <c r="T44" s="974"/>
      <c r="U44" s="631"/>
      <c r="V44" s="982" t="s">
        <v>842</v>
      </c>
      <c r="W44" s="982"/>
      <c r="X44" s="978" t="s">
        <v>958</v>
      </c>
      <c r="Y44" s="979"/>
      <c r="Z44" s="979"/>
      <c r="AA44" s="979"/>
      <c r="AB44" s="979"/>
      <c r="AC44" s="979"/>
      <c r="AD44" s="979"/>
      <c r="AE44" s="979"/>
      <c r="AF44" s="979"/>
      <c r="AG44" s="979"/>
      <c r="AH44" s="980"/>
      <c r="AI44" s="1006" t="s">
        <v>843</v>
      </c>
      <c r="AJ44" s="1006"/>
      <c r="AK44" s="637"/>
      <c r="AL44" s="637"/>
      <c r="AM44" s="633"/>
      <c r="AN44" s="633"/>
      <c r="AO44" s="633"/>
      <c r="AP44" s="633"/>
      <c r="AQ44" s="633"/>
      <c r="AR44" s="633"/>
      <c r="AS44" s="633"/>
      <c r="AT44" s="633"/>
      <c r="AU44" s="633"/>
      <c r="AV44" s="633"/>
      <c r="AW44" s="633"/>
      <c r="AX44" s="633"/>
      <c r="AY44" s="633"/>
      <c r="AZ44" s="633"/>
      <c r="BA44" s="641"/>
      <c r="BB44" s="642" t="str">
        <f>IF(GameSheet!A24="","",$BB$26&amp;GameSheet!A24)</f>
        <v>*-</v>
      </c>
      <c r="BC44" s="643" t="str">
        <f>IF(GameSheet!A51="","",$BC$26&amp;GameSheet!A51)</f>
        <v>*-</v>
      </c>
      <c r="BD44" s="641"/>
      <c r="BE44" s="633"/>
      <c r="BF44" s="633"/>
      <c r="BG44" s="633"/>
      <c r="BH44" s="633"/>
      <c r="BI44" s="633"/>
      <c r="BJ44" s="633"/>
      <c r="BK44" s="633"/>
      <c r="BL44" s="633"/>
      <c r="BM44" s="633"/>
      <c r="BN44" s="633"/>
      <c r="BO44" s="633"/>
      <c r="BP44" s="633"/>
      <c r="BQ44" s="633"/>
      <c r="BR44" s="633"/>
      <c r="BS44" s="633"/>
      <c r="BT44" s="633"/>
      <c r="BU44" s="633"/>
      <c r="BV44" s="633"/>
      <c r="BW44" s="633"/>
      <c r="BX44" s="633"/>
      <c r="BY44" s="633"/>
      <c r="BZ44" s="633"/>
    </row>
    <row r="45" spans="1:78" ht="9" customHeight="1" x14ac:dyDescent="0.15">
      <c r="A45" s="1016" t="s">
        <v>38</v>
      </c>
      <c r="B45" s="1017"/>
      <c r="C45" s="1017"/>
      <c r="D45" s="1017"/>
      <c r="E45" s="1017"/>
      <c r="F45" s="1018"/>
      <c r="G45" s="972" t="s">
        <v>79</v>
      </c>
      <c r="H45" s="973"/>
      <c r="I45" s="973"/>
      <c r="J45" s="973"/>
      <c r="K45" s="973"/>
      <c r="L45" s="973"/>
      <c r="M45" s="973"/>
      <c r="N45" s="973"/>
      <c r="O45" s="973"/>
      <c r="P45" s="973"/>
      <c r="Q45" s="973"/>
      <c r="R45" s="973"/>
      <c r="S45" s="973"/>
      <c r="T45" s="974"/>
      <c r="U45" s="631"/>
      <c r="V45" s="982" t="s">
        <v>124</v>
      </c>
      <c r="W45" s="982"/>
      <c r="X45" s="978" t="s">
        <v>845</v>
      </c>
      <c r="Y45" s="979"/>
      <c r="Z45" s="979"/>
      <c r="AA45" s="979"/>
      <c r="AB45" s="979"/>
      <c r="AC45" s="979"/>
      <c r="AD45" s="979"/>
      <c r="AE45" s="979"/>
      <c r="AF45" s="979"/>
      <c r="AG45" s="979"/>
      <c r="AH45" s="980"/>
      <c r="AI45" s="1006" t="s">
        <v>846</v>
      </c>
      <c r="AJ45" s="1006"/>
      <c r="AK45" s="637"/>
      <c r="AL45" s="637"/>
      <c r="AM45" s="633"/>
      <c r="AN45" s="633"/>
      <c r="AO45" s="633"/>
      <c r="AP45" s="633"/>
      <c r="AQ45" s="633"/>
      <c r="AR45" s="633"/>
      <c r="AS45" s="633"/>
      <c r="AT45" s="633"/>
      <c r="AU45" s="633"/>
      <c r="AV45" s="633"/>
      <c r="AW45" s="633"/>
      <c r="AX45" s="633"/>
      <c r="AY45" s="633"/>
      <c r="AZ45" s="633"/>
      <c r="BA45" s="641"/>
      <c r="BB45" s="642" t="str">
        <f>IF(GameSheet!A25="","",$BB$26&amp;GameSheet!A25)</f>
        <v>*-</v>
      </c>
      <c r="BC45" s="643" t="str">
        <f>IF(GameSheet!A52="","",$BC$26&amp;GameSheet!A52)</f>
        <v>*-</v>
      </c>
      <c r="BD45" s="641"/>
      <c r="BE45" s="633"/>
      <c r="BF45" s="633"/>
      <c r="BG45" s="633"/>
      <c r="BH45" s="633"/>
      <c r="BI45" s="633"/>
      <c r="BJ45" s="633"/>
      <c r="BK45" s="633"/>
      <c r="BL45" s="633"/>
      <c r="BM45" s="633"/>
      <c r="BN45" s="633"/>
      <c r="BO45" s="633"/>
      <c r="BP45" s="633"/>
      <c r="BQ45" s="633"/>
      <c r="BR45" s="633"/>
      <c r="BS45" s="633"/>
      <c r="BT45" s="633"/>
      <c r="BU45" s="633"/>
      <c r="BV45" s="633"/>
      <c r="BW45" s="633"/>
      <c r="BX45" s="633"/>
      <c r="BY45" s="633"/>
      <c r="BZ45" s="633"/>
    </row>
    <row r="46" spans="1:78" ht="9" customHeight="1" x14ac:dyDescent="0.15">
      <c r="A46" s="1016" t="s">
        <v>41</v>
      </c>
      <c r="B46" s="1017"/>
      <c r="C46" s="1017"/>
      <c r="D46" s="1017"/>
      <c r="E46" s="1017"/>
      <c r="F46" s="1018"/>
      <c r="G46" s="972" t="s">
        <v>80</v>
      </c>
      <c r="H46" s="973"/>
      <c r="I46" s="973"/>
      <c r="J46" s="973"/>
      <c r="K46" s="973"/>
      <c r="L46" s="973"/>
      <c r="M46" s="973"/>
      <c r="N46" s="973"/>
      <c r="O46" s="973"/>
      <c r="P46" s="973"/>
      <c r="Q46" s="973"/>
      <c r="R46" s="973"/>
      <c r="S46" s="973"/>
      <c r="T46" s="974"/>
      <c r="U46" s="631"/>
      <c r="V46" s="982" t="s">
        <v>125</v>
      </c>
      <c r="W46" s="982"/>
      <c r="X46" s="978" t="s">
        <v>959</v>
      </c>
      <c r="Y46" s="979"/>
      <c r="Z46" s="979"/>
      <c r="AA46" s="979"/>
      <c r="AB46" s="979"/>
      <c r="AC46" s="979"/>
      <c r="AD46" s="979"/>
      <c r="AE46" s="979"/>
      <c r="AF46" s="979"/>
      <c r="AG46" s="979"/>
      <c r="AH46" s="980"/>
      <c r="AI46" s="1006" t="s">
        <v>848</v>
      </c>
      <c r="AJ46" s="1006"/>
      <c r="AK46" s="637"/>
      <c r="AL46" s="637"/>
      <c r="AM46" s="633"/>
      <c r="AN46" s="633"/>
      <c r="AO46" s="633"/>
      <c r="AP46" s="633"/>
      <c r="AQ46" s="633"/>
      <c r="AR46" s="633"/>
      <c r="AS46" s="633"/>
      <c r="AT46" s="633"/>
      <c r="AU46" s="633"/>
      <c r="AV46" s="633"/>
      <c r="AW46" s="633"/>
      <c r="AX46" s="633"/>
      <c r="AY46" s="633"/>
      <c r="AZ46" s="633"/>
      <c r="BA46" s="641"/>
      <c r="BB46" s="642" t="str">
        <f>IF(GameSheet!A26="","",$BB$26&amp;GameSheet!A26)</f>
        <v>*-</v>
      </c>
      <c r="BC46" s="643" t="str">
        <f>IF(GameSheet!A53="","",$BC$26&amp;GameSheet!A53)</f>
        <v>*-</v>
      </c>
      <c r="BD46" s="641"/>
      <c r="BE46" s="633"/>
      <c r="BF46" s="633"/>
      <c r="BG46" s="633"/>
      <c r="BH46" s="633"/>
      <c r="BI46" s="633"/>
      <c r="BJ46" s="633"/>
      <c r="BK46" s="633"/>
      <c r="BL46" s="633"/>
      <c r="BM46" s="633"/>
      <c r="BN46" s="633"/>
      <c r="BO46" s="633"/>
      <c r="BP46" s="633"/>
      <c r="BQ46" s="633"/>
      <c r="BR46" s="633"/>
      <c r="BS46" s="633"/>
      <c r="BT46" s="633"/>
      <c r="BU46" s="633"/>
      <c r="BV46" s="633"/>
      <c r="BW46" s="633"/>
      <c r="BX46" s="633"/>
      <c r="BY46" s="633"/>
      <c r="BZ46" s="633"/>
    </row>
    <row r="47" spans="1:78" ht="9" customHeight="1" x14ac:dyDescent="0.15">
      <c r="A47" s="1016" t="s">
        <v>39</v>
      </c>
      <c r="B47" s="1017"/>
      <c r="C47" s="1017"/>
      <c r="D47" s="1017"/>
      <c r="E47" s="1017"/>
      <c r="F47" s="1018"/>
      <c r="G47" s="972" t="s">
        <v>81</v>
      </c>
      <c r="H47" s="973"/>
      <c r="I47" s="973"/>
      <c r="J47" s="973"/>
      <c r="K47" s="973"/>
      <c r="L47" s="973"/>
      <c r="M47" s="973"/>
      <c r="N47" s="973"/>
      <c r="O47" s="973"/>
      <c r="P47" s="973"/>
      <c r="Q47" s="973"/>
      <c r="R47" s="973"/>
      <c r="S47" s="973"/>
      <c r="T47" s="974"/>
      <c r="U47" s="631"/>
      <c r="V47" s="982" t="s">
        <v>126</v>
      </c>
      <c r="W47" s="982"/>
      <c r="X47" s="978" t="s">
        <v>960</v>
      </c>
      <c r="Y47" s="979"/>
      <c r="Z47" s="979"/>
      <c r="AA47" s="979"/>
      <c r="AB47" s="979"/>
      <c r="AC47" s="979"/>
      <c r="AD47" s="979"/>
      <c r="AE47" s="979"/>
      <c r="AF47" s="979"/>
      <c r="AG47" s="979"/>
      <c r="AH47" s="980"/>
      <c r="AI47" s="1006" t="s">
        <v>849</v>
      </c>
      <c r="AJ47" s="1006"/>
      <c r="AK47" s="637"/>
      <c r="AL47" s="637"/>
      <c r="AM47" s="633"/>
      <c r="AN47" s="633"/>
      <c r="AO47" s="633"/>
      <c r="AP47" s="633"/>
      <c r="AQ47" s="633"/>
      <c r="AR47" s="633"/>
      <c r="AS47" s="633"/>
      <c r="AT47" s="633"/>
      <c r="AU47" s="633"/>
      <c r="AV47" s="633"/>
      <c r="AW47" s="633"/>
      <c r="AX47" s="633"/>
      <c r="AY47" s="633"/>
      <c r="AZ47" s="633"/>
      <c r="BA47" s="641"/>
      <c r="BB47" s="642" t="str">
        <f>IF(GameSheet!A27="","",$BB$26&amp;GameSheet!A27)</f>
        <v>*-</v>
      </c>
      <c r="BC47" s="643" t="str">
        <f>IF(GameSheet!A54="","",$BC$26&amp;GameSheet!A54)</f>
        <v>*-</v>
      </c>
      <c r="BD47" s="641"/>
      <c r="BE47" s="633"/>
      <c r="BF47" s="633"/>
      <c r="BG47" s="633"/>
      <c r="BH47" s="633"/>
      <c r="BI47" s="633"/>
      <c r="BJ47" s="633"/>
      <c r="BK47" s="633"/>
      <c r="BL47" s="633"/>
      <c r="BM47" s="633"/>
      <c r="BN47" s="633"/>
      <c r="BO47" s="633"/>
      <c r="BP47" s="633"/>
      <c r="BQ47" s="633"/>
      <c r="BR47" s="633"/>
      <c r="BS47" s="633"/>
      <c r="BT47" s="633"/>
      <c r="BU47" s="633"/>
      <c r="BV47" s="633"/>
      <c r="BW47" s="633"/>
      <c r="BX47" s="633"/>
      <c r="BY47" s="633"/>
      <c r="BZ47" s="633"/>
    </row>
    <row r="48" spans="1:78" ht="9" customHeight="1" x14ac:dyDescent="0.15">
      <c r="A48" s="1022" t="s">
        <v>40</v>
      </c>
      <c r="B48" s="1023"/>
      <c r="C48" s="1023"/>
      <c r="D48" s="1023"/>
      <c r="E48" s="1023"/>
      <c r="F48" s="1024"/>
      <c r="G48" s="975" t="s">
        <v>82</v>
      </c>
      <c r="H48" s="976"/>
      <c r="I48" s="976"/>
      <c r="J48" s="976"/>
      <c r="K48" s="976"/>
      <c r="L48" s="976"/>
      <c r="M48" s="976"/>
      <c r="N48" s="976"/>
      <c r="O48" s="976"/>
      <c r="P48" s="976"/>
      <c r="Q48" s="976"/>
      <c r="R48" s="976"/>
      <c r="S48" s="976"/>
      <c r="T48" s="977"/>
      <c r="U48" s="631"/>
      <c r="V48" s="1049" t="s">
        <v>127</v>
      </c>
      <c r="W48" s="1049"/>
      <c r="X48" s="978" t="s">
        <v>850</v>
      </c>
      <c r="Y48" s="979"/>
      <c r="Z48" s="979"/>
      <c r="AA48" s="979"/>
      <c r="AB48" s="979"/>
      <c r="AC48" s="979"/>
      <c r="AD48" s="979"/>
      <c r="AE48" s="979"/>
      <c r="AF48" s="979"/>
      <c r="AG48" s="979"/>
      <c r="AH48" s="980"/>
      <c r="AI48" s="1006" t="s">
        <v>851</v>
      </c>
      <c r="AJ48" s="1006"/>
      <c r="AK48" s="637"/>
      <c r="AL48" s="637"/>
      <c r="AM48" s="633"/>
      <c r="AN48" s="633"/>
      <c r="AO48" s="633"/>
      <c r="AP48" s="633"/>
      <c r="AQ48" s="633"/>
      <c r="AR48" s="633"/>
      <c r="AS48" s="633"/>
      <c r="AT48" s="633"/>
      <c r="AU48" s="633"/>
      <c r="AV48" s="633"/>
      <c r="AW48" s="633"/>
      <c r="AX48" s="633"/>
      <c r="AY48" s="633"/>
      <c r="AZ48" s="633"/>
      <c r="BA48" s="641"/>
      <c r="BB48" s="642" t="str">
        <f>IF(GameSheet!A28="","",$BB$26&amp;GameSheet!A28)</f>
        <v>*-</v>
      </c>
      <c r="BC48" s="643" t="str">
        <f>IF(GameSheet!A55="","",$BC$26&amp;GameSheet!A55)</f>
        <v>*-</v>
      </c>
      <c r="BD48" s="641"/>
      <c r="BE48" s="633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3"/>
      <c r="BQ48" s="633"/>
      <c r="BR48" s="633"/>
      <c r="BS48" s="633"/>
      <c r="BT48" s="633"/>
      <c r="BU48" s="633"/>
      <c r="BV48" s="633"/>
      <c r="BW48" s="633"/>
      <c r="BX48" s="633"/>
      <c r="BY48" s="633"/>
      <c r="BZ48" s="633"/>
    </row>
    <row r="49" spans="1:78" ht="9" customHeight="1" x14ac:dyDescent="0.15">
      <c r="A49" s="1003" t="s">
        <v>61</v>
      </c>
      <c r="B49" s="1004"/>
      <c r="C49" s="1004"/>
      <c r="D49" s="1004"/>
      <c r="E49" s="1004"/>
      <c r="F49" s="1005"/>
      <c r="G49" s="1030" t="s">
        <v>83</v>
      </c>
      <c r="H49" s="1011"/>
      <c r="I49" s="1011"/>
      <c r="J49" s="1011"/>
      <c r="K49" s="1011"/>
      <c r="L49" s="1011"/>
      <c r="M49" s="1011"/>
      <c r="N49" s="1011"/>
      <c r="O49" s="1011"/>
      <c r="P49" s="1011"/>
      <c r="Q49" s="1011"/>
      <c r="R49" s="1011"/>
      <c r="S49" s="1011"/>
      <c r="T49" s="1012"/>
      <c r="U49" s="631"/>
      <c r="V49" s="1049" t="s">
        <v>1116</v>
      </c>
      <c r="W49" s="1049"/>
      <c r="X49" s="978" t="s">
        <v>961</v>
      </c>
      <c r="Y49" s="979"/>
      <c r="Z49" s="979"/>
      <c r="AA49" s="979"/>
      <c r="AB49" s="979"/>
      <c r="AC49" s="979"/>
      <c r="AD49" s="979"/>
      <c r="AE49" s="979"/>
      <c r="AF49" s="979"/>
      <c r="AG49" s="979"/>
      <c r="AH49" s="980"/>
      <c r="AI49" s="1006" t="s">
        <v>852</v>
      </c>
      <c r="AJ49" s="1006"/>
      <c r="AK49" s="637"/>
      <c r="AL49" s="637"/>
      <c r="AM49" s="633"/>
      <c r="AN49" s="633"/>
      <c r="AO49" s="633"/>
      <c r="AP49" s="633"/>
      <c r="AQ49" s="633"/>
      <c r="AR49" s="633"/>
      <c r="AS49" s="633"/>
      <c r="AT49" s="633"/>
      <c r="AU49" s="633"/>
      <c r="AV49" s="633"/>
      <c r="AW49" s="633"/>
      <c r="AX49" s="633"/>
      <c r="AY49" s="633"/>
      <c r="AZ49" s="633"/>
      <c r="BA49" s="641"/>
      <c r="BB49" s="642" t="s">
        <v>930</v>
      </c>
      <c r="BC49" s="643" t="s">
        <v>931</v>
      </c>
      <c r="BD49" s="641"/>
      <c r="BE49" s="633"/>
      <c r="BF49" s="633"/>
      <c r="BG49" s="633"/>
      <c r="BH49" s="633"/>
      <c r="BI49" s="633"/>
      <c r="BJ49" s="633"/>
      <c r="BK49" s="633"/>
      <c r="BL49" s="633"/>
      <c r="BM49" s="633"/>
      <c r="BN49" s="633"/>
      <c r="BO49" s="633"/>
      <c r="BP49" s="633"/>
      <c r="BQ49" s="633"/>
      <c r="BR49" s="633"/>
      <c r="BS49" s="633"/>
      <c r="BT49" s="633"/>
      <c r="BU49" s="633"/>
      <c r="BV49" s="633"/>
      <c r="BW49" s="633"/>
      <c r="BX49" s="633"/>
      <c r="BY49" s="633"/>
      <c r="BZ49" s="633"/>
    </row>
    <row r="50" spans="1:78" ht="9" customHeight="1" x14ac:dyDescent="0.15">
      <c r="A50" s="1016" t="s">
        <v>62</v>
      </c>
      <c r="B50" s="1017"/>
      <c r="C50" s="1017"/>
      <c r="D50" s="1017"/>
      <c r="E50" s="1017"/>
      <c r="F50" s="1018"/>
      <c r="G50" s="972" t="s">
        <v>84</v>
      </c>
      <c r="H50" s="973"/>
      <c r="I50" s="973"/>
      <c r="J50" s="973"/>
      <c r="K50" s="973"/>
      <c r="L50" s="973"/>
      <c r="M50" s="973"/>
      <c r="N50" s="973"/>
      <c r="O50" s="973"/>
      <c r="P50" s="973"/>
      <c r="Q50" s="973"/>
      <c r="R50" s="973"/>
      <c r="S50" s="973"/>
      <c r="T50" s="974"/>
      <c r="U50" s="631"/>
      <c r="V50" s="982" t="s">
        <v>128</v>
      </c>
      <c r="W50" s="982"/>
      <c r="X50" s="978" t="s">
        <v>853</v>
      </c>
      <c r="Y50" s="979"/>
      <c r="Z50" s="979"/>
      <c r="AA50" s="979"/>
      <c r="AB50" s="979"/>
      <c r="AC50" s="979"/>
      <c r="AD50" s="979"/>
      <c r="AE50" s="979"/>
      <c r="AF50" s="979"/>
      <c r="AG50" s="979"/>
      <c r="AH50" s="980"/>
      <c r="AI50" s="1048"/>
      <c r="AJ50" s="1006"/>
      <c r="AK50" s="637"/>
      <c r="AL50" s="637"/>
      <c r="AM50" s="633"/>
      <c r="AN50" s="633"/>
      <c r="AO50" s="633"/>
      <c r="AP50" s="633"/>
      <c r="AQ50" s="633"/>
      <c r="AR50" s="633"/>
      <c r="AS50" s="633"/>
      <c r="AT50" s="633"/>
      <c r="AU50" s="633"/>
      <c r="AV50" s="633"/>
      <c r="AW50" s="633"/>
      <c r="AX50" s="633"/>
      <c r="AY50" s="633"/>
      <c r="AZ50" s="633"/>
      <c r="BA50" s="641"/>
      <c r="BB50" s="652"/>
      <c r="BC50" s="653"/>
      <c r="BD50" s="641"/>
      <c r="BE50" s="633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  <c r="BR50" s="633"/>
      <c r="BS50" s="633"/>
      <c r="BT50" s="633"/>
      <c r="BU50" s="633"/>
      <c r="BV50" s="633"/>
      <c r="BW50" s="633"/>
      <c r="BX50" s="633"/>
      <c r="BY50" s="633"/>
      <c r="BZ50" s="633"/>
    </row>
    <row r="51" spans="1:78" ht="9" customHeight="1" x14ac:dyDescent="0.15">
      <c r="A51" s="1016" t="s">
        <v>63</v>
      </c>
      <c r="B51" s="1017"/>
      <c r="C51" s="1017"/>
      <c r="D51" s="1017"/>
      <c r="E51" s="1017"/>
      <c r="F51" s="1018"/>
      <c r="G51" s="972" t="s">
        <v>85</v>
      </c>
      <c r="H51" s="973"/>
      <c r="I51" s="973"/>
      <c r="J51" s="973"/>
      <c r="K51" s="973"/>
      <c r="L51" s="973"/>
      <c r="M51" s="973"/>
      <c r="N51" s="973"/>
      <c r="O51" s="973"/>
      <c r="P51" s="973"/>
      <c r="Q51" s="973"/>
      <c r="R51" s="973"/>
      <c r="S51" s="973"/>
      <c r="T51" s="974"/>
      <c r="U51" s="631"/>
      <c r="V51" s="982" t="s">
        <v>854</v>
      </c>
      <c r="W51" s="982"/>
      <c r="X51" s="978" t="s">
        <v>855</v>
      </c>
      <c r="Y51" s="979"/>
      <c r="Z51" s="979"/>
      <c r="AA51" s="979"/>
      <c r="AB51" s="979"/>
      <c r="AC51" s="979"/>
      <c r="AD51" s="979"/>
      <c r="AE51" s="979"/>
      <c r="AF51" s="979"/>
      <c r="AG51" s="979"/>
      <c r="AH51" s="980"/>
      <c r="AI51" s="1048"/>
      <c r="AJ51" s="1006"/>
      <c r="AK51" s="637"/>
      <c r="AL51" s="637"/>
      <c r="AM51" s="633"/>
      <c r="AN51" s="633"/>
      <c r="AO51" s="633"/>
      <c r="AP51" s="633"/>
      <c r="AQ51" s="633"/>
      <c r="AR51" s="633"/>
      <c r="AS51" s="633"/>
      <c r="AT51" s="633"/>
      <c r="AU51" s="633"/>
      <c r="AV51" s="633"/>
      <c r="AW51" s="633"/>
      <c r="AX51" s="633"/>
      <c r="AY51" s="633"/>
      <c r="AZ51" s="633"/>
      <c r="BA51" s="641"/>
      <c r="BB51" s="654"/>
      <c r="BC51" s="654"/>
      <c r="BD51" s="641"/>
      <c r="BE51" s="633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  <c r="BR51" s="633"/>
      <c r="BS51" s="633"/>
      <c r="BT51" s="633"/>
      <c r="BU51" s="633"/>
      <c r="BV51" s="633"/>
      <c r="BW51" s="633"/>
      <c r="BX51" s="633"/>
      <c r="BY51" s="633"/>
      <c r="BZ51" s="633"/>
    </row>
    <row r="52" spans="1:78" ht="9" customHeight="1" x14ac:dyDescent="0.15">
      <c r="A52" s="1016" t="s">
        <v>64</v>
      </c>
      <c r="B52" s="1017"/>
      <c r="C52" s="1017"/>
      <c r="D52" s="1017"/>
      <c r="E52" s="1017"/>
      <c r="F52" s="1018"/>
      <c r="G52" s="972" t="s">
        <v>862</v>
      </c>
      <c r="H52" s="973"/>
      <c r="I52" s="973"/>
      <c r="J52" s="973"/>
      <c r="K52" s="973"/>
      <c r="L52" s="973"/>
      <c r="M52" s="973"/>
      <c r="N52" s="973"/>
      <c r="O52" s="973"/>
      <c r="P52" s="973"/>
      <c r="Q52" s="973"/>
      <c r="R52" s="973"/>
      <c r="S52" s="973"/>
      <c r="T52" s="974"/>
      <c r="U52" s="631"/>
      <c r="V52" s="982" t="s">
        <v>130</v>
      </c>
      <c r="W52" s="982"/>
      <c r="X52" s="978" t="s">
        <v>856</v>
      </c>
      <c r="Y52" s="979"/>
      <c r="Z52" s="979"/>
      <c r="AA52" s="979"/>
      <c r="AB52" s="979"/>
      <c r="AC52" s="979"/>
      <c r="AD52" s="979"/>
      <c r="AE52" s="979"/>
      <c r="AF52" s="979"/>
      <c r="AG52" s="979"/>
      <c r="AH52" s="980"/>
      <c r="AI52" s="1006" t="s">
        <v>3</v>
      </c>
      <c r="AJ52" s="1006"/>
      <c r="AK52" s="637"/>
      <c r="AL52" s="637"/>
      <c r="AM52" s="633"/>
      <c r="AN52" s="633"/>
      <c r="AO52" s="633"/>
      <c r="AP52" s="633"/>
      <c r="AQ52" s="633"/>
      <c r="AR52" s="633"/>
      <c r="AS52" s="633"/>
      <c r="AT52" s="633"/>
      <c r="AU52" s="633"/>
      <c r="AV52" s="633"/>
      <c r="AW52" s="633"/>
      <c r="AX52" s="633"/>
      <c r="AY52" s="633"/>
      <c r="AZ52" s="633"/>
      <c r="BA52" s="641"/>
      <c r="BB52" s="633"/>
      <c r="BC52" s="633"/>
      <c r="BD52" s="641"/>
      <c r="BE52" s="633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3"/>
      <c r="BQ52" s="633"/>
      <c r="BR52" s="633"/>
      <c r="BS52" s="633"/>
      <c r="BT52" s="633"/>
      <c r="BU52" s="633"/>
      <c r="BV52" s="633"/>
      <c r="BW52" s="633"/>
      <c r="BX52" s="633"/>
      <c r="BY52" s="633"/>
      <c r="BZ52" s="633"/>
    </row>
    <row r="53" spans="1:78" ht="9" customHeight="1" x14ac:dyDescent="0.15">
      <c r="A53" s="1016" t="s">
        <v>65</v>
      </c>
      <c r="B53" s="1050"/>
      <c r="C53" s="1050"/>
      <c r="D53" s="1050"/>
      <c r="E53" s="1050"/>
      <c r="F53" s="1018"/>
      <c r="G53" s="972" t="s">
        <v>866</v>
      </c>
      <c r="H53" s="973"/>
      <c r="I53" s="973"/>
      <c r="J53" s="973"/>
      <c r="K53" s="973"/>
      <c r="L53" s="973"/>
      <c r="M53" s="973"/>
      <c r="N53" s="973"/>
      <c r="O53" s="973"/>
      <c r="P53" s="973"/>
      <c r="Q53" s="973"/>
      <c r="R53" s="973"/>
      <c r="S53" s="973"/>
      <c r="T53" s="974"/>
      <c r="U53" s="631"/>
      <c r="V53" s="982" t="s">
        <v>857</v>
      </c>
      <c r="W53" s="982"/>
      <c r="X53" s="978" t="s">
        <v>858</v>
      </c>
      <c r="Y53" s="979"/>
      <c r="Z53" s="979"/>
      <c r="AA53" s="979"/>
      <c r="AB53" s="979"/>
      <c r="AC53" s="979"/>
      <c r="AD53" s="979"/>
      <c r="AE53" s="979"/>
      <c r="AF53" s="979"/>
      <c r="AG53" s="979"/>
      <c r="AH53" s="980"/>
      <c r="AI53" s="1006" t="s">
        <v>859</v>
      </c>
      <c r="AJ53" s="1006"/>
      <c r="AK53" s="637"/>
      <c r="AL53" s="637"/>
      <c r="AM53" s="633"/>
      <c r="AN53" s="633"/>
      <c r="AO53" s="633"/>
      <c r="AP53" s="633"/>
      <c r="AQ53" s="633"/>
      <c r="AR53" s="633"/>
      <c r="AS53" s="633"/>
      <c r="AT53" s="633"/>
      <c r="AU53" s="633"/>
      <c r="AV53" s="633"/>
      <c r="AW53" s="633"/>
      <c r="AX53" s="633"/>
      <c r="AY53" s="633"/>
      <c r="AZ53" s="633"/>
      <c r="BA53" s="641"/>
      <c r="BB53" s="633"/>
      <c r="BC53" s="633"/>
      <c r="BD53" s="641"/>
      <c r="BE53" s="633"/>
      <c r="BF53" s="633"/>
      <c r="BG53" s="633"/>
      <c r="BH53" s="633"/>
      <c r="BI53" s="633"/>
      <c r="BJ53" s="633"/>
      <c r="BK53" s="633"/>
      <c r="BL53" s="633"/>
      <c r="BM53" s="633"/>
      <c r="BN53" s="633"/>
      <c r="BO53" s="633"/>
      <c r="BP53" s="633"/>
      <c r="BQ53" s="633"/>
      <c r="BR53" s="633"/>
      <c r="BS53" s="633"/>
      <c r="BT53" s="633"/>
      <c r="BU53" s="633"/>
      <c r="BV53" s="633"/>
      <c r="BW53" s="633"/>
      <c r="BX53" s="633"/>
      <c r="BY53" s="633"/>
      <c r="BZ53" s="633"/>
    </row>
    <row r="54" spans="1:78" ht="9" customHeight="1" x14ac:dyDescent="0.15">
      <c r="A54" s="1022" t="s">
        <v>870</v>
      </c>
      <c r="B54" s="1023"/>
      <c r="C54" s="1023"/>
      <c r="D54" s="1023"/>
      <c r="E54" s="1023"/>
      <c r="F54" s="1024"/>
      <c r="G54" s="975" t="s">
        <v>871</v>
      </c>
      <c r="H54" s="976"/>
      <c r="I54" s="976"/>
      <c r="J54" s="976"/>
      <c r="K54" s="976"/>
      <c r="L54" s="976"/>
      <c r="M54" s="976"/>
      <c r="N54" s="976"/>
      <c r="O54" s="976"/>
      <c r="P54" s="976"/>
      <c r="Q54" s="976"/>
      <c r="R54" s="976"/>
      <c r="S54" s="976"/>
      <c r="T54" s="977"/>
      <c r="U54" s="631"/>
      <c r="V54" s="1051" t="s">
        <v>131</v>
      </c>
      <c r="W54" s="1051"/>
      <c r="X54" s="978" t="s">
        <v>860</v>
      </c>
      <c r="Y54" s="979"/>
      <c r="Z54" s="979"/>
      <c r="AA54" s="979"/>
      <c r="AB54" s="979"/>
      <c r="AC54" s="979"/>
      <c r="AD54" s="979"/>
      <c r="AE54" s="979"/>
      <c r="AF54" s="979"/>
      <c r="AG54" s="979"/>
      <c r="AH54" s="980"/>
      <c r="AI54" s="1006" t="s">
        <v>861</v>
      </c>
      <c r="AJ54" s="1006"/>
      <c r="AK54" s="637"/>
      <c r="AL54" s="637"/>
      <c r="AM54" s="633"/>
      <c r="AN54" s="633"/>
      <c r="AO54" s="633"/>
      <c r="AP54" s="633"/>
      <c r="AQ54" s="633"/>
      <c r="AR54" s="633"/>
      <c r="AS54" s="633"/>
      <c r="AT54" s="633"/>
      <c r="AU54" s="633"/>
      <c r="AV54" s="633"/>
      <c r="AW54" s="633"/>
      <c r="AX54" s="633"/>
      <c r="AY54" s="633"/>
      <c r="AZ54" s="633"/>
      <c r="BA54" s="641"/>
      <c r="BB54" s="633"/>
      <c r="BC54" s="633"/>
      <c r="BD54" s="641"/>
      <c r="BE54" s="633"/>
      <c r="BF54" s="633"/>
      <c r="BG54" s="633"/>
      <c r="BH54" s="633"/>
      <c r="BI54" s="633"/>
      <c r="BJ54" s="633"/>
      <c r="BK54" s="633"/>
      <c r="BL54" s="633"/>
      <c r="BM54" s="633"/>
      <c r="BN54" s="633"/>
      <c r="BO54" s="633"/>
      <c r="BP54" s="633"/>
      <c r="BQ54" s="633"/>
      <c r="BR54" s="633"/>
      <c r="BS54" s="633"/>
      <c r="BT54" s="633"/>
      <c r="BU54" s="633"/>
      <c r="BV54" s="633"/>
      <c r="BW54" s="633"/>
      <c r="BX54" s="633"/>
      <c r="BY54" s="633"/>
      <c r="BZ54" s="633"/>
    </row>
    <row r="55" spans="1:78" ht="9" customHeight="1" x14ac:dyDescent="0.15">
      <c r="A55" s="1003" t="s">
        <v>12</v>
      </c>
      <c r="B55" s="1004"/>
      <c r="C55" s="1004"/>
      <c r="D55" s="1004"/>
      <c r="E55" s="1004"/>
      <c r="F55" s="1005"/>
      <c r="G55" s="1030" t="s">
        <v>66</v>
      </c>
      <c r="H55" s="1011"/>
      <c r="I55" s="1011"/>
      <c r="J55" s="1011"/>
      <c r="K55" s="1011"/>
      <c r="L55" s="1011"/>
      <c r="M55" s="1011"/>
      <c r="N55" s="1011"/>
      <c r="O55" s="1011"/>
      <c r="P55" s="1011"/>
      <c r="Q55" s="1011"/>
      <c r="R55" s="1011"/>
      <c r="S55" s="1011"/>
      <c r="T55" s="1012"/>
      <c r="U55" s="631"/>
      <c r="V55" s="1051" t="s">
        <v>863</v>
      </c>
      <c r="W55" s="1051"/>
      <c r="X55" s="978" t="s">
        <v>864</v>
      </c>
      <c r="Y55" s="979"/>
      <c r="Z55" s="979"/>
      <c r="AA55" s="979"/>
      <c r="AB55" s="979"/>
      <c r="AC55" s="979"/>
      <c r="AD55" s="979"/>
      <c r="AE55" s="979"/>
      <c r="AF55" s="979"/>
      <c r="AG55" s="979"/>
      <c r="AH55" s="980"/>
      <c r="AI55" s="1006" t="s">
        <v>865</v>
      </c>
      <c r="AJ55" s="1006"/>
      <c r="AK55" s="637"/>
      <c r="AL55" s="637"/>
      <c r="AM55" s="633"/>
      <c r="AN55" s="633"/>
      <c r="AO55" s="633"/>
      <c r="AP55" s="633"/>
      <c r="AQ55" s="633"/>
      <c r="AR55" s="633"/>
      <c r="AS55" s="633"/>
      <c r="AT55" s="633"/>
      <c r="AU55" s="633"/>
      <c r="AV55" s="633"/>
      <c r="AW55" s="633"/>
      <c r="AX55" s="633"/>
      <c r="AY55" s="633"/>
      <c r="AZ55" s="633"/>
      <c r="BA55" s="633"/>
      <c r="BB55" s="633"/>
      <c r="BC55" s="633"/>
      <c r="BD55" s="633"/>
      <c r="BE55" s="633"/>
      <c r="BF55" s="633"/>
      <c r="BG55" s="633"/>
      <c r="BH55" s="633"/>
      <c r="BI55" s="633"/>
      <c r="BJ55" s="633"/>
      <c r="BK55" s="633"/>
      <c r="BL55" s="633"/>
      <c r="BM55" s="633"/>
      <c r="BN55" s="633"/>
      <c r="BO55" s="633"/>
      <c r="BP55" s="633"/>
      <c r="BQ55" s="633"/>
      <c r="BR55" s="633"/>
      <c r="BS55" s="633"/>
      <c r="BT55" s="633"/>
      <c r="BU55" s="633"/>
      <c r="BV55" s="633"/>
      <c r="BW55" s="633"/>
      <c r="BX55" s="633"/>
      <c r="BY55" s="633"/>
      <c r="BZ55" s="633"/>
    </row>
    <row r="56" spans="1:78" ht="9" customHeight="1" x14ac:dyDescent="0.15">
      <c r="A56" s="1016" t="s">
        <v>38</v>
      </c>
      <c r="B56" s="1017"/>
      <c r="C56" s="1017"/>
      <c r="D56" s="1017"/>
      <c r="E56" s="1017"/>
      <c r="F56" s="1018"/>
      <c r="G56" s="972" t="s">
        <v>86</v>
      </c>
      <c r="H56" s="973"/>
      <c r="I56" s="973"/>
      <c r="J56" s="973"/>
      <c r="K56" s="973"/>
      <c r="L56" s="973"/>
      <c r="M56" s="973"/>
      <c r="N56" s="973"/>
      <c r="O56" s="973"/>
      <c r="P56" s="973"/>
      <c r="Q56" s="973"/>
      <c r="R56" s="973"/>
      <c r="S56" s="973"/>
      <c r="T56" s="974"/>
      <c r="U56" s="631"/>
      <c r="V56" s="982" t="s">
        <v>867</v>
      </c>
      <c r="W56" s="982"/>
      <c r="X56" s="978" t="s">
        <v>868</v>
      </c>
      <c r="Y56" s="979"/>
      <c r="Z56" s="979"/>
      <c r="AA56" s="979"/>
      <c r="AB56" s="979"/>
      <c r="AC56" s="979"/>
      <c r="AD56" s="979"/>
      <c r="AE56" s="979"/>
      <c r="AF56" s="979"/>
      <c r="AG56" s="979"/>
      <c r="AH56" s="980"/>
      <c r="AI56" s="1006" t="s">
        <v>869</v>
      </c>
      <c r="AJ56" s="1006"/>
      <c r="AK56" s="637"/>
      <c r="AL56" s="637"/>
      <c r="AM56" s="633"/>
      <c r="AN56" s="633"/>
      <c r="AO56" s="633"/>
      <c r="AP56" s="633"/>
      <c r="AQ56" s="633"/>
      <c r="AR56" s="633"/>
      <c r="AS56" s="633"/>
      <c r="AT56" s="633"/>
      <c r="AU56" s="633"/>
      <c r="AV56" s="633"/>
      <c r="AW56" s="633"/>
      <c r="AX56" s="633"/>
      <c r="AY56" s="633"/>
      <c r="AZ56" s="633"/>
      <c r="BA56" s="633"/>
      <c r="BB56" s="633"/>
      <c r="BC56" s="633"/>
      <c r="BD56" s="633"/>
      <c r="BE56" s="633"/>
      <c r="BF56" s="633"/>
      <c r="BG56" s="633"/>
      <c r="BH56" s="633"/>
      <c r="BI56" s="633"/>
      <c r="BJ56" s="633"/>
      <c r="BK56" s="633"/>
      <c r="BL56" s="633"/>
      <c r="BM56" s="633"/>
      <c r="BN56" s="633"/>
      <c r="BO56" s="633"/>
      <c r="BP56" s="633"/>
      <c r="BQ56" s="633"/>
      <c r="BR56" s="633"/>
      <c r="BS56" s="633"/>
      <c r="BT56" s="633"/>
      <c r="BU56" s="633"/>
      <c r="BV56" s="633"/>
      <c r="BW56" s="633"/>
      <c r="BX56" s="633"/>
      <c r="BY56" s="633"/>
      <c r="BZ56" s="633"/>
    </row>
    <row r="57" spans="1:78" ht="9" customHeight="1" x14ac:dyDescent="0.15">
      <c r="A57" s="1022" t="s">
        <v>41</v>
      </c>
      <c r="B57" s="1023"/>
      <c r="C57" s="1023"/>
      <c r="D57" s="1023"/>
      <c r="E57" s="1023"/>
      <c r="F57" s="1024"/>
      <c r="G57" s="975" t="s">
        <v>87</v>
      </c>
      <c r="H57" s="976"/>
      <c r="I57" s="976"/>
      <c r="J57" s="976"/>
      <c r="K57" s="976"/>
      <c r="L57" s="976"/>
      <c r="M57" s="976"/>
      <c r="N57" s="976"/>
      <c r="O57" s="976"/>
      <c r="P57" s="976"/>
      <c r="Q57" s="976"/>
      <c r="R57" s="976"/>
      <c r="S57" s="976"/>
      <c r="T57" s="977"/>
      <c r="U57" s="631"/>
      <c r="V57" s="1051" t="s">
        <v>872</v>
      </c>
      <c r="W57" s="1051"/>
      <c r="X57" s="978" t="s">
        <v>962</v>
      </c>
      <c r="Y57" s="979"/>
      <c r="Z57" s="979"/>
      <c r="AA57" s="979"/>
      <c r="AB57" s="979"/>
      <c r="AC57" s="979"/>
      <c r="AD57" s="979"/>
      <c r="AE57" s="979"/>
      <c r="AF57" s="979"/>
      <c r="AG57" s="979"/>
      <c r="AH57" s="980"/>
      <c r="AI57" s="1006" t="s">
        <v>873</v>
      </c>
      <c r="AJ57" s="1006"/>
      <c r="AK57" s="637"/>
      <c r="AL57" s="637"/>
      <c r="AM57" s="633"/>
      <c r="AN57" s="633"/>
      <c r="AO57" s="633"/>
      <c r="AP57" s="633"/>
      <c r="AQ57" s="633"/>
      <c r="AR57" s="633"/>
      <c r="AS57" s="633"/>
      <c r="AT57" s="633"/>
      <c r="AU57" s="633"/>
      <c r="AV57" s="633"/>
      <c r="AW57" s="633"/>
      <c r="AX57" s="633"/>
      <c r="AY57" s="633"/>
      <c r="AZ57" s="633"/>
      <c r="BA57" s="633"/>
      <c r="BB57" s="633"/>
      <c r="BC57" s="633"/>
      <c r="BD57" s="633"/>
      <c r="BE57" s="633"/>
      <c r="BF57" s="633"/>
      <c r="BG57" s="633"/>
      <c r="BH57" s="633"/>
      <c r="BI57" s="633"/>
      <c r="BJ57" s="633"/>
      <c r="BK57" s="633"/>
      <c r="BL57" s="633"/>
      <c r="BM57" s="633"/>
      <c r="BN57" s="633"/>
      <c r="BO57" s="633"/>
      <c r="BP57" s="633"/>
      <c r="BQ57" s="633"/>
      <c r="BR57" s="633"/>
      <c r="BS57" s="633"/>
      <c r="BT57" s="633"/>
      <c r="BU57" s="633"/>
      <c r="BV57" s="633"/>
      <c r="BW57" s="633"/>
      <c r="BX57" s="633"/>
      <c r="BY57" s="633"/>
      <c r="BZ57" s="633"/>
    </row>
    <row r="58" spans="1:78" ht="9" customHeight="1" x14ac:dyDescent="0.15">
      <c r="A58" s="1016" t="s">
        <v>883</v>
      </c>
      <c r="B58" s="1017"/>
      <c r="C58" s="1017"/>
      <c r="D58" s="1017"/>
      <c r="E58" s="1017"/>
      <c r="F58" s="1018"/>
      <c r="G58" s="1030" t="s">
        <v>884</v>
      </c>
      <c r="H58" s="1011"/>
      <c r="I58" s="1011"/>
      <c r="J58" s="1011"/>
      <c r="K58" s="1011"/>
      <c r="L58" s="1011"/>
      <c r="M58" s="1011"/>
      <c r="N58" s="1011"/>
      <c r="O58" s="1011"/>
      <c r="P58" s="1011"/>
      <c r="Q58" s="1011"/>
      <c r="R58" s="1011"/>
      <c r="S58" s="1011"/>
      <c r="T58" s="1012"/>
      <c r="U58" s="631"/>
      <c r="V58" s="1051" t="s">
        <v>874</v>
      </c>
      <c r="W58" s="1051"/>
      <c r="X58" s="978" t="s">
        <v>875</v>
      </c>
      <c r="Y58" s="979"/>
      <c r="Z58" s="979"/>
      <c r="AA58" s="979"/>
      <c r="AB58" s="979"/>
      <c r="AC58" s="979"/>
      <c r="AD58" s="979"/>
      <c r="AE58" s="979"/>
      <c r="AF58" s="979"/>
      <c r="AG58" s="979"/>
      <c r="AH58" s="980"/>
      <c r="AI58" s="1006" t="s">
        <v>876</v>
      </c>
      <c r="AJ58" s="1006"/>
      <c r="AK58" s="637"/>
      <c r="AL58" s="637"/>
      <c r="AM58" s="633"/>
      <c r="AN58" s="633"/>
      <c r="AO58" s="633"/>
      <c r="AP58" s="633"/>
      <c r="AQ58" s="633"/>
      <c r="AR58" s="633"/>
      <c r="AS58" s="633"/>
      <c r="AT58" s="633"/>
      <c r="AU58" s="633"/>
      <c r="AV58" s="633"/>
      <c r="AW58" s="633"/>
      <c r="AX58" s="633"/>
      <c r="AY58" s="633"/>
      <c r="AZ58" s="633"/>
      <c r="BA58" s="633"/>
      <c r="BB58" s="633"/>
      <c r="BC58" s="633"/>
      <c r="BD58" s="633"/>
      <c r="BE58" s="633"/>
      <c r="BF58" s="633"/>
      <c r="BG58" s="633"/>
      <c r="BH58" s="633"/>
      <c r="BI58" s="633"/>
      <c r="BJ58" s="633"/>
      <c r="BK58" s="633"/>
      <c r="BL58" s="633"/>
      <c r="BM58" s="633"/>
      <c r="BN58" s="633"/>
      <c r="BO58" s="633"/>
      <c r="BP58" s="633"/>
      <c r="BQ58" s="633"/>
      <c r="BR58" s="633"/>
      <c r="BS58" s="633"/>
      <c r="BT58" s="633"/>
      <c r="BU58" s="633"/>
      <c r="BV58" s="633"/>
    </row>
    <row r="59" spans="1:78" ht="9" customHeight="1" x14ac:dyDescent="0.15">
      <c r="A59" s="1016" t="s">
        <v>888</v>
      </c>
      <c r="B59" s="1017"/>
      <c r="C59" s="1017"/>
      <c r="D59" s="1017"/>
      <c r="E59" s="1017"/>
      <c r="F59" s="1018"/>
      <c r="G59" s="972" t="s">
        <v>889</v>
      </c>
      <c r="H59" s="973"/>
      <c r="I59" s="973"/>
      <c r="J59" s="973"/>
      <c r="K59" s="973"/>
      <c r="L59" s="973"/>
      <c r="M59" s="973"/>
      <c r="N59" s="973"/>
      <c r="O59" s="973"/>
      <c r="P59" s="973"/>
      <c r="Q59" s="973"/>
      <c r="R59" s="973"/>
      <c r="S59" s="973"/>
      <c r="T59" s="974"/>
      <c r="U59" s="631"/>
      <c r="V59" s="982" t="s">
        <v>877</v>
      </c>
      <c r="W59" s="982"/>
      <c r="X59" s="978" t="s">
        <v>878</v>
      </c>
      <c r="Y59" s="979"/>
      <c r="Z59" s="979"/>
      <c r="AA59" s="979"/>
      <c r="AB59" s="979"/>
      <c r="AC59" s="979"/>
      <c r="AD59" s="979"/>
      <c r="AE59" s="979"/>
      <c r="AF59" s="979"/>
      <c r="AG59" s="979"/>
      <c r="AH59" s="980"/>
      <c r="AI59" s="1006" t="s">
        <v>879</v>
      </c>
      <c r="AJ59" s="1006"/>
      <c r="AK59" s="637"/>
      <c r="AL59" s="637"/>
      <c r="AM59" s="655"/>
      <c r="AN59" s="633"/>
      <c r="AO59" s="633"/>
      <c r="AP59" s="633"/>
      <c r="AQ59" s="633"/>
      <c r="AR59" s="633"/>
      <c r="AS59" s="633"/>
      <c r="AT59" s="633"/>
      <c r="AU59" s="633"/>
      <c r="AV59" s="633"/>
      <c r="AW59" s="633"/>
      <c r="AX59" s="633"/>
      <c r="AY59" s="633"/>
      <c r="AZ59" s="633"/>
      <c r="BA59" s="633"/>
      <c r="BB59" s="633"/>
      <c r="BC59" s="633"/>
      <c r="BD59" s="633"/>
      <c r="BE59" s="633"/>
      <c r="BF59" s="633"/>
      <c r="BG59" s="633"/>
      <c r="BH59" s="633"/>
      <c r="BI59" s="633"/>
      <c r="BJ59" s="633"/>
      <c r="BK59" s="633"/>
      <c r="BL59" s="633"/>
      <c r="BM59" s="633"/>
      <c r="BN59" s="633"/>
      <c r="BO59" s="633"/>
      <c r="BP59" s="633"/>
      <c r="BQ59" s="633"/>
      <c r="BR59" s="633"/>
      <c r="BS59" s="633"/>
      <c r="BT59" s="633"/>
      <c r="BU59" s="633"/>
      <c r="BV59" s="633"/>
    </row>
    <row r="60" spans="1:78" ht="9" customHeight="1" x14ac:dyDescent="0.15">
      <c r="A60" s="1016" t="s">
        <v>893</v>
      </c>
      <c r="B60" s="1017"/>
      <c r="C60" s="1017"/>
      <c r="D60" s="1017"/>
      <c r="E60" s="1017"/>
      <c r="F60" s="1018"/>
      <c r="G60" s="972" t="s">
        <v>894</v>
      </c>
      <c r="H60" s="973"/>
      <c r="I60" s="973"/>
      <c r="J60" s="973"/>
      <c r="K60" s="973"/>
      <c r="L60" s="973"/>
      <c r="M60" s="973"/>
      <c r="N60" s="973"/>
      <c r="O60" s="973"/>
      <c r="P60" s="973"/>
      <c r="Q60" s="973"/>
      <c r="R60" s="973"/>
      <c r="S60" s="973"/>
      <c r="T60" s="974"/>
      <c r="U60" s="631"/>
      <c r="V60" s="982" t="s">
        <v>880</v>
      </c>
      <c r="W60" s="982"/>
      <c r="X60" s="978" t="s">
        <v>881</v>
      </c>
      <c r="Y60" s="979"/>
      <c r="Z60" s="979"/>
      <c r="AA60" s="979"/>
      <c r="AB60" s="979"/>
      <c r="AC60" s="979"/>
      <c r="AD60" s="979"/>
      <c r="AE60" s="979"/>
      <c r="AF60" s="979"/>
      <c r="AG60" s="979"/>
      <c r="AH60" s="980"/>
      <c r="AI60" s="1006" t="s">
        <v>882</v>
      </c>
      <c r="AJ60" s="1006"/>
      <c r="AK60" s="637"/>
      <c r="AL60" s="637"/>
      <c r="AM60" s="656"/>
      <c r="AN60" s="656"/>
      <c r="AO60" s="656"/>
      <c r="AP60" s="656"/>
      <c r="AQ60" s="656"/>
      <c r="AR60" s="656"/>
      <c r="AS60" s="656"/>
      <c r="AT60" s="656"/>
      <c r="AU60" s="656"/>
      <c r="AV60" s="656"/>
      <c r="AW60" s="656"/>
      <c r="AX60" s="656"/>
      <c r="AY60" s="656"/>
      <c r="AZ60" s="656"/>
      <c r="BA60" s="633"/>
      <c r="BB60" s="633"/>
      <c r="BC60" s="633"/>
      <c r="BD60" s="633"/>
      <c r="BE60" s="633"/>
      <c r="BF60" s="633"/>
      <c r="BG60" s="633"/>
      <c r="BH60" s="633"/>
      <c r="BI60" s="633"/>
      <c r="BJ60" s="633"/>
      <c r="BK60" s="633"/>
      <c r="BL60" s="633"/>
      <c r="BM60" s="633"/>
      <c r="BN60" s="633"/>
      <c r="BO60" s="633"/>
      <c r="BP60" s="633"/>
      <c r="BQ60" s="633"/>
      <c r="BR60" s="633"/>
      <c r="BS60" s="633"/>
      <c r="BT60" s="633"/>
      <c r="BU60" s="633"/>
      <c r="BV60" s="633"/>
      <c r="BW60" s="633"/>
      <c r="BX60" s="633"/>
      <c r="BY60" s="633"/>
      <c r="BZ60" s="633"/>
    </row>
    <row r="61" spans="1:78" ht="9" customHeight="1" x14ac:dyDescent="0.15">
      <c r="A61" s="1016" t="s">
        <v>897</v>
      </c>
      <c r="B61" s="1017"/>
      <c r="C61" s="1017"/>
      <c r="D61" s="1017"/>
      <c r="E61" s="1017"/>
      <c r="F61" s="1018"/>
      <c r="G61" s="972" t="s">
        <v>898</v>
      </c>
      <c r="H61" s="973"/>
      <c r="I61" s="973"/>
      <c r="J61" s="973"/>
      <c r="K61" s="973"/>
      <c r="L61" s="973"/>
      <c r="M61" s="973"/>
      <c r="N61" s="973"/>
      <c r="O61" s="973"/>
      <c r="P61" s="973"/>
      <c r="Q61" s="973"/>
      <c r="R61" s="973"/>
      <c r="S61" s="973"/>
      <c r="T61" s="974"/>
      <c r="U61" s="631"/>
      <c r="V61" s="982" t="s">
        <v>885</v>
      </c>
      <c r="W61" s="982"/>
      <c r="X61" s="978" t="s">
        <v>886</v>
      </c>
      <c r="Y61" s="979"/>
      <c r="Z61" s="979"/>
      <c r="AA61" s="979"/>
      <c r="AB61" s="979"/>
      <c r="AC61" s="979"/>
      <c r="AD61" s="979"/>
      <c r="AE61" s="979"/>
      <c r="AF61" s="979"/>
      <c r="AG61" s="979"/>
      <c r="AH61" s="980"/>
      <c r="AI61" s="1006" t="s">
        <v>887</v>
      </c>
      <c r="AJ61" s="1006"/>
      <c r="AK61" s="637"/>
      <c r="AL61" s="637"/>
      <c r="AM61" s="633"/>
      <c r="AN61" s="633"/>
      <c r="AO61" s="633"/>
      <c r="AP61" s="633"/>
      <c r="AQ61" s="633"/>
      <c r="AR61" s="633"/>
      <c r="AS61" s="633"/>
      <c r="AT61" s="633"/>
      <c r="AU61" s="633"/>
      <c r="AV61" s="633"/>
      <c r="AW61" s="633"/>
      <c r="AX61" s="633"/>
      <c r="AY61" s="633"/>
      <c r="AZ61" s="633"/>
      <c r="BA61" s="633"/>
      <c r="BB61" s="633"/>
      <c r="BC61" s="633"/>
      <c r="BD61" s="633"/>
      <c r="BE61" s="633"/>
      <c r="BF61" s="633"/>
      <c r="BG61" s="633"/>
      <c r="BH61" s="633"/>
      <c r="BI61" s="633"/>
      <c r="BJ61" s="633"/>
      <c r="BK61" s="633"/>
      <c r="BL61" s="633"/>
      <c r="BM61" s="633"/>
      <c r="BN61" s="633"/>
      <c r="BO61" s="633"/>
      <c r="BP61" s="633"/>
      <c r="BQ61" s="633"/>
      <c r="BR61" s="633"/>
    </row>
    <row r="62" spans="1:78" ht="9" customHeight="1" x14ac:dyDescent="0.15">
      <c r="A62" s="1016" t="s">
        <v>67</v>
      </c>
      <c r="B62" s="1017"/>
      <c r="C62" s="1017"/>
      <c r="D62" s="1017"/>
      <c r="E62" s="1017"/>
      <c r="F62" s="1018"/>
      <c r="G62" s="972" t="s">
        <v>901</v>
      </c>
      <c r="H62" s="973"/>
      <c r="I62" s="973"/>
      <c r="J62" s="973"/>
      <c r="K62" s="973"/>
      <c r="L62" s="973"/>
      <c r="M62" s="973"/>
      <c r="N62" s="973"/>
      <c r="O62" s="973"/>
      <c r="P62" s="973"/>
      <c r="Q62" s="973"/>
      <c r="R62" s="973"/>
      <c r="S62" s="973"/>
      <c r="T62" s="974"/>
      <c r="U62" s="631"/>
      <c r="V62" s="982" t="s">
        <v>890</v>
      </c>
      <c r="W62" s="982"/>
      <c r="X62" s="978" t="s">
        <v>891</v>
      </c>
      <c r="Y62" s="979"/>
      <c r="Z62" s="979"/>
      <c r="AA62" s="979"/>
      <c r="AB62" s="979"/>
      <c r="AC62" s="979"/>
      <c r="AD62" s="979"/>
      <c r="AE62" s="979"/>
      <c r="AF62" s="979"/>
      <c r="AG62" s="979"/>
      <c r="AH62" s="980"/>
      <c r="AI62" s="1006" t="s">
        <v>892</v>
      </c>
      <c r="AJ62" s="1006"/>
      <c r="AK62" s="637"/>
      <c r="AL62" s="637"/>
      <c r="AM62" s="633"/>
      <c r="AN62" s="633"/>
      <c r="AO62" s="633"/>
      <c r="AP62" s="633"/>
      <c r="AQ62" s="633"/>
      <c r="AR62" s="633"/>
      <c r="AS62" s="633"/>
      <c r="AT62" s="633"/>
      <c r="AU62" s="633"/>
      <c r="AV62" s="633"/>
      <c r="AW62" s="633"/>
      <c r="AX62" s="633"/>
      <c r="AY62" s="633"/>
      <c r="AZ62" s="633"/>
      <c r="BA62" s="633"/>
      <c r="BB62" s="633"/>
      <c r="BC62" s="633"/>
      <c r="BD62" s="633"/>
      <c r="BE62" s="633"/>
      <c r="BF62" s="633"/>
      <c r="BG62" s="633"/>
      <c r="BH62" s="633"/>
      <c r="BI62" s="633"/>
      <c r="BJ62" s="633"/>
      <c r="BK62" s="633"/>
      <c r="BL62" s="633"/>
      <c r="BM62" s="633"/>
      <c r="BN62" s="633"/>
      <c r="BO62" s="633"/>
      <c r="BP62" s="633"/>
      <c r="BQ62" s="633"/>
      <c r="BR62" s="633"/>
    </row>
    <row r="63" spans="1:78" ht="9" customHeight="1" x14ac:dyDescent="0.15">
      <c r="A63" s="1016" t="s">
        <v>904</v>
      </c>
      <c r="B63" s="1017"/>
      <c r="C63" s="1017"/>
      <c r="D63" s="1017"/>
      <c r="E63" s="1017"/>
      <c r="F63" s="1018"/>
      <c r="G63" s="972" t="s">
        <v>905</v>
      </c>
      <c r="H63" s="973"/>
      <c r="I63" s="973"/>
      <c r="J63" s="973"/>
      <c r="K63" s="973"/>
      <c r="L63" s="973"/>
      <c r="M63" s="973"/>
      <c r="N63" s="973"/>
      <c r="O63" s="973"/>
      <c r="P63" s="973"/>
      <c r="Q63" s="973"/>
      <c r="R63" s="973"/>
      <c r="S63" s="973"/>
      <c r="T63" s="974"/>
      <c r="U63" s="631"/>
      <c r="V63" s="982" t="s">
        <v>107</v>
      </c>
      <c r="W63" s="982"/>
      <c r="X63" s="978" t="s">
        <v>895</v>
      </c>
      <c r="Y63" s="979"/>
      <c r="Z63" s="979"/>
      <c r="AA63" s="979"/>
      <c r="AB63" s="979"/>
      <c r="AC63" s="979"/>
      <c r="AD63" s="979"/>
      <c r="AE63" s="979"/>
      <c r="AF63" s="979"/>
      <c r="AG63" s="979"/>
      <c r="AH63" s="980"/>
      <c r="AI63" s="1006" t="s">
        <v>896</v>
      </c>
      <c r="AJ63" s="1006"/>
      <c r="AK63" s="637"/>
      <c r="AL63" s="637"/>
      <c r="AM63" s="633"/>
      <c r="AN63" s="633"/>
      <c r="AO63" s="633"/>
      <c r="AP63" s="633"/>
      <c r="AQ63" s="633"/>
      <c r="AR63" s="633"/>
      <c r="AS63" s="633"/>
      <c r="AT63" s="633"/>
      <c r="AU63" s="633"/>
      <c r="AV63" s="633"/>
      <c r="AW63" s="633"/>
      <c r="AX63" s="633"/>
      <c r="AY63" s="633"/>
      <c r="AZ63" s="633"/>
      <c r="BA63" s="633"/>
      <c r="BB63" s="633"/>
      <c r="BC63" s="633"/>
      <c r="BD63" s="633"/>
      <c r="BE63" s="633"/>
      <c r="BF63" s="633"/>
      <c r="BG63" s="633"/>
      <c r="BH63" s="633"/>
      <c r="BI63" s="633"/>
      <c r="BJ63" s="633"/>
      <c r="BK63" s="633"/>
      <c r="BL63" s="633"/>
      <c r="BM63" s="633"/>
      <c r="BN63" s="633"/>
      <c r="BO63" s="633"/>
      <c r="BP63" s="633"/>
      <c r="BQ63" s="633"/>
      <c r="BR63" s="633"/>
    </row>
    <row r="64" spans="1:78" ht="9" customHeight="1" x14ac:dyDescent="0.15">
      <c r="A64" s="1016" t="s">
        <v>68</v>
      </c>
      <c r="B64" s="1017"/>
      <c r="C64" s="1017"/>
      <c r="D64" s="1017"/>
      <c r="E64" s="1017"/>
      <c r="F64" s="1018"/>
      <c r="G64" s="972" t="s">
        <v>69</v>
      </c>
      <c r="H64" s="973"/>
      <c r="I64" s="973"/>
      <c r="J64" s="973"/>
      <c r="K64" s="973"/>
      <c r="L64" s="973"/>
      <c r="M64" s="973"/>
      <c r="N64" s="973"/>
      <c r="O64" s="973"/>
      <c r="P64" s="973"/>
      <c r="Q64" s="973"/>
      <c r="R64" s="973"/>
      <c r="S64" s="973"/>
      <c r="T64" s="974"/>
      <c r="U64" s="631"/>
      <c r="V64" s="982" t="s">
        <v>135</v>
      </c>
      <c r="W64" s="982"/>
      <c r="X64" s="978" t="s">
        <v>899</v>
      </c>
      <c r="Y64" s="979"/>
      <c r="Z64" s="979"/>
      <c r="AA64" s="979"/>
      <c r="AB64" s="979"/>
      <c r="AC64" s="979"/>
      <c r="AD64" s="979"/>
      <c r="AE64" s="979"/>
      <c r="AF64" s="979"/>
      <c r="AG64" s="979"/>
      <c r="AH64" s="980"/>
      <c r="AI64" s="1006" t="s">
        <v>900</v>
      </c>
      <c r="AJ64" s="1006"/>
      <c r="AK64" s="637"/>
      <c r="AL64" s="637"/>
      <c r="AM64" s="633"/>
      <c r="AN64" s="633"/>
      <c r="AO64" s="633"/>
      <c r="AP64" s="633"/>
      <c r="AQ64" s="633"/>
      <c r="AR64" s="633"/>
      <c r="AS64" s="633"/>
      <c r="AT64" s="633"/>
      <c r="AU64" s="633"/>
      <c r="AV64" s="633"/>
      <c r="AW64" s="633"/>
      <c r="AX64" s="633"/>
      <c r="AY64" s="633"/>
      <c r="AZ64" s="633"/>
      <c r="BA64" s="633"/>
      <c r="BB64" s="633"/>
      <c r="BC64" s="633"/>
      <c r="BD64" s="633"/>
      <c r="BE64" s="633"/>
      <c r="BF64" s="633"/>
      <c r="BG64" s="633"/>
      <c r="BH64" s="633"/>
      <c r="BI64" s="633"/>
      <c r="BJ64" s="633"/>
      <c r="BK64" s="633"/>
      <c r="BL64" s="633"/>
      <c r="BM64" s="633"/>
      <c r="BN64" s="633"/>
      <c r="BO64" s="633"/>
      <c r="BP64" s="633"/>
      <c r="BQ64" s="633"/>
      <c r="BR64" s="633"/>
    </row>
    <row r="65" spans="1:78" ht="9" customHeight="1" x14ac:dyDescent="0.15">
      <c r="A65" s="1016" t="s">
        <v>70</v>
      </c>
      <c r="B65" s="1017"/>
      <c r="C65" s="1017"/>
      <c r="D65" s="1017"/>
      <c r="E65" s="1017"/>
      <c r="F65" s="1018"/>
      <c r="G65" s="972" t="s">
        <v>71</v>
      </c>
      <c r="H65" s="973"/>
      <c r="I65" s="973"/>
      <c r="J65" s="973"/>
      <c r="K65" s="973"/>
      <c r="L65" s="973"/>
      <c r="M65" s="973"/>
      <c r="N65" s="973"/>
      <c r="O65" s="973"/>
      <c r="P65" s="973"/>
      <c r="Q65" s="973"/>
      <c r="R65" s="973"/>
      <c r="S65" s="973"/>
      <c r="T65" s="974"/>
      <c r="U65" s="631"/>
      <c r="V65" s="982" t="s">
        <v>136</v>
      </c>
      <c r="W65" s="982"/>
      <c r="X65" s="978" t="s">
        <v>902</v>
      </c>
      <c r="Y65" s="979"/>
      <c r="Z65" s="979"/>
      <c r="AA65" s="979"/>
      <c r="AB65" s="979"/>
      <c r="AC65" s="979"/>
      <c r="AD65" s="979"/>
      <c r="AE65" s="979"/>
      <c r="AF65" s="979"/>
      <c r="AG65" s="979"/>
      <c r="AH65" s="980"/>
      <c r="AI65" s="1006" t="s">
        <v>903</v>
      </c>
      <c r="AJ65" s="1006"/>
      <c r="AK65" s="637"/>
      <c r="AL65" s="637"/>
      <c r="AM65" s="633"/>
      <c r="AN65" s="633"/>
      <c r="AO65" s="633"/>
      <c r="AP65" s="633"/>
      <c r="AQ65" s="633"/>
      <c r="AR65" s="633"/>
      <c r="AS65" s="633"/>
      <c r="AT65" s="633"/>
      <c r="AU65" s="633"/>
      <c r="AV65" s="633"/>
      <c r="AW65" s="633"/>
      <c r="AX65" s="633"/>
      <c r="AY65" s="633"/>
      <c r="AZ65" s="633"/>
      <c r="BA65" s="633"/>
      <c r="BB65" s="633"/>
      <c r="BC65" s="633"/>
      <c r="BD65" s="633"/>
      <c r="BE65" s="633"/>
      <c r="BF65" s="633"/>
      <c r="BG65" s="633"/>
      <c r="BH65" s="633"/>
      <c r="BI65" s="633"/>
      <c r="BJ65" s="633"/>
      <c r="BK65" s="633"/>
      <c r="BL65" s="633"/>
      <c r="BM65" s="633"/>
      <c r="BN65" s="633"/>
      <c r="BO65" s="633"/>
      <c r="BP65" s="633"/>
      <c r="BQ65" s="633"/>
      <c r="BR65" s="633"/>
    </row>
    <row r="66" spans="1:78" ht="9" customHeight="1" x14ac:dyDescent="0.15">
      <c r="A66" s="1022" t="s">
        <v>911</v>
      </c>
      <c r="B66" s="1023"/>
      <c r="C66" s="1023"/>
      <c r="D66" s="1023"/>
      <c r="E66" s="1023"/>
      <c r="F66" s="1024"/>
      <c r="G66" s="975" t="s">
        <v>912</v>
      </c>
      <c r="H66" s="976"/>
      <c r="I66" s="976"/>
      <c r="J66" s="976"/>
      <c r="K66" s="976"/>
      <c r="L66" s="976"/>
      <c r="M66" s="976"/>
      <c r="N66" s="976"/>
      <c r="O66" s="976"/>
      <c r="P66" s="976"/>
      <c r="Q66" s="976"/>
      <c r="R66" s="976"/>
      <c r="S66" s="976"/>
      <c r="T66" s="977"/>
      <c r="U66" s="631"/>
      <c r="V66" s="982" t="s">
        <v>906</v>
      </c>
      <c r="W66" s="982"/>
      <c r="X66" s="978" t="s">
        <v>907</v>
      </c>
      <c r="Y66" s="979"/>
      <c r="Z66" s="979"/>
      <c r="AA66" s="979"/>
      <c r="AB66" s="979"/>
      <c r="AC66" s="979"/>
      <c r="AD66" s="979"/>
      <c r="AE66" s="979"/>
      <c r="AF66" s="979"/>
      <c r="AG66" s="979"/>
      <c r="AH66" s="980"/>
      <c r="AI66" s="1006" t="s">
        <v>908</v>
      </c>
      <c r="AJ66" s="1006"/>
      <c r="AK66" s="637"/>
      <c r="AL66" s="637"/>
      <c r="AM66" s="633"/>
      <c r="AN66" s="633"/>
      <c r="AO66" s="633"/>
      <c r="AP66" s="633"/>
      <c r="AQ66" s="633"/>
      <c r="AR66" s="633"/>
      <c r="AS66" s="633"/>
      <c r="AT66" s="633"/>
      <c r="AU66" s="633"/>
      <c r="AV66" s="633"/>
      <c r="AW66" s="633"/>
      <c r="AX66" s="633"/>
      <c r="AY66" s="633"/>
      <c r="AZ66" s="633"/>
      <c r="BA66" s="633"/>
      <c r="BB66" s="633"/>
      <c r="BC66" s="633"/>
      <c r="BD66" s="633"/>
      <c r="BE66" s="633"/>
      <c r="BF66" s="633"/>
      <c r="BG66" s="633"/>
      <c r="BH66" s="633"/>
      <c r="BI66" s="633"/>
      <c r="BJ66" s="633"/>
      <c r="BK66" s="633"/>
      <c r="BL66" s="633"/>
      <c r="BM66" s="633"/>
      <c r="BN66" s="633"/>
      <c r="BO66" s="633"/>
      <c r="BP66" s="633"/>
      <c r="BQ66" s="633"/>
      <c r="BR66" s="633"/>
    </row>
    <row r="67" spans="1:78" ht="9" customHeight="1" x14ac:dyDescent="0.15">
      <c r="A67" s="1003" t="s">
        <v>145</v>
      </c>
      <c r="B67" s="1004"/>
      <c r="C67" s="1004"/>
      <c r="D67" s="1004"/>
      <c r="E67" s="1004"/>
      <c r="F67" s="1005"/>
      <c r="G67" s="1030" t="s">
        <v>1168</v>
      </c>
      <c r="H67" s="1011"/>
      <c r="I67" s="1011"/>
      <c r="J67" s="1011"/>
      <c r="K67" s="1011"/>
      <c r="L67" s="1011"/>
      <c r="M67" s="1011"/>
      <c r="N67" s="1011"/>
      <c r="O67" s="1011"/>
      <c r="P67" s="1011"/>
      <c r="Q67" s="1011"/>
      <c r="R67" s="1011"/>
      <c r="S67" s="1011"/>
      <c r="T67" s="1012"/>
      <c r="U67" s="631"/>
      <c r="V67" s="982" t="s">
        <v>909</v>
      </c>
      <c r="W67" s="982"/>
      <c r="X67" s="978" t="s">
        <v>910</v>
      </c>
      <c r="Y67" s="979"/>
      <c r="Z67" s="979"/>
      <c r="AA67" s="979"/>
      <c r="AB67" s="979"/>
      <c r="AC67" s="979"/>
      <c r="AD67" s="979"/>
      <c r="AE67" s="979"/>
      <c r="AF67" s="979"/>
      <c r="AG67" s="979"/>
      <c r="AH67" s="980"/>
      <c r="AI67" s="1006" t="s">
        <v>892</v>
      </c>
      <c r="AJ67" s="1006"/>
      <c r="AK67" s="637"/>
      <c r="AL67" s="637"/>
      <c r="AM67" s="633"/>
      <c r="AN67" s="633"/>
      <c r="AO67" s="633"/>
      <c r="AP67" s="633"/>
      <c r="AQ67" s="633"/>
      <c r="AR67" s="633"/>
      <c r="AS67" s="633"/>
      <c r="AT67" s="633"/>
      <c r="AU67" s="633"/>
      <c r="AV67" s="633"/>
      <c r="AW67" s="633"/>
      <c r="AX67" s="633"/>
      <c r="AY67" s="633"/>
      <c r="AZ67" s="633"/>
      <c r="BA67" s="633"/>
      <c r="BB67" s="633"/>
      <c r="BC67" s="633"/>
      <c r="BD67" s="633"/>
      <c r="BE67" s="633"/>
      <c r="BF67" s="633"/>
      <c r="BG67" s="633"/>
      <c r="BH67" s="633"/>
      <c r="BI67" s="633"/>
      <c r="BJ67" s="633"/>
      <c r="BK67" s="633"/>
      <c r="BL67" s="633"/>
      <c r="BM67" s="633"/>
      <c r="BN67" s="633"/>
      <c r="BO67" s="633"/>
      <c r="BP67" s="633"/>
      <c r="BQ67" s="633"/>
      <c r="BR67" s="633"/>
    </row>
    <row r="68" spans="1:78" ht="9" customHeight="1" x14ac:dyDescent="0.15">
      <c r="A68" s="1016" t="s">
        <v>146</v>
      </c>
      <c r="B68" s="1017"/>
      <c r="C68" s="1017"/>
      <c r="D68" s="1017"/>
      <c r="E68" s="1017"/>
      <c r="F68" s="1018"/>
      <c r="G68" s="972" t="s">
        <v>1169</v>
      </c>
      <c r="H68" s="973"/>
      <c r="I68" s="973"/>
      <c r="J68" s="973"/>
      <c r="K68" s="973"/>
      <c r="L68" s="973"/>
      <c r="M68" s="973"/>
      <c r="N68" s="973"/>
      <c r="O68" s="973"/>
      <c r="P68" s="973"/>
      <c r="Q68" s="973"/>
      <c r="R68" s="973"/>
      <c r="S68" s="973"/>
      <c r="T68" s="974"/>
      <c r="U68" s="631"/>
      <c r="V68" s="633"/>
      <c r="W68" s="633"/>
      <c r="X68" s="633"/>
      <c r="Y68" s="633"/>
      <c r="AC68" s="656"/>
      <c r="AD68" s="656"/>
      <c r="AE68" s="655"/>
      <c r="AF68" s="633"/>
      <c r="AG68" s="633"/>
      <c r="AI68" s="633"/>
      <c r="AJ68" s="633"/>
      <c r="AK68" s="633"/>
      <c r="AL68" s="633"/>
      <c r="AM68" s="633"/>
      <c r="AN68" s="633"/>
      <c r="AO68" s="633"/>
      <c r="AP68" s="633"/>
      <c r="AQ68" s="633"/>
      <c r="AR68" s="633"/>
      <c r="AS68" s="633"/>
      <c r="AT68" s="633"/>
      <c r="AU68" s="633"/>
      <c r="AV68" s="633"/>
      <c r="AW68" s="633"/>
      <c r="AX68" s="633"/>
      <c r="AY68" s="633"/>
      <c r="AZ68" s="633"/>
      <c r="BA68" s="633"/>
      <c r="BB68" s="633"/>
      <c r="BC68" s="633"/>
      <c r="BD68" s="633"/>
      <c r="BE68" s="633"/>
      <c r="BF68" s="633"/>
      <c r="BG68" s="633"/>
      <c r="BH68" s="633"/>
      <c r="BI68" s="633"/>
      <c r="BJ68" s="633"/>
      <c r="BK68" s="633"/>
      <c r="BL68" s="633"/>
      <c r="BM68" s="633"/>
      <c r="BN68" s="633"/>
      <c r="BO68" s="633"/>
      <c r="BP68" s="633"/>
      <c r="BQ68" s="633"/>
    </row>
    <row r="69" spans="1:78" ht="9" customHeight="1" x14ac:dyDescent="0.15">
      <c r="A69" s="1016" t="s">
        <v>38</v>
      </c>
      <c r="B69" s="1017"/>
      <c r="C69" s="1017"/>
      <c r="D69" s="1017"/>
      <c r="E69" s="1017"/>
      <c r="F69" s="1018"/>
      <c r="G69" s="972" t="s">
        <v>913</v>
      </c>
      <c r="H69" s="973"/>
      <c r="I69" s="973"/>
      <c r="J69" s="973"/>
      <c r="K69" s="973"/>
      <c r="L69" s="973"/>
      <c r="M69" s="973"/>
      <c r="N69" s="973"/>
      <c r="O69" s="973"/>
      <c r="P69" s="973"/>
      <c r="Q69" s="973"/>
      <c r="R69" s="973"/>
      <c r="S69" s="973"/>
      <c r="T69" s="974"/>
      <c r="U69" s="631"/>
      <c r="V69" s="633"/>
      <c r="W69" s="633"/>
      <c r="X69" s="633"/>
      <c r="Y69" s="633"/>
      <c r="Z69" s="633"/>
      <c r="AC69" s="1052" t="s">
        <v>915</v>
      </c>
      <c r="AD69" s="1053"/>
      <c r="AE69" s="1053"/>
      <c r="AF69" s="1053"/>
      <c r="AG69" s="1056">
        <f>IF(GameSheet!AS2="","",GameSheet!AS2)</f>
        <v>1</v>
      </c>
      <c r="AH69" s="1056"/>
      <c r="AI69" s="1056"/>
      <c r="AJ69" s="1057"/>
      <c r="AK69" s="657"/>
      <c r="AL69" s="657"/>
      <c r="AM69" s="633"/>
      <c r="AN69" s="633"/>
      <c r="AO69" s="633"/>
      <c r="AP69" s="633"/>
      <c r="AQ69" s="633"/>
      <c r="AR69" s="633"/>
      <c r="AS69" s="633"/>
      <c r="AT69" s="633"/>
      <c r="AU69" s="633"/>
      <c r="AV69" s="633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3"/>
      <c r="BK69" s="633"/>
      <c r="BL69" s="633"/>
      <c r="BM69" s="633"/>
      <c r="BN69" s="633"/>
      <c r="BO69" s="633"/>
      <c r="BP69" s="633"/>
      <c r="BQ69" s="633"/>
      <c r="BR69" s="633"/>
    </row>
    <row r="70" spans="1:78" ht="9" customHeight="1" x14ac:dyDescent="0.15">
      <c r="A70" s="1016" t="s">
        <v>41</v>
      </c>
      <c r="B70" s="1017"/>
      <c r="C70" s="1017"/>
      <c r="D70" s="1017"/>
      <c r="E70" s="1017"/>
      <c r="F70" s="1018"/>
      <c r="G70" s="972" t="s">
        <v>914</v>
      </c>
      <c r="H70" s="973"/>
      <c r="I70" s="973"/>
      <c r="J70" s="973"/>
      <c r="K70" s="973"/>
      <c r="L70" s="973"/>
      <c r="M70" s="973"/>
      <c r="N70" s="973"/>
      <c r="O70" s="973"/>
      <c r="P70" s="973"/>
      <c r="Q70" s="973"/>
      <c r="R70" s="973"/>
      <c r="S70" s="973"/>
      <c r="T70" s="974"/>
      <c r="U70" s="822"/>
      <c r="V70" s="633"/>
      <c r="W70" s="633"/>
      <c r="X70" s="633"/>
      <c r="Y70" s="633"/>
      <c r="Z70" s="633"/>
      <c r="AC70" s="1054"/>
      <c r="AD70" s="1055"/>
      <c r="AE70" s="1055"/>
      <c r="AF70" s="1055"/>
      <c r="AG70" s="1058"/>
      <c r="AH70" s="1058"/>
      <c r="AI70" s="1058"/>
      <c r="AJ70" s="1059"/>
      <c r="AK70" s="657"/>
      <c r="AL70" s="657"/>
      <c r="AM70" s="633"/>
      <c r="AN70" s="633"/>
      <c r="AO70" s="633"/>
      <c r="AP70" s="633"/>
      <c r="AQ70" s="633"/>
      <c r="AR70" s="633"/>
      <c r="AS70" s="633"/>
      <c r="AT70" s="633"/>
      <c r="AU70" s="633"/>
      <c r="AV70" s="633"/>
      <c r="AW70" s="633"/>
      <c r="AX70" s="633"/>
      <c r="AY70" s="633"/>
      <c r="AZ70" s="633"/>
      <c r="BA70" s="633"/>
      <c r="BB70" s="658"/>
      <c r="BC70" s="658"/>
      <c r="BD70" s="633"/>
      <c r="BE70" s="633"/>
      <c r="BF70" s="633"/>
      <c r="BG70" s="633"/>
      <c r="BH70" s="633"/>
      <c r="BI70" s="633"/>
      <c r="BJ70" s="633"/>
      <c r="BK70" s="633"/>
      <c r="BL70" s="633"/>
      <c r="BM70" s="633"/>
      <c r="BN70" s="633"/>
      <c r="BO70" s="633"/>
      <c r="BP70" s="633"/>
      <c r="BQ70" s="633"/>
      <c r="BR70" s="633"/>
    </row>
    <row r="71" spans="1:78" ht="9" customHeight="1" x14ac:dyDescent="0.15">
      <c r="A71" s="1022" t="s">
        <v>72</v>
      </c>
      <c r="B71" s="1023"/>
      <c r="C71" s="1023"/>
      <c r="D71" s="1023"/>
      <c r="E71" s="1023"/>
      <c r="F71" s="1024"/>
      <c r="G71" s="975" t="s">
        <v>916</v>
      </c>
      <c r="H71" s="976"/>
      <c r="I71" s="976"/>
      <c r="J71" s="976"/>
      <c r="K71" s="976"/>
      <c r="L71" s="976"/>
      <c r="M71" s="976"/>
      <c r="N71" s="976"/>
      <c r="O71" s="976"/>
      <c r="P71" s="976"/>
      <c r="Q71" s="976"/>
      <c r="R71" s="976"/>
      <c r="S71" s="976"/>
      <c r="T71" s="977"/>
      <c r="U71" s="904"/>
      <c r="V71" s="633"/>
      <c r="W71" s="633"/>
      <c r="X71" s="633"/>
      <c r="Y71" s="633"/>
      <c r="Z71" s="633"/>
      <c r="AC71" s="915"/>
      <c r="AD71" s="915"/>
      <c r="AE71" s="915"/>
      <c r="AF71" s="915"/>
      <c r="AG71" s="657"/>
      <c r="AH71" s="657"/>
      <c r="AI71" s="657"/>
      <c r="AJ71" s="657"/>
      <c r="AK71" s="657"/>
      <c r="AL71" s="657"/>
      <c r="AM71" s="633"/>
      <c r="AN71" s="633"/>
      <c r="AO71" s="633"/>
      <c r="AP71" s="633"/>
      <c r="AQ71" s="633"/>
      <c r="AR71" s="633"/>
      <c r="AS71" s="633"/>
      <c r="AT71" s="633"/>
      <c r="AU71" s="633"/>
      <c r="AV71" s="633"/>
      <c r="AW71" s="633"/>
      <c r="AX71" s="633"/>
      <c r="AY71" s="633"/>
      <c r="AZ71" s="633"/>
      <c r="BA71" s="633"/>
      <c r="BB71" s="658"/>
      <c r="BC71" s="658"/>
      <c r="BD71" s="633"/>
      <c r="BE71" s="633"/>
      <c r="BF71" s="633"/>
      <c r="BG71" s="633"/>
      <c r="BH71" s="633"/>
      <c r="BI71" s="633"/>
      <c r="BJ71" s="633"/>
      <c r="BK71" s="633"/>
      <c r="BL71" s="633"/>
      <c r="BM71" s="633"/>
      <c r="BN71" s="633"/>
      <c r="BO71" s="633"/>
      <c r="BP71" s="633"/>
      <c r="BQ71" s="633"/>
      <c r="BR71" s="633"/>
    </row>
    <row r="72" spans="1:78" ht="9" customHeight="1" x14ac:dyDescent="0.15">
      <c r="A72" s="659"/>
      <c r="B72" s="659"/>
      <c r="C72" s="659"/>
      <c r="D72" s="659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823"/>
      <c r="V72" s="631"/>
      <c r="W72" s="631"/>
      <c r="X72" s="631"/>
      <c r="Y72" s="631"/>
      <c r="Z72" s="631"/>
      <c r="AA72" s="631"/>
      <c r="AB72" s="631"/>
      <c r="AC72" s="631"/>
      <c r="AD72" s="633"/>
      <c r="AE72" s="633"/>
      <c r="AF72" s="633"/>
      <c r="AG72" s="633"/>
      <c r="AH72" s="633"/>
      <c r="AI72" s="631"/>
      <c r="AJ72" s="633"/>
      <c r="AK72" s="633"/>
      <c r="AL72" s="633"/>
      <c r="AM72" s="633"/>
      <c r="AN72" s="633"/>
      <c r="AO72" s="633"/>
      <c r="AP72" s="633"/>
      <c r="AQ72" s="633"/>
      <c r="AR72" s="633"/>
      <c r="AS72" s="633"/>
      <c r="AT72" s="633"/>
      <c r="AU72" s="633"/>
      <c r="AV72" s="633"/>
      <c r="AW72" s="633"/>
      <c r="AX72" s="633"/>
      <c r="AY72" s="633"/>
      <c r="AZ72" s="633"/>
      <c r="BA72" s="633"/>
      <c r="BB72" s="655"/>
      <c r="BC72" s="655"/>
      <c r="BD72" s="633"/>
      <c r="BE72" s="633"/>
      <c r="BF72" s="633"/>
      <c r="BG72" s="633"/>
      <c r="BH72" s="633"/>
      <c r="BI72" s="633"/>
      <c r="BJ72" s="633"/>
      <c r="BK72" s="633"/>
      <c r="BL72" s="633"/>
      <c r="BM72" s="633"/>
      <c r="BN72" s="633"/>
      <c r="BO72" s="633"/>
      <c r="BP72" s="633"/>
      <c r="BQ72" s="633"/>
      <c r="BR72" s="633"/>
      <c r="BS72" s="633"/>
      <c r="BT72" s="633"/>
      <c r="BU72" s="633"/>
      <c r="BV72" s="633"/>
      <c r="BW72" s="633"/>
      <c r="BX72" s="633"/>
      <c r="BY72" s="633"/>
      <c r="BZ72" s="633"/>
    </row>
    <row r="73" spans="1:78" ht="12" customHeight="1" x14ac:dyDescent="0.2">
      <c r="A73" s="1092" t="s">
        <v>917</v>
      </c>
      <c r="B73" s="1092"/>
      <c r="C73" s="1092"/>
      <c r="D73" s="1092"/>
      <c r="E73" s="1092"/>
      <c r="F73" s="1092"/>
      <c r="G73" s="1092"/>
      <c r="H73" s="1092"/>
      <c r="I73" s="1092"/>
      <c r="J73" s="1092"/>
      <c r="K73" s="1092"/>
      <c r="L73" s="1092"/>
      <c r="M73" s="1092"/>
      <c r="N73" s="1092"/>
      <c r="O73" s="1092"/>
      <c r="P73" s="1092"/>
      <c r="Q73" s="1092"/>
      <c r="R73" s="1092"/>
      <c r="S73" s="1092"/>
      <c r="T73" s="1092"/>
      <c r="U73" s="1092"/>
      <c r="V73" s="1092"/>
      <c r="W73" s="1092"/>
      <c r="X73" s="1092"/>
      <c r="Y73" s="1092"/>
      <c r="Z73" s="1092"/>
      <c r="AA73" s="1092"/>
      <c r="AB73" s="1092"/>
      <c r="AC73" s="1092"/>
      <c r="AD73" s="1092"/>
      <c r="AE73" s="1092"/>
      <c r="AF73" s="1092"/>
      <c r="AG73" s="1092"/>
      <c r="AH73" s="1092"/>
      <c r="AI73" s="1092"/>
      <c r="AJ73" s="1092"/>
      <c r="AK73" s="660"/>
      <c r="AL73" s="660"/>
      <c r="AM73" s="633"/>
      <c r="AN73" s="633"/>
      <c r="AO73" s="633"/>
      <c r="AP73" s="633"/>
      <c r="AQ73" s="633"/>
      <c r="AR73" s="633"/>
      <c r="AS73" s="633"/>
      <c r="AT73" s="633"/>
      <c r="AU73" s="633"/>
      <c r="AV73" s="633"/>
      <c r="AW73" s="633"/>
      <c r="AX73" s="633"/>
      <c r="AY73" s="633"/>
      <c r="AZ73" s="633"/>
      <c r="BA73" s="633"/>
      <c r="BB73" s="655"/>
      <c r="BC73" s="655"/>
      <c r="BD73" s="633"/>
      <c r="BE73" s="633"/>
      <c r="BF73" s="633"/>
      <c r="BG73" s="633"/>
      <c r="BH73" s="633"/>
      <c r="BI73" s="633"/>
      <c r="BJ73" s="633"/>
      <c r="BK73" s="633"/>
      <c r="BL73" s="633"/>
      <c r="BM73" s="633"/>
      <c r="BN73" s="633"/>
      <c r="BO73" s="633"/>
      <c r="BP73" s="633"/>
      <c r="BQ73" s="633"/>
      <c r="BR73" s="633"/>
      <c r="BS73" s="633"/>
      <c r="BT73" s="633"/>
      <c r="BU73" s="633"/>
      <c r="BV73" s="633"/>
      <c r="BW73" s="633"/>
      <c r="BX73" s="633"/>
      <c r="BY73" s="633"/>
      <c r="BZ73" s="633"/>
    </row>
    <row r="74" spans="1:78" ht="12" customHeight="1" x14ac:dyDescent="0.15">
      <c r="A74" s="661" t="s">
        <v>145</v>
      </c>
      <c r="B74" s="662" t="s">
        <v>146</v>
      </c>
      <c r="C74" s="662" t="s">
        <v>38</v>
      </c>
      <c r="D74" s="662" t="s">
        <v>41</v>
      </c>
      <c r="E74" s="1060" t="s">
        <v>72</v>
      </c>
      <c r="F74" s="1060"/>
      <c r="G74" s="662" t="s">
        <v>145</v>
      </c>
      <c r="H74" s="662" t="s">
        <v>146</v>
      </c>
      <c r="I74" s="662" t="s">
        <v>38</v>
      </c>
      <c r="J74" s="662" t="s">
        <v>41</v>
      </c>
      <c r="K74" s="1060" t="s">
        <v>72</v>
      </c>
      <c r="L74" s="1060"/>
      <c r="M74" s="662" t="s">
        <v>145</v>
      </c>
      <c r="N74" s="662" t="s">
        <v>146</v>
      </c>
      <c r="O74" s="662" t="s">
        <v>38</v>
      </c>
      <c r="P74" s="662" t="s">
        <v>41</v>
      </c>
      <c r="Q74" s="1060" t="s">
        <v>72</v>
      </c>
      <c r="R74" s="1060"/>
      <c r="S74" s="662" t="s">
        <v>145</v>
      </c>
      <c r="T74" s="662" t="s">
        <v>146</v>
      </c>
      <c r="U74" s="662" t="s">
        <v>38</v>
      </c>
      <c r="V74" s="662" t="s">
        <v>41</v>
      </c>
      <c r="W74" s="1060" t="s">
        <v>72</v>
      </c>
      <c r="X74" s="1060"/>
      <c r="Y74" s="1060" t="s">
        <v>145</v>
      </c>
      <c r="Z74" s="1060"/>
      <c r="AA74" s="1060" t="s">
        <v>146</v>
      </c>
      <c r="AB74" s="1060"/>
      <c r="AC74" s="1060" t="s">
        <v>38</v>
      </c>
      <c r="AD74" s="1060"/>
      <c r="AE74" s="1060" t="s">
        <v>41</v>
      </c>
      <c r="AF74" s="1060"/>
      <c r="AG74" s="1060" t="s">
        <v>72</v>
      </c>
      <c r="AH74" s="1060"/>
      <c r="AI74" s="1060"/>
      <c r="AJ74" s="1061"/>
      <c r="AK74" s="632"/>
      <c r="AL74" s="632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W74" s="633"/>
      <c r="AX74" s="633"/>
      <c r="AY74" s="633"/>
      <c r="AZ74" s="633"/>
      <c r="BA74" s="658"/>
      <c r="BB74" s="655"/>
      <c r="BC74" s="655"/>
      <c r="BD74" s="658"/>
      <c r="BE74" s="655"/>
      <c r="BF74" s="655"/>
      <c r="BG74" s="655"/>
      <c r="BH74" s="633"/>
      <c r="BI74" s="633"/>
      <c r="BJ74" s="633"/>
      <c r="BK74" s="633"/>
      <c r="BL74" s="633"/>
      <c r="BM74" s="633"/>
      <c r="BN74" s="633"/>
      <c r="BO74" s="633"/>
      <c r="BP74" s="633"/>
      <c r="BQ74" s="633"/>
      <c r="BR74" s="633"/>
      <c r="BS74" s="633"/>
      <c r="BT74" s="633"/>
      <c r="BU74" s="633"/>
      <c r="BV74" s="633"/>
      <c r="BW74" s="633"/>
      <c r="BX74" s="633"/>
      <c r="BY74" s="633"/>
      <c r="BZ74" s="633"/>
    </row>
    <row r="75" spans="1:78" ht="12" customHeight="1" x14ac:dyDescent="0.15">
      <c r="A75" s="883"/>
      <c r="B75" s="884"/>
      <c r="C75" s="884"/>
      <c r="D75" s="884"/>
      <c r="E75" s="1065" t="s">
        <v>88</v>
      </c>
      <c r="F75" s="1066"/>
      <c r="G75" s="884"/>
      <c r="H75" s="884"/>
      <c r="I75" s="884"/>
      <c r="J75" s="884"/>
      <c r="K75" s="1065" t="s">
        <v>918</v>
      </c>
      <c r="L75" s="1066"/>
      <c r="M75" s="884"/>
      <c r="N75" s="884"/>
      <c r="O75" s="884"/>
      <c r="P75" s="884"/>
      <c r="Q75" s="1065" t="s">
        <v>918</v>
      </c>
      <c r="R75" s="1066"/>
      <c r="S75" s="884"/>
      <c r="T75" s="884"/>
      <c r="U75" s="884"/>
      <c r="V75" s="884"/>
      <c r="W75" s="1065" t="s">
        <v>918</v>
      </c>
      <c r="X75" s="1066"/>
      <c r="Y75" s="1062"/>
      <c r="Z75" s="1062"/>
      <c r="AA75" s="1062"/>
      <c r="AB75" s="1062"/>
      <c r="AC75" s="1062"/>
      <c r="AD75" s="1062"/>
      <c r="AE75" s="1062" t="s">
        <v>214</v>
      </c>
      <c r="AF75" s="1062"/>
      <c r="AG75" s="1063" t="s">
        <v>529</v>
      </c>
      <c r="AH75" s="1063"/>
      <c r="AI75" s="1063"/>
      <c r="AJ75" s="1064"/>
      <c r="AK75" s="663"/>
      <c r="AL75" s="663"/>
      <c r="AM75" s="633"/>
      <c r="AN75" s="633"/>
      <c r="AO75" s="633"/>
      <c r="AP75" s="633"/>
      <c r="AQ75" s="633"/>
      <c r="AR75" s="633"/>
      <c r="AS75" s="633"/>
      <c r="AT75" s="633"/>
      <c r="AU75" s="633"/>
      <c r="AV75" s="633"/>
      <c r="AW75" s="633"/>
      <c r="AX75" s="633"/>
      <c r="AY75" s="633"/>
      <c r="AZ75" s="633"/>
      <c r="BA75" s="655"/>
      <c r="BB75" s="655"/>
      <c r="BC75" s="655"/>
      <c r="BD75" s="655"/>
      <c r="BE75" s="655"/>
      <c r="BF75" s="655"/>
      <c r="BG75" s="655"/>
      <c r="BH75" s="633"/>
      <c r="BI75" s="633"/>
      <c r="BJ75" s="633"/>
      <c r="BK75" s="633"/>
      <c r="BL75" s="633"/>
      <c r="BM75" s="633"/>
      <c r="BN75" s="633"/>
      <c r="BO75" s="633"/>
      <c r="BP75" s="633"/>
      <c r="BQ75" s="633"/>
      <c r="BR75" s="633"/>
      <c r="BS75" s="633"/>
      <c r="BT75" s="633"/>
      <c r="BU75" s="633"/>
      <c r="BV75" s="633"/>
      <c r="BW75" s="633"/>
      <c r="BX75" s="633"/>
      <c r="BY75" s="633"/>
      <c r="BZ75" s="633"/>
    </row>
    <row r="76" spans="1:78" ht="12" customHeight="1" x14ac:dyDescent="0.15">
      <c r="A76" s="883"/>
      <c r="B76" s="884"/>
      <c r="C76" s="884"/>
      <c r="D76" s="884"/>
      <c r="E76" s="1065" t="s">
        <v>88</v>
      </c>
      <c r="F76" s="1066"/>
      <c r="G76" s="884"/>
      <c r="H76" s="884"/>
      <c r="I76" s="884"/>
      <c r="J76" s="884"/>
      <c r="K76" s="1065" t="s">
        <v>918</v>
      </c>
      <c r="L76" s="1066"/>
      <c r="M76" s="884"/>
      <c r="N76" s="884"/>
      <c r="O76" s="884"/>
      <c r="P76" s="884"/>
      <c r="Q76" s="1065" t="s">
        <v>918</v>
      </c>
      <c r="R76" s="1066"/>
      <c r="S76" s="884"/>
      <c r="T76" s="884"/>
      <c r="U76" s="884"/>
      <c r="V76" s="884"/>
      <c r="W76" s="1065" t="s">
        <v>918</v>
      </c>
      <c r="X76" s="1066"/>
      <c r="Y76" s="1062"/>
      <c r="Z76" s="1062"/>
      <c r="AA76" s="1062"/>
      <c r="AB76" s="1062"/>
      <c r="AC76" s="1062"/>
      <c r="AD76" s="1062"/>
      <c r="AE76" s="1062" t="s">
        <v>214</v>
      </c>
      <c r="AF76" s="1062"/>
      <c r="AG76" s="1063" t="s">
        <v>529</v>
      </c>
      <c r="AH76" s="1063"/>
      <c r="AI76" s="1063"/>
      <c r="AJ76" s="1064"/>
      <c r="AK76" s="663"/>
      <c r="AL76" s="663"/>
      <c r="AM76" s="633"/>
      <c r="AN76" s="633"/>
      <c r="AO76" s="633"/>
      <c r="AP76" s="633"/>
      <c r="AQ76" s="633"/>
      <c r="AR76" s="633"/>
      <c r="AS76" s="633"/>
      <c r="AT76" s="633"/>
      <c r="AU76" s="633"/>
      <c r="AV76" s="633"/>
      <c r="AW76" s="633"/>
      <c r="AX76" s="633"/>
      <c r="AY76" s="633"/>
      <c r="AZ76" s="633"/>
      <c r="BA76" s="655"/>
      <c r="BB76" s="655"/>
      <c r="BC76" s="655"/>
      <c r="BD76" s="655"/>
      <c r="BE76" s="655"/>
      <c r="BF76" s="655"/>
      <c r="BG76" s="655"/>
      <c r="BH76" s="633"/>
      <c r="BI76" s="633"/>
      <c r="BJ76" s="633"/>
      <c r="BK76" s="633"/>
      <c r="BL76" s="633"/>
      <c r="BM76" s="633"/>
      <c r="BN76" s="633"/>
      <c r="BO76" s="633"/>
      <c r="BP76" s="633"/>
      <c r="BQ76" s="633"/>
      <c r="BR76" s="633"/>
      <c r="BS76" s="633"/>
      <c r="BT76" s="633"/>
      <c r="BU76" s="633"/>
      <c r="BV76" s="633"/>
      <c r="BW76" s="633"/>
      <c r="BX76" s="633"/>
      <c r="BY76" s="633"/>
      <c r="BZ76" s="633"/>
    </row>
    <row r="77" spans="1:78" ht="12" customHeight="1" x14ac:dyDescent="0.15">
      <c r="A77" s="883"/>
      <c r="B77" s="884"/>
      <c r="C77" s="884"/>
      <c r="D77" s="884"/>
      <c r="E77" s="1065" t="s">
        <v>88</v>
      </c>
      <c r="F77" s="1066"/>
      <c r="G77" s="884"/>
      <c r="H77" s="884"/>
      <c r="I77" s="884"/>
      <c r="J77" s="884"/>
      <c r="K77" s="1065" t="s">
        <v>918</v>
      </c>
      <c r="L77" s="1066"/>
      <c r="M77" s="884"/>
      <c r="N77" s="884"/>
      <c r="O77" s="884"/>
      <c r="P77" s="884"/>
      <c r="Q77" s="1065" t="s">
        <v>918</v>
      </c>
      <c r="R77" s="1066"/>
      <c r="S77" s="884"/>
      <c r="T77" s="884"/>
      <c r="U77" s="884"/>
      <c r="V77" s="884"/>
      <c r="W77" s="1065" t="s">
        <v>918</v>
      </c>
      <c r="X77" s="1066"/>
      <c r="Y77" s="1062"/>
      <c r="Z77" s="1062"/>
      <c r="AA77" s="1062"/>
      <c r="AB77" s="1062"/>
      <c r="AC77" s="1062"/>
      <c r="AD77" s="1062"/>
      <c r="AE77" s="1062" t="s">
        <v>214</v>
      </c>
      <c r="AF77" s="1062"/>
      <c r="AG77" s="1063" t="s">
        <v>529</v>
      </c>
      <c r="AH77" s="1063"/>
      <c r="AI77" s="1063"/>
      <c r="AJ77" s="1064"/>
      <c r="AK77" s="663"/>
      <c r="AL77" s="663"/>
      <c r="AM77" s="633"/>
      <c r="AN77" s="633"/>
      <c r="AO77" s="633"/>
      <c r="AP77" s="633"/>
      <c r="AQ77" s="633"/>
      <c r="AR77" s="633"/>
      <c r="AS77" s="633"/>
      <c r="AT77" s="633"/>
      <c r="AU77" s="633"/>
      <c r="AV77" s="633"/>
      <c r="AW77" s="633"/>
      <c r="AX77" s="633"/>
      <c r="AY77" s="633"/>
      <c r="AZ77" s="633"/>
      <c r="BA77" s="655"/>
      <c r="BB77" s="655"/>
      <c r="BC77" s="655"/>
      <c r="BD77" s="655"/>
      <c r="BE77" s="655"/>
      <c r="BF77" s="655"/>
      <c r="BG77" s="655"/>
      <c r="BH77" s="633"/>
      <c r="BI77" s="633"/>
      <c r="BJ77" s="633"/>
      <c r="BK77" s="633"/>
      <c r="BL77" s="633"/>
      <c r="BM77" s="633"/>
      <c r="BN77" s="633"/>
      <c r="BO77" s="633"/>
      <c r="BP77" s="633"/>
      <c r="BQ77" s="633"/>
      <c r="BR77" s="633"/>
      <c r="BS77" s="633"/>
      <c r="BT77" s="633"/>
      <c r="BU77" s="633"/>
      <c r="BV77" s="633"/>
      <c r="BW77" s="633"/>
      <c r="BX77" s="633"/>
      <c r="BY77" s="633"/>
      <c r="BZ77" s="633"/>
    </row>
    <row r="78" spans="1:78" ht="12" customHeight="1" x14ac:dyDescent="0.15">
      <c r="A78" s="883"/>
      <c r="B78" s="884"/>
      <c r="C78" s="884"/>
      <c r="D78" s="884"/>
      <c r="E78" s="1065" t="s">
        <v>88</v>
      </c>
      <c r="F78" s="1066"/>
      <c r="G78" s="884"/>
      <c r="H78" s="884"/>
      <c r="I78" s="884"/>
      <c r="J78" s="884"/>
      <c r="K78" s="1065" t="s">
        <v>918</v>
      </c>
      <c r="L78" s="1066"/>
      <c r="M78" s="884"/>
      <c r="N78" s="884"/>
      <c r="O78" s="884"/>
      <c r="P78" s="884"/>
      <c r="Q78" s="1065" t="s">
        <v>918</v>
      </c>
      <c r="R78" s="1066"/>
      <c r="S78" s="884"/>
      <c r="T78" s="884"/>
      <c r="U78" s="884"/>
      <c r="V78" s="884"/>
      <c r="W78" s="1065" t="s">
        <v>918</v>
      </c>
      <c r="X78" s="1066"/>
      <c r="Y78" s="1062"/>
      <c r="Z78" s="1062"/>
      <c r="AA78" s="1062"/>
      <c r="AB78" s="1062"/>
      <c r="AC78" s="1062"/>
      <c r="AD78" s="1062"/>
      <c r="AE78" s="1062" t="s">
        <v>214</v>
      </c>
      <c r="AF78" s="1062"/>
      <c r="AG78" s="1063" t="s">
        <v>529</v>
      </c>
      <c r="AH78" s="1063"/>
      <c r="AI78" s="1063"/>
      <c r="AJ78" s="1064"/>
      <c r="AK78" s="663"/>
      <c r="AL78" s="663"/>
      <c r="AM78" s="633"/>
      <c r="AN78" s="633"/>
      <c r="AO78" s="633"/>
      <c r="AP78" s="633"/>
      <c r="AQ78" s="633"/>
      <c r="AR78" s="633"/>
      <c r="AS78" s="633"/>
      <c r="AT78" s="633"/>
      <c r="AU78" s="633"/>
      <c r="AV78" s="633"/>
      <c r="AW78" s="633"/>
      <c r="AX78" s="633"/>
      <c r="AY78" s="633"/>
      <c r="AZ78" s="633"/>
      <c r="BA78" s="655"/>
      <c r="BB78" s="655"/>
      <c r="BC78" s="655"/>
      <c r="BD78" s="655"/>
      <c r="BE78" s="655"/>
      <c r="BF78" s="655"/>
      <c r="BG78" s="655"/>
      <c r="BH78" s="633"/>
      <c r="BI78" s="633"/>
      <c r="BJ78" s="633"/>
      <c r="BK78" s="633"/>
      <c r="BL78" s="633"/>
      <c r="BM78" s="633"/>
      <c r="BN78" s="633"/>
      <c r="BO78" s="633"/>
      <c r="BP78" s="633"/>
      <c r="BQ78" s="633"/>
      <c r="BR78" s="633"/>
      <c r="BS78" s="633"/>
      <c r="BT78" s="633"/>
      <c r="BU78" s="633"/>
      <c r="BV78" s="633"/>
      <c r="BW78" s="633"/>
      <c r="BX78" s="633"/>
      <c r="BY78" s="633"/>
      <c r="BZ78" s="633"/>
    </row>
    <row r="79" spans="1:78" ht="12" customHeight="1" x14ac:dyDescent="0.15">
      <c r="A79" s="885"/>
      <c r="B79" s="886"/>
      <c r="C79" s="886"/>
      <c r="D79" s="886"/>
      <c r="E79" s="1067" t="s">
        <v>1181</v>
      </c>
      <c r="F79" s="1068"/>
      <c r="G79" s="886"/>
      <c r="H79" s="886"/>
      <c r="I79" s="886"/>
      <c r="J79" s="886"/>
      <c r="K79" s="1067" t="s">
        <v>918</v>
      </c>
      <c r="L79" s="1068"/>
      <c r="M79" s="886"/>
      <c r="N79" s="886"/>
      <c r="O79" s="886"/>
      <c r="P79" s="886"/>
      <c r="Q79" s="1067" t="s">
        <v>918</v>
      </c>
      <c r="R79" s="1068"/>
      <c r="S79" s="886"/>
      <c r="T79" s="886"/>
      <c r="U79" s="886"/>
      <c r="V79" s="886"/>
      <c r="W79" s="1067" t="s">
        <v>918</v>
      </c>
      <c r="X79" s="1068"/>
      <c r="Y79" s="1069"/>
      <c r="Z79" s="1069"/>
      <c r="AA79" s="1069"/>
      <c r="AB79" s="1069"/>
      <c r="AC79" s="1069"/>
      <c r="AD79" s="1069"/>
      <c r="AE79" s="1069" t="s">
        <v>214</v>
      </c>
      <c r="AF79" s="1069"/>
      <c r="AG79" s="1075" t="s">
        <v>529</v>
      </c>
      <c r="AH79" s="1075"/>
      <c r="AI79" s="1075"/>
      <c r="AJ79" s="1076"/>
      <c r="AK79" s="663"/>
      <c r="AL79" s="663"/>
      <c r="AM79" s="633"/>
      <c r="AN79" s="633"/>
      <c r="AO79" s="633"/>
      <c r="AP79" s="633"/>
      <c r="AQ79" s="633"/>
      <c r="AR79" s="633"/>
      <c r="AS79" s="633"/>
      <c r="AT79" s="633"/>
      <c r="AU79" s="633"/>
      <c r="AV79" s="633"/>
      <c r="AW79" s="633"/>
      <c r="AX79" s="633"/>
      <c r="AY79" s="633"/>
      <c r="AZ79" s="633"/>
      <c r="BA79" s="655"/>
      <c r="BB79" s="633"/>
      <c r="BC79" s="633"/>
      <c r="BD79" s="655"/>
      <c r="BE79" s="655"/>
      <c r="BF79" s="655"/>
      <c r="BG79" s="655"/>
      <c r="BH79" s="633"/>
      <c r="BI79" s="633"/>
      <c r="BJ79" s="633"/>
      <c r="BK79" s="633"/>
      <c r="BL79" s="633"/>
      <c r="BM79" s="633"/>
      <c r="BN79" s="633"/>
      <c r="BO79" s="633"/>
      <c r="BP79" s="633"/>
      <c r="BQ79" s="633"/>
      <c r="BR79" s="633"/>
      <c r="BS79" s="633"/>
      <c r="BT79" s="633"/>
      <c r="BU79" s="633"/>
      <c r="BV79" s="633"/>
      <c r="BW79" s="633"/>
      <c r="BX79" s="633"/>
      <c r="BY79" s="633"/>
      <c r="BZ79" s="633"/>
    </row>
    <row r="80" spans="1:78" ht="9" customHeight="1" x14ac:dyDescent="0.15">
      <c r="A80" s="631"/>
      <c r="B80" s="631"/>
      <c r="C80" s="631"/>
      <c r="D80" s="631"/>
      <c r="E80" s="631"/>
      <c r="F80" s="631"/>
      <c r="G80" s="631"/>
      <c r="H80" s="631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64"/>
      <c r="X80" s="664"/>
      <c r="Y80" s="664"/>
      <c r="Z80" s="664"/>
      <c r="AA80" s="664"/>
      <c r="AB80" s="664"/>
      <c r="AC80" s="664"/>
      <c r="AD80" s="655"/>
      <c r="AE80" s="655"/>
      <c r="AF80" s="655"/>
      <c r="AG80" s="655"/>
      <c r="AH80" s="633"/>
      <c r="AI80" s="664"/>
      <c r="AJ80" s="633"/>
      <c r="AK80" s="651"/>
      <c r="AL80" s="651"/>
      <c r="AM80" s="633"/>
      <c r="AN80" s="633"/>
      <c r="AO80" s="633"/>
      <c r="AP80" s="633"/>
      <c r="AQ80" s="633"/>
      <c r="AR80" s="633"/>
      <c r="AS80" s="633"/>
      <c r="AT80" s="633"/>
      <c r="AU80" s="633"/>
      <c r="AV80" s="633"/>
      <c r="AW80" s="633"/>
      <c r="AX80" s="633"/>
      <c r="AY80" s="633"/>
      <c r="AZ80" s="633"/>
      <c r="BA80" s="655"/>
      <c r="BB80" s="633"/>
      <c r="BC80" s="633"/>
      <c r="BD80" s="655"/>
      <c r="BE80" s="655"/>
      <c r="BF80" s="655"/>
      <c r="BG80" s="655"/>
      <c r="BH80" s="633"/>
      <c r="BI80" s="633"/>
      <c r="BJ80" s="633"/>
      <c r="BK80" s="633"/>
      <c r="BL80" s="633"/>
      <c r="BM80" s="633"/>
      <c r="BN80" s="633"/>
      <c r="BO80" s="633"/>
      <c r="BP80" s="633"/>
      <c r="BQ80" s="633"/>
      <c r="BR80" s="633"/>
      <c r="BS80" s="633"/>
      <c r="BT80" s="633"/>
      <c r="BU80" s="633"/>
      <c r="BV80" s="633"/>
      <c r="BW80" s="633"/>
      <c r="BX80" s="633"/>
      <c r="BY80" s="633"/>
      <c r="BZ80" s="633"/>
    </row>
    <row r="81" spans="1:81" ht="12" customHeight="1" x14ac:dyDescent="0.15">
      <c r="A81" s="1093" t="s">
        <v>919</v>
      </c>
      <c r="B81" s="1093"/>
      <c r="C81" s="1093"/>
      <c r="D81" s="1093"/>
      <c r="E81" s="1093"/>
      <c r="F81" s="1093"/>
      <c r="G81" s="1093"/>
      <c r="H81" s="1093"/>
      <c r="I81" s="1093"/>
      <c r="J81" s="1093"/>
      <c r="K81" s="1093"/>
      <c r="L81" s="1093"/>
      <c r="M81" s="1093"/>
      <c r="N81" s="1093"/>
      <c r="O81" s="1093"/>
      <c r="P81" s="1093"/>
      <c r="Q81" s="1093"/>
      <c r="R81" s="1093"/>
      <c r="S81" s="1093"/>
      <c r="T81" s="1093"/>
      <c r="U81" s="1093"/>
      <c r="V81" s="1093"/>
      <c r="W81" s="1093"/>
      <c r="X81" s="1093"/>
      <c r="Y81" s="143"/>
      <c r="Z81" s="1077" t="s">
        <v>920</v>
      </c>
      <c r="AA81" s="1077"/>
      <c r="AB81" s="1077"/>
      <c r="AC81" s="1077"/>
      <c r="AD81" s="1077"/>
      <c r="AE81" s="1077"/>
      <c r="AF81" s="1077"/>
      <c r="AG81" s="1077"/>
      <c r="AH81" s="1077"/>
      <c r="AI81" s="1077"/>
      <c r="AJ81" s="1077"/>
      <c r="AK81" s="665"/>
      <c r="AL81" s="665"/>
      <c r="AM81" s="655"/>
      <c r="AN81" s="666" t="s">
        <v>528</v>
      </c>
      <c r="AO81" s="666"/>
      <c r="AP81" s="144"/>
      <c r="AQ81" s="144"/>
      <c r="AR81" s="633"/>
      <c r="AS81" s="633"/>
      <c r="AT81" s="633"/>
      <c r="AU81" s="633"/>
      <c r="AV81" s="633"/>
      <c r="AW81" s="633"/>
      <c r="AX81" s="633"/>
      <c r="AY81" s="633"/>
      <c r="AZ81" s="633"/>
      <c r="BA81" s="633"/>
      <c r="BB81" s="633"/>
      <c r="BC81" s="633"/>
      <c r="BD81" s="655"/>
      <c r="BE81" s="655"/>
      <c r="BF81" s="655"/>
      <c r="BG81" s="655"/>
      <c r="BH81" s="655"/>
      <c r="BI81" s="655"/>
      <c r="BJ81" s="655"/>
      <c r="BK81" s="633"/>
      <c r="BL81" s="633"/>
      <c r="BM81" s="633"/>
      <c r="BN81" s="633"/>
      <c r="BO81" s="633"/>
      <c r="BP81" s="633"/>
      <c r="BQ81" s="633"/>
      <c r="BR81" s="633"/>
      <c r="BS81" s="633"/>
      <c r="BT81" s="633"/>
      <c r="BU81" s="633"/>
      <c r="BV81" s="633"/>
      <c r="BW81" s="633"/>
      <c r="BX81" s="633"/>
      <c r="BY81" s="633"/>
      <c r="BZ81" s="633"/>
      <c r="CA81" s="633"/>
      <c r="CB81" s="633"/>
      <c r="CC81" s="633"/>
    </row>
    <row r="82" spans="1:81" ht="12" customHeight="1" x14ac:dyDescent="0.15">
      <c r="A82" s="1094"/>
      <c r="B82" s="1095"/>
      <c r="C82" s="1095"/>
      <c r="D82" s="1095"/>
      <c r="E82" s="1095"/>
      <c r="F82" s="1095"/>
      <c r="G82" s="1095"/>
      <c r="H82" s="1095"/>
      <c r="I82" s="1095"/>
      <c r="J82" s="1095"/>
      <c r="K82" s="1095"/>
      <c r="L82" s="1095"/>
      <c r="M82" s="1095"/>
      <c r="N82" s="1095"/>
      <c r="O82" s="1095"/>
      <c r="P82" s="1095"/>
      <c r="Q82" s="1095"/>
      <c r="R82" s="1095"/>
      <c r="S82" s="1095"/>
      <c r="T82" s="1095"/>
      <c r="U82" s="1095"/>
      <c r="V82" s="1095"/>
      <c r="W82" s="1095"/>
      <c r="X82" s="1096"/>
      <c r="Y82" s="655"/>
      <c r="Z82" s="1078" t="s">
        <v>12</v>
      </c>
      <c r="AA82" s="1079"/>
      <c r="AB82" s="1079"/>
      <c r="AC82" s="1079"/>
      <c r="AD82" s="1080"/>
      <c r="AE82" s="1081" t="s">
        <v>38</v>
      </c>
      <c r="AF82" s="1081"/>
      <c r="AG82" s="1081"/>
      <c r="AH82" s="1081" t="s">
        <v>41</v>
      </c>
      <c r="AI82" s="1081"/>
      <c r="AJ82" s="1082"/>
      <c r="AK82" s="667"/>
      <c r="AL82" s="667"/>
      <c r="AM82" s="655"/>
      <c r="AN82" s="668" t="s">
        <v>11</v>
      </c>
      <c r="AO82" s="669" t="s">
        <v>199</v>
      </c>
      <c r="AP82" s="994" t="s">
        <v>12</v>
      </c>
      <c r="AQ82" s="995"/>
      <c r="AR82" s="633"/>
      <c r="AS82" s="633"/>
      <c r="AT82" s="633"/>
      <c r="AU82" s="633"/>
      <c r="AV82" s="633"/>
      <c r="AW82" s="633"/>
      <c r="AX82" s="655"/>
      <c r="AY82" s="655"/>
      <c r="AZ82" s="655"/>
      <c r="BA82" s="633"/>
      <c r="BB82" s="633"/>
      <c r="BC82" s="633"/>
      <c r="BD82" s="633"/>
      <c r="BE82" s="633"/>
      <c r="BF82" s="633"/>
      <c r="BG82" s="633"/>
      <c r="BH82" s="633"/>
      <c r="BI82" s="633"/>
      <c r="BJ82" s="633"/>
      <c r="BK82" s="633"/>
      <c r="BL82" s="633"/>
      <c r="BM82" s="633"/>
      <c r="BN82" s="633"/>
      <c r="BO82" s="633"/>
      <c r="BP82" s="633"/>
      <c r="BQ82" s="633"/>
    </row>
    <row r="83" spans="1:81" ht="12" customHeight="1" x14ac:dyDescent="0.15">
      <c r="A83" s="1089"/>
      <c r="B83" s="1090"/>
      <c r="C83" s="1090"/>
      <c r="D83" s="1090"/>
      <c r="E83" s="1090"/>
      <c r="F83" s="1090"/>
      <c r="G83" s="1090"/>
      <c r="H83" s="1090"/>
      <c r="I83" s="1090"/>
      <c r="J83" s="1090"/>
      <c r="K83" s="1090"/>
      <c r="L83" s="1090"/>
      <c r="M83" s="1090"/>
      <c r="N83" s="1090"/>
      <c r="O83" s="1090"/>
      <c r="P83" s="1090"/>
      <c r="Q83" s="1090"/>
      <c r="R83" s="1090"/>
      <c r="S83" s="1090"/>
      <c r="T83" s="1090"/>
      <c r="U83" s="1090"/>
      <c r="V83" s="1090"/>
      <c r="W83" s="1090"/>
      <c r="X83" s="1091"/>
      <c r="Y83" s="633"/>
      <c r="Z83" s="1070" t="str">
        <f>IF(AP83="","",IF(AP83=":",":",IF(AO83=1,$AP$97-AP83,IF(AO83=2,$AP$97*2-AP83,IF(AO83=3,$AP$97*3-AP83,IF(AO83="OT",$AP$97*3+$AP$98-AP83,))))))</f>
        <v>:</v>
      </c>
      <c r="AA83" s="1071"/>
      <c r="AB83" s="1071"/>
      <c r="AC83" s="1071"/>
      <c r="AD83" s="1072"/>
      <c r="AE83" s="1073"/>
      <c r="AF83" s="1073"/>
      <c r="AG83" s="1073"/>
      <c r="AH83" s="1073"/>
      <c r="AI83" s="1073"/>
      <c r="AJ83" s="1074"/>
      <c r="AK83" s="657"/>
      <c r="AL83" s="657"/>
      <c r="AM83" s="633"/>
      <c r="AN83" s="670">
        <v>1</v>
      </c>
      <c r="AO83" s="6"/>
      <c r="AP83" s="996" t="s">
        <v>157</v>
      </c>
      <c r="AQ83" s="997"/>
      <c r="AR83" s="633"/>
      <c r="AS83" s="633"/>
      <c r="AT83" s="633"/>
      <c r="AU83" s="633"/>
      <c r="AV83" s="633"/>
      <c r="AW83" s="633"/>
      <c r="AX83" s="633"/>
      <c r="AY83" s="633"/>
      <c r="AZ83" s="633"/>
      <c r="BA83" s="633"/>
      <c r="BB83" s="633"/>
      <c r="BC83" s="633"/>
      <c r="BD83" s="633"/>
      <c r="BE83" s="633"/>
      <c r="BF83" s="633"/>
      <c r="BG83" s="633"/>
      <c r="BH83" s="633"/>
      <c r="BI83" s="633"/>
      <c r="BJ83" s="633"/>
      <c r="BK83" s="633"/>
      <c r="BL83" s="633"/>
      <c r="BM83" s="633"/>
      <c r="BN83" s="633"/>
      <c r="BO83" s="633"/>
      <c r="BP83" s="633"/>
      <c r="BQ83" s="633"/>
    </row>
    <row r="84" spans="1:81" ht="12" customHeight="1" x14ac:dyDescent="0.15">
      <c r="A84" s="1089"/>
      <c r="B84" s="1090"/>
      <c r="C84" s="1090"/>
      <c r="D84" s="1090"/>
      <c r="E84" s="1090"/>
      <c r="F84" s="1090"/>
      <c r="G84" s="1090"/>
      <c r="H84" s="1090"/>
      <c r="I84" s="1090"/>
      <c r="J84" s="1090"/>
      <c r="K84" s="1090"/>
      <c r="L84" s="1090"/>
      <c r="M84" s="1090"/>
      <c r="N84" s="1090"/>
      <c r="O84" s="1090"/>
      <c r="P84" s="1090"/>
      <c r="Q84" s="1090"/>
      <c r="R84" s="1090"/>
      <c r="S84" s="1090"/>
      <c r="T84" s="1090"/>
      <c r="U84" s="1090"/>
      <c r="V84" s="1090"/>
      <c r="W84" s="1090"/>
      <c r="X84" s="1091"/>
      <c r="Y84" s="633"/>
      <c r="Z84" s="1070" t="str">
        <f t="shared" ref="Z84:Z92" si="0">IF(AP84="","",IF(AP84=":",":",IF(AO84=1,$AP$97-AP84,IF(AO84=2,$AP$97*2-AP84,IF(AO84=3,$AP$97*3-AP84,IF(AO84="OT",$AP$97*3+$AP$98-AP84,))))))</f>
        <v>:</v>
      </c>
      <c r="AA84" s="1071"/>
      <c r="AB84" s="1071"/>
      <c r="AC84" s="1071"/>
      <c r="AD84" s="1072"/>
      <c r="AE84" s="1073"/>
      <c r="AF84" s="1073"/>
      <c r="AG84" s="1073"/>
      <c r="AH84" s="1073"/>
      <c r="AI84" s="1073"/>
      <c r="AJ84" s="1074"/>
      <c r="AK84" s="657"/>
      <c r="AL84" s="657"/>
      <c r="AM84" s="633"/>
      <c r="AN84" s="671">
        <v>2</v>
      </c>
      <c r="AO84" s="7"/>
      <c r="AP84" s="983" t="s">
        <v>157</v>
      </c>
      <c r="AQ84" s="984"/>
      <c r="AR84" s="633"/>
      <c r="AS84" s="633"/>
      <c r="AT84" s="633"/>
      <c r="AU84" s="633"/>
      <c r="AV84" s="633"/>
      <c r="AW84" s="633"/>
      <c r="AX84" s="633"/>
      <c r="AY84" s="633"/>
      <c r="AZ84" s="633"/>
      <c r="BA84" s="633"/>
      <c r="BB84" s="633"/>
      <c r="BC84" s="633"/>
      <c r="BD84" s="633"/>
      <c r="BE84" s="633"/>
      <c r="BF84" s="633"/>
      <c r="BG84" s="633"/>
      <c r="BH84" s="633"/>
      <c r="BI84" s="633"/>
      <c r="BJ84" s="633"/>
      <c r="BK84" s="633"/>
      <c r="BL84" s="633"/>
      <c r="BM84" s="633"/>
      <c r="BN84" s="633"/>
      <c r="BO84" s="633"/>
      <c r="BP84" s="633"/>
      <c r="BQ84" s="633"/>
    </row>
    <row r="85" spans="1:81" ht="12" customHeight="1" x14ac:dyDescent="0.15">
      <c r="A85" s="1089"/>
      <c r="B85" s="1090"/>
      <c r="C85" s="1090"/>
      <c r="D85" s="1090"/>
      <c r="E85" s="1090"/>
      <c r="F85" s="1090"/>
      <c r="G85" s="1090"/>
      <c r="H85" s="1090"/>
      <c r="I85" s="1090"/>
      <c r="J85" s="1090"/>
      <c r="K85" s="1090"/>
      <c r="L85" s="1090"/>
      <c r="M85" s="1090"/>
      <c r="N85" s="1090"/>
      <c r="O85" s="1090"/>
      <c r="P85" s="1090"/>
      <c r="Q85" s="1090"/>
      <c r="R85" s="1090"/>
      <c r="S85" s="1090"/>
      <c r="T85" s="1090"/>
      <c r="U85" s="1090"/>
      <c r="V85" s="1090"/>
      <c r="W85" s="1090"/>
      <c r="X85" s="1091"/>
      <c r="Y85" s="633"/>
      <c r="Z85" s="1070" t="str">
        <f t="shared" si="0"/>
        <v>:</v>
      </c>
      <c r="AA85" s="1071"/>
      <c r="AB85" s="1071"/>
      <c r="AC85" s="1071"/>
      <c r="AD85" s="1072"/>
      <c r="AE85" s="1073"/>
      <c r="AF85" s="1073"/>
      <c r="AG85" s="1073"/>
      <c r="AH85" s="1073"/>
      <c r="AI85" s="1073"/>
      <c r="AJ85" s="1074"/>
      <c r="AK85" s="657"/>
      <c r="AL85" s="657"/>
      <c r="AM85" s="633"/>
      <c r="AN85" s="671">
        <v>3</v>
      </c>
      <c r="AO85" s="7"/>
      <c r="AP85" s="983" t="s">
        <v>157</v>
      </c>
      <c r="AQ85" s="984"/>
      <c r="AR85" s="633"/>
      <c r="AS85" s="633"/>
      <c r="AT85" s="633"/>
      <c r="AU85" s="633"/>
      <c r="AV85" s="633"/>
      <c r="AW85" s="633"/>
      <c r="AX85" s="633"/>
      <c r="AY85" s="633"/>
      <c r="AZ85" s="633"/>
      <c r="BA85" s="633"/>
      <c r="BB85" s="633"/>
      <c r="BC85" s="633"/>
      <c r="BD85" s="633"/>
      <c r="BE85" s="633"/>
      <c r="BF85" s="633"/>
      <c r="BG85" s="633"/>
      <c r="BH85" s="633"/>
      <c r="BI85" s="633"/>
      <c r="BJ85" s="633"/>
      <c r="BK85" s="633"/>
      <c r="BL85" s="633"/>
      <c r="BM85" s="633"/>
      <c r="BN85" s="633"/>
      <c r="BO85" s="633"/>
      <c r="BP85" s="633"/>
      <c r="BQ85" s="633"/>
    </row>
    <row r="86" spans="1:81" ht="12" customHeight="1" x14ac:dyDescent="0.15">
      <c r="A86" s="1089"/>
      <c r="B86" s="1090"/>
      <c r="C86" s="1090"/>
      <c r="D86" s="1090"/>
      <c r="E86" s="1090"/>
      <c r="F86" s="1090"/>
      <c r="G86" s="1090"/>
      <c r="H86" s="1090"/>
      <c r="I86" s="1090"/>
      <c r="J86" s="1090"/>
      <c r="K86" s="1090"/>
      <c r="L86" s="1090"/>
      <c r="M86" s="1090"/>
      <c r="N86" s="1090"/>
      <c r="O86" s="1090"/>
      <c r="P86" s="1090"/>
      <c r="Q86" s="1090"/>
      <c r="R86" s="1090"/>
      <c r="S86" s="1090"/>
      <c r="T86" s="1090"/>
      <c r="U86" s="1090"/>
      <c r="V86" s="1090"/>
      <c r="W86" s="1090"/>
      <c r="X86" s="1091"/>
      <c r="Y86" s="633"/>
      <c r="Z86" s="1070" t="str">
        <f t="shared" si="0"/>
        <v>:</v>
      </c>
      <c r="AA86" s="1071"/>
      <c r="AB86" s="1071"/>
      <c r="AC86" s="1071"/>
      <c r="AD86" s="1072"/>
      <c r="AE86" s="1073"/>
      <c r="AF86" s="1073"/>
      <c r="AG86" s="1073"/>
      <c r="AH86" s="1073"/>
      <c r="AI86" s="1073"/>
      <c r="AJ86" s="1074"/>
      <c r="AK86" s="657"/>
      <c r="AL86" s="657"/>
      <c r="AM86" s="633"/>
      <c r="AN86" s="671">
        <v>4</v>
      </c>
      <c r="AO86" s="7"/>
      <c r="AP86" s="983" t="s">
        <v>88</v>
      </c>
      <c r="AQ86" s="984"/>
      <c r="AR86" s="633"/>
      <c r="AS86" s="633"/>
      <c r="AT86" s="633"/>
      <c r="AU86" s="633"/>
      <c r="AV86" s="633"/>
      <c r="AW86" s="633"/>
      <c r="AX86" s="633"/>
      <c r="AY86" s="633"/>
      <c r="AZ86" s="633"/>
      <c r="BA86" s="633"/>
      <c r="BB86" s="633"/>
      <c r="BC86" s="633"/>
      <c r="BD86" s="633"/>
      <c r="BE86" s="633"/>
      <c r="BF86" s="633"/>
      <c r="BG86" s="633"/>
      <c r="BH86" s="633"/>
      <c r="BI86" s="633"/>
      <c r="BJ86" s="633"/>
      <c r="BK86" s="633"/>
      <c r="BL86" s="633"/>
      <c r="BM86" s="633"/>
      <c r="BN86" s="633"/>
      <c r="BO86" s="633"/>
      <c r="BP86" s="633"/>
      <c r="BQ86" s="633"/>
    </row>
    <row r="87" spans="1:81" ht="12" customHeight="1" x14ac:dyDescent="0.15">
      <c r="A87" s="1089"/>
      <c r="B87" s="1090"/>
      <c r="C87" s="1090"/>
      <c r="D87" s="1090"/>
      <c r="E87" s="1090"/>
      <c r="F87" s="1090"/>
      <c r="G87" s="1090"/>
      <c r="H87" s="1090"/>
      <c r="I87" s="1090"/>
      <c r="J87" s="1090"/>
      <c r="K87" s="1090"/>
      <c r="L87" s="1090"/>
      <c r="M87" s="1090"/>
      <c r="N87" s="1090"/>
      <c r="O87" s="1090"/>
      <c r="P87" s="1090"/>
      <c r="Q87" s="1090"/>
      <c r="R87" s="1090"/>
      <c r="S87" s="1090"/>
      <c r="T87" s="1090"/>
      <c r="U87" s="1090"/>
      <c r="V87" s="1090"/>
      <c r="W87" s="1090"/>
      <c r="X87" s="1091"/>
      <c r="Y87" s="633"/>
      <c r="Z87" s="1070" t="str">
        <f t="shared" si="0"/>
        <v>:</v>
      </c>
      <c r="AA87" s="1071"/>
      <c r="AB87" s="1071"/>
      <c r="AC87" s="1071"/>
      <c r="AD87" s="1072"/>
      <c r="AE87" s="1073"/>
      <c r="AF87" s="1073"/>
      <c r="AG87" s="1073"/>
      <c r="AH87" s="1073"/>
      <c r="AI87" s="1073"/>
      <c r="AJ87" s="1074"/>
      <c r="AK87" s="657"/>
      <c r="AL87" s="657"/>
      <c r="AM87" s="633"/>
      <c r="AN87" s="671">
        <v>5</v>
      </c>
      <c r="AO87" s="7"/>
      <c r="AP87" s="983" t="s">
        <v>88</v>
      </c>
      <c r="AQ87" s="984"/>
      <c r="AR87" s="633"/>
      <c r="AS87" s="633"/>
      <c r="AT87" s="633"/>
      <c r="AU87" s="633"/>
      <c r="AV87" s="633"/>
      <c r="AW87" s="633"/>
      <c r="AX87" s="633"/>
      <c r="AY87" s="633"/>
      <c r="AZ87" s="633"/>
      <c r="BA87" s="633"/>
      <c r="BB87" s="633"/>
      <c r="BC87" s="633"/>
      <c r="BD87" s="633"/>
      <c r="BE87" s="633"/>
      <c r="BF87" s="633"/>
      <c r="BG87" s="633"/>
      <c r="BH87" s="633"/>
      <c r="BI87" s="633"/>
      <c r="BJ87" s="633"/>
      <c r="BK87" s="633"/>
      <c r="BL87" s="633"/>
      <c r="BM87" s="633"/>
      <c r="BN87" s="633"/>
      <c r="BO87" s="633"/>
      <c r="BP87" s="633"/>
      <c r="BQ87" s="633"/>
    </row>
    <row r="88" spans="1:81" ht="12" customHeight="1" x14ac:dyDescent="0.15">
      <c r="A88" s="1089"/>
      <c r="B88" s="1090"/>
      <c r="C88" s="1090"/>
      <c r="D88" s="1090"/>
      <c r="E88" s="1090"/>
      <c r="F88" s="1090"/>
      <c r="G88" s="1090"/>
      <c r="H88" s="1090"/>
      <c r="I88" s="1090"/>
      <c r="J88" s="1090"/>
      <c r="K88" s="1090"/>
      <c r="L88" s="1090"/>
      <c r="M88" s="1090"/>
      <c r="N88" s="1090"/>
      <c r="O88" s="1090"/>
      <c r="P88" s="1090"/>
      <c r="Q88" s="1090"/>
      <c r="R88" s="1090"/>
      <c r="S88" s="1090"/>
      <c r="T88" s="1090"/>
      <c r="U88" s="1090"/>
      <c r="V88" s="1090"/>
      <c r="W88" s="1090"/>
      <c r="X88" s="1091"/>
      <c r="Y88" s="633"/>
      <c r="Z88" s="1070" t="str">
        <f t="shared" si="0"/>
        <v>:</v>
      </c>
      <c r="AA88" s="1071"/>
      <c r="AB88" s="1071"/>
      <c r="AC88" s="1071"/>
      <c r="AD88" s="1072"/>
      <c r="AE88" s="1073"/>
      <c r="AF88" s="1073"/>
      <c r="AG88" s="1073"/>
      <c r="AH88" s="1073"/>
      <c r="AI88" s="1073"/>
      <c r="AJ88" s="1074"/>
      <c r="AK88" s="657"/>
      <c r="AL88" s="657"/>
      <c r="AM88" s="633"/>
      <c r="AN88" s="671">
        <v>6</v>
      </c>
      <c r="AO88" s="7"/>
      <c r="AP88" s="983" t="s">
        <v>88</v>
      </c>
      <c r="AQ88" s="984"/>
      <c r="AR88" s="633"/>
      <c r="AS88" s="633"/>
      <c r="AT88" s="633"/>
      <c r="AU88" s="633"/>
      <c r="AV88" s="633"/>
      <c r="AW88" s="633"/>
      <c r="AX88" s="633"/>
      <c r="AY88" s="633"/>
      <c r="AZ88" s="633"/>
      <c r="BA88" s="633"/>
      <c r="BB88" s="633"/>
      <c r="BC88" s="633"/>
      <c r="BD88" s="633"/>
      <c r="BE88" s="633"/>
      <c r="BF88" s="633"/>
      <c r="BG88" s="633"/>
      <c r="BH88" s="633"/>
      <c r="BI88" s="633"/>
      <c r="BJ88" s="633"/>
      <c r="BK88" s="633"/>
      <c r="BL88" s="633"/>
      <c r="BM88" s="633"/>
      <c r="BN88" s="633"/>
      <c r="BO88" s="633"/>
      <c r="BP88" s="633"/>
      <c r="BQ88" s="633"/>
    </row>
    <row r="89" spans="1:81" ht="12" customHeight="1" x14ac:dyDescent="0.15">
      <c r="A89" s="1089"/>
      <c r="B89" s="1090"/>
      <c r="C89" s="1090"/>
      <c r="D89" s="1090"/>
      <c r="E89" s="1090"/>
      <c r="F89" s="1090"/>
      <c r="G89" s="1090"/>
      <c r="H89" s="1090"/>
      <c r="I89" s="1090"/>
      <c r="J89" s="1090"/>
      <c r="K89" s="1090"/>
      <c r="L89" s="1090"/>
      <c r="M89" s="1090"/>
      <c r="N89" s="1090"/>
      <c r="O89" s="1090"/>
      <c r="P89" s="1090"/>
      <c r="Q89" s="1090"/>
      <c r="R89" s="1090"/>
      <c r="S89" s="1090"/>
      <c r="T89" s="1090"/>
      <c r="U89" s="1090"/>
      <c r="V89" s="1090"/>
      <c r="W89" s="1090"/>
      <c r="X89" s="1091"/>
      <c r="Y89" s="633"/>
      <c r="Z89" s="1070" t="str">
        <f t="shared" si="0"/>
        <v>:</v>
      </c>
      <c r="AA89" s="1071"/>
      <c r="AB89" s="1071"/>
      <c r="AC89" s="1071"/>
      <c r="AD89" s="1072"/>
      <c r="AE89" s="1073"/>
      <c r="AF89" s="1073"/>
      <c r="AG89" s="1073"/>
      <c r="AH89" s="1073"/>
      <c r="AI89" s="1073"/>
      <c r="AJ89" s="1074"/>
      <c r="AK89" s="657"/>
      <c r="AL89" s="657"/>
      <c r="AM89" s="633"/>
      <c r="AN89" s="671">
        <v>7</v>
      </c>
      <c r="AO89" s="7"/>
      <c r="AP89" s="983" t="s">
        <v>88</v>
      </c>
      <c r="AQ89" s="984"/>
      <c r="AR89" s="633"/>
      <c r="AS89" s="633"/>
      <c r="AT89" s="633"/>
      <c r="AU89" s="633"/>
      <c r="AV89" s="633"/>
      <c r="AW89" s="633"/>
      <c r="AX89" s="633"/>
      <c r="AY89" s="633"/>
      <c r="AZ89" s="633"/>
      <c r="BA89" s="633"/>
      <c r="BB89" s="633"/>
      <c r="BC89" s="633"/>
      <c r="BD89" s="633"/>
      <c r="BE89" s="633"/>
      <c r="BF89" s="633"/>
      <c r="BG89" s="633"/>
      <c r="BH89" s="633"/>
      <c r="BI89" s="633"/>
      <c r="BJ89" s="633"/>
      <c r="BK89" s="633"/>
      <c r="BL89" s="633"/>
      <c r="BM89" s="633"/>
      <c r="BN89" s="633"/>
      <c r="BO89" s="633"/>
      <c r="BP89" s="633"/>
      <c r="BQ89" s="633"/>
    </row>
    <row r="90" spans="1:81" ht="12" customHeight="1" x14ac:dyDescent="0.15">
      <c r="A90" s="1089"/>
      <c r="B90" s="1090"/>
      <c r="C90" s="1090"/>
      <c r="D90" s="1090"/>
      <c r="E90" s="1090"/>
      <c r="F90" s="1090"/>
      <c r="G90" s="1090"/>
      <c r="H90" s="1090"/>
      <c r="I90" s="1090"/>
      <c r="J90" s="1090"/>
      <c r="K90" s="1090"/>
      <c r="L90" s="1090"/>
      <c r="M90" s="1090"/>
      <c r="N90" s="1090"/>
      <c r="O90" s="1090"/>
      <c r="P90" s="1090"/>
      <c r="Q90" s="1090"/>
      <c r="R90" s="1090"/>
      <c r="S90" s="1090"/>
      <c r="T90" s="1090"/>
      <c r="U90" s="1090"/>
      <c r="V90" s="1090"/>
      <c r="W90" s="1090"/>
      <c r="X90" s="1091"/>
      <c r="Y90" s="633"/>
      <c r="Z90" s="1070" t="str">
        <f t="shared" si="0"/>
        <v>:</v>
      </c>
      <c r="AA90" s="1071"/>
      <c r="AB90" s="1071"/>
      <c r="AC90" s="1071"/>
      <c r="AD90" s="1072"/>
      <c r="AE90" s="1083"/>
      <c r="AF90" s="1084"/>
      <c r="AG90" s="1097"/>
      <c r="AH90" s="1083"/>
      <c r="AI90" s="1084"/>
      <c r="AJ90" s="1085"/>
      <c r="AK90" s="657"/>
      <c r="AL90" s="657"/>
      <c r="AM90" s="633"/>
      <c r="AN90" s="671">
        <v>8</v>
      </c>
      <c r="AO90" s="7"/>
      <c r="AP90" s="983" t="s">
        <v>88</v>
      </c>
      <c r="AQ90" s="984"/>
      <c r="AR90" s="633"/>
      <c r="AS90" s="633"/>
      <c r="AT90" s="633"/>
      <c r="AU90" s="633"/>
      <c r="AV90" s="633"/>
      <c r="AW90" s="633"/>
      <c r="AX90" s="633"/>
      <c r="AY90" s="633"/>
      <c r="AZ90" s="633"/>
      <c r="BA90" s="633"/>
      <c r="BB90" s="633"/>
      <c r="BC90" s="633"/>
      <c r="BD90" s="633"/>
      <c r="BE90" s="633"/>
      <c r="BF90" s="633"/>
      <c r="BG90" s="633"/>
      <c r="BH90" s="633"/>
      <c r="BI90" s="633"/>
      <c r="BJ90" s="633"/>
      <c r="BK90" s="633"/>
      <c r="BL90" s="633"/>
      <c r="BM90" s="633"/>
      <c r="BN90" s="633"/>
      <c r="BO90" s="633"/>
      <c r="BP90" s="633"/>
      <c r="BQ90" s="633"/>
    </row>
    <row r="91" spans="1:81" ht="12" customHeight="1" x14ac:dyDescent="0.15">
      <c r="A91" s="1089"/>
      <c r="B91" s="1090"/>
      <c r="C91" s="1090"/>
      <c r="D91" s="1090"/>
      <c r="E91" s="1090"/>
      <c r="F91" s="1090"/>
      <c r="G91" s="1090"/>
      <c r="H91" s="1090"/>
      <c r="I91" s="1090"/>
      <c r="J91" s="1090"/>
      <c r="K91" s="1090"/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633"/>
      <c r="Z91" s="1070" t="str">
        <f t="shared" si="0"/>
        <v>:</v>
      </c>
      <c r="AA91" s="1071"/>
      <c r="AB91" s="1071"/>
      <c r="AC91" s="1071"/>
      <c r="AD91" s="1072"/>
      <c r="AE91" s="1083"/>
      <c r="AF91" s="1084"/>
      <c r="AG91" s="1097"/>
      <c r="AH91" s="1083"/>
      <c r="AI91" s="1084"/>
      <c r="AJ91" s="1085"/>
      <c r="AK91" s="657"/>
      <c r="AL91" s="657"/>
      <c r="AM91" s="633"/>
      <c r="AN91" s="671">
        <v>9</v>
      </c>
      <c r="AO91" s="7"/>
      <c r="AP91" s="983" t="s">
        <v>88</v>
      </c>
      <c r="AQ91" s="984"/>
      <c r="AR91" s="633"/>
      <c r="AS91" s="633"/>
      <c r="AT91" s="633"/>
      <c r="AU91" s="633"/>
      <c r="AV91" s="633"/>
      <c r="AW91" s="633"/>
      <c r="AX91" s="633"/>
      <c r="AY91" s="633"/>
      <c r="AZ91" s="633"/>
      <c r="BA91" s="633"/>
      <c r="BB91" s="633"/>
      <c r="BC91" s="633"/>
      <c r="BD91" s="633"/>
      <c r="BE91" s="633"/>
      <c r="BF91" s="633"/>
      <c r="BG91" s="633"/>
      <c r="BH91" s="633"/>
      <c r="BI91" s="633"/>
      <c r="BJ91" s="633"/>
      <c r="BK91" s="633"/>
      <c r="BL91" s="633"/>
      <c r="BM91" s="633"/>
      <c r="BN91" s="633"/>
      <c r="BO91" s="633"/>
      <c r="BP91" s="633"/>
      <c r="BQ91" s="633"/>
    </row>
    <row r="92" spans="1:81" ht="12" customHeight="1" x14ac:dyDescent="0.15">
      <c r="A92" s="1086"/>
      <c r="B92" s="1087"/>
      <c r="C92" s="1087"/>
      <c r="D92" s="1087"/>
      <c r="E92" s="1087"/>
      <c r="F92" s="1087"/>
      <c r="G92" s="1087"/>
      <c r="H92" s="1087"/>
      <c r="I92" s="1087"/>
      <c r="J92" s="1087"/>
      <c r="K92" s="1087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8"/>
      <c r="Y92" s="633"/>
      <c r="Z92" s="1098" t="str">
        <f t="shared" si="0"/>
        <v>:</v>
      </c>
      <c r="AA92" s="1099"/>
      <c r="AB92" s="1099"/>
      <c r="AC92" s="1099"/>
      <c r="AD92" s="1100"/>
      <c r="AE92" s="1101"/>
      <c r="AF92" s="1101"/>
      <c r="AG92" s="1101"/>
      <c r="AH92" s="1101"/>
      <c r="AI92" s="1101"/>
      <c r="AJ92" s="1102"/>
      <c r="AK92" s="657"/>
      <c r="AL92" s="657"/>
      <c r="AM92" s="633"/>
      <c r="AN92" s="672">
        <v>10</v>
      </c>
      <c r="AO92" s="8"/>
      <c r="AP92" s="985" t="s">
        <v>88</v>
      </c>
      <c r="AQ92" s="986"/>
      <c r="AR92" s="633"/>
      <c r="AS92" s="633"/>
      <c r="AT92" s="633"/>
      <c r="AU92" s="633"/>
      <c r="AV92" s="633"/>
      <c r="AW92" s="633"/>
      <c r="AX92" s="633"/>
      <c r="AY92" s="633"/>
      <c r="AZ92" s="633"/>
      <c r="BA92" s="633"/>
      <c r="BB92" s="633"/>
      <c r="BC92" s="633"/>
      <c r="BD92" s="633"/>
      <c r="BE92" s="633"/>
      <c r="BF92" s="633"/>
      <c r="BG92" s="633"/>
      <c r="BH92" s="633"/>
      <c r="BI92" s="633"/>
      <c r="BJ92" s="633"/>
      <c r="BK92" s="633"/>
      <c r="BL92" s="633"/>
      <c r="BM92" s="633"/>
      <c r="BN92" s="633"/>
      <c r="BO92" s="633"/>
      <c r="BP92" s="633"/>
      <c r="BQ92" s="633"/>
    </row>
    <row r="93" spans="1:81" ht="12" customHeight="1" x14ac:dyDescent="0.15">
      <c r="A93" s="633"/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633"/>
      <c r="P93" s="633"/>
      <c r="Q93" s="633"/>
      <c r="R93" s="633"/>
      <c r="S93" s="633"/>
      <c r="T93" s="633"/>
      <c r="U93" s="633"/>
      <c r="V93" s="633"/>
      <c r="W93" s="633"/>
      <c r="X93" s="673"/>
      <c r="Y93" s="673"/>
      <c r="Z93" s="673"/>
      <c r="AA93" s="673"/>
      <c r="AB93" s="673"/>
      <c r="AC93" s="673"/>
      <c r="AD93" s="633"/>
      <c r="AE93" s="633"/>
      <c r="AF93" s="633"/>
      <c r="AG93" s="633"/>
      <c r="AH93" s="633"/>
      <c r="AI93" s="673"/>
      <c r="AJ93" s="633"/>
      <c r="AK93" s="633"/>
      <c r="AL93" s="633"/>
      <c r="AM93" s="633"/>
      <c r="AN93" s="633"/>
      <c r="AO93" s="633"/>
      <c r="AP93" s="633"/>
      <c r="AQ93" s="633"/>
      <c r="AR93" s="633"/>
      <c r="AS93" s="633"/>
      <c r="AT93" s="633"/>
      <c r="AU93" s="633"/>
      <c r="AV93" s="633"/>
      <c r="AW93" s="633"/>
      <c r="AX93" s="633"/>
      <c r="AY93" s="633"/>
      <c r="AZ93" s="633"/>
      <c r="BA93" s="633"/>
      <c r="BB93" s="633"/>
      <c r="BC93" s="633"/>
      <c r="BD93" s="633"/>
      <c r="BE93" s="633"/>
      <c r="BF93" s="633"/>
      <c r="BG93" s="633"/>
      <c r="BH93" s="633"/>
      <c r="BI93" s="633"/>
      <c r="BJ93" s="633"/>
      <c r="BK93" s="633"/>
      <c r="BL93" s="633"/>
      <c r="BM93" s="633"/>
      <c r="BN93" s="633"/>
      <c r="BO93" s="633"/>
      <c r="BP93" s="633"/>
      <c r="BQ93" s="633"/>
      <c r="BR93" s="633"/>
      <c r="BS93" s="633"/>
      <c r="BT93" s="633"/>
      <c r="BU93" s="633"/>
      <c r="BV93" s="633"/>
      <c r="BW93" s="633"/>
      <c r="BX93" s="633"/>
      <c r="BY93" s="633"/>
      <c r="BZ93" s="633"/>
    </row>
    <row r="94" spans="1:81" ht="12" customHeight="1" x14ac:dyDescent="0.15">
      <c r="A94" s="633"/>
      <c r="B94" s="633"/>
      <c r="C94" s="633"/>
      <c r="D94" s="633"/>
      <c r="E94" s="633"/>
      <c r="F94" s="633"/>
      <c r="G94" s="633"/>
      <c r="H94" s="633"/>
      <c r="I94" s="633"/>
      <c r="J94" s="633"/>
      <c r="K94" s="633"/>
      <c r="L94" s="633"/>
      <c r="M94" s="633"/>
      <c r="N94" s="633"/>
      <c r="O94" s="633"/>
      <c r="P94" s="633"/>
      <c r="Q94" s="633"/>
      <c r="R94" s="633"/>
      <c r="S94" s="633"/>
      <c r="T94" s="633"/>
      <c r="U94" s="633"/>
      <c r="V94" s="633"/>
      <c r="W94" s="633"/>
      <c r="X94" s="674"/>
      <c r="Y94" s="674"/>
      <c r="Z94" s="674"/>
      <c r="AA94" s="674"/>
      <c r="AB94" s="674"/>
      <c r="AC94" s="674"/>
      <c r="AD94" s="633"/>
      <c r="AE94" s="633"/>
      <c r="AF94" s="633"/>
      <c r="AG94" s="633"/>
      <c r="AH94" s="633"/>
      <c r="AI94" s="674"/>
      <c r="AJ94" s="633"/>
      <c r="AK94" s="633"/>
      <c r="AL94" s="633"/>
      <c r="AM94" s="633"/>
      <c r="AN94" s="633"/>
      <c r="AO94" s="633"/>
      <c r="AP94" s="633"/>
      <c r="AQ94" s="633"/>
      <c r="AR94" s="633"/>
      <c r="AS94" s="633"/>
      <c r="AT94" s="633"/>
      <c r="AU94" s="633"/>
      <c r="AV94" s="633"/>
      <c r="AW94" s="633"/>
      <c r="AX94" s="633"/>
      <c r="AY94" s="633"/>
      <c r="AZ94" s="633"/>
      <c r="BA94" s="633"/>
      <c r="BB94" s="633"/>
      <c r="BC94" s="633"/>
      <c r="BD94" s="633"/>
      <c r="BE94" s="633"/>
      <c r="BF94" s="633"/>
      <c r="BG94" s="633"/>
      <c r="BH94" s="633"/>
      <c r="BI94" s="633"/>
      <c r="BJ94" s="633"/>
      <c r="BK94" s="633"/>
      <c r="BL94" s="633"/>
      <c r="BM94" s="633"/>
      <c r="BN94" s="633"/>
      <c r="BO94" s="633"/>
      <c r="BP94" s="633"/>
      <c r="BQ94" s="633"/>
      <c r="BR94" s="633"/>
      <c r="BS94" s="633"/>
      <c r="BT94" s="633"/>
      <c r="BU94" s="633"/>
      <c r="BV94" s="633"/>
      <c r="BW94" s="633"/>
      <c r="BX94" s="633"/>
      <c r="BY94" s="633"/>
      <c r="BZ94" s="633"/>
    </row>
    <row r="95" spans="1:81" ht="12" customHeight="1" x14ac:dyDescent="0.15">
      <c r="A95" s="887" t="s">
        <v>921</v>
      </c>
      <c r="B95" s="887"/>
      <c r="C95" s="887"/>
      <c r="D95" s="887"/>
      <c r="E95" s="887"/>
      <c r="F95" s="887"/>
      <c r="G95" s="887"/>
      <c r="H95" s="887"/>
      <c r="I95" s="887"/>
      <c r="J95" s="887"/>
      <c r="K95" s="887"/>
      <c r="L95" s="887"/>
      <c r="M95" s="887"/>
      <c r="N95" s="887"/>
      <c r="O95" s="887"/>
      <c r="P95" s="887"/>
      <c r="Q95" s="887"/>
      <c r="R95" s="887"/>
      <c r="S95" s="887"/>
      <c r="T95" s="887"/>
      <c r="U95" s="887"/>
      <c r="V95" s="887"/>
      <c r="W95" s="887"/>
      <c r="X95" s="888"/>
      <c r="Y95" s="674"/>
      <c r="Z95" s="674"/>
      <c r="AA95" s="674"/>
      <c r="AB95" s="674"/>
      <c r="AC95" s="674"/>
      <c r="AD95" s="633"/>
      <c r="AE95" s="633"/>
      <c r="AF95" s="633"/>
      <c r="AG95" s="633"/>
      <c r="AH95" s="633"/>
      <c r="AI95" s="674"/>
      <c r="AJ95" s="633"/>
      <c r="AK95" s="633"/>
      <c r="AL95" s="633"/>
      <c r="AM95" s="633"/>
      <c r="AN95" s="633"/>
      <c r="AO95" s="143" t="s">
        <v>526</v>
      </c>
      <c r="AP95" s="144"/>
      <c r="AQ95" s="144"/>
      <c r="AR95" s="633"/>
      <c r="AS95" s="633"/>
      <c r="AT95" s="633"/>
      <c r="AU95" s="633"/>
      <c r="AV95" s="633"/>
      <c r="AW95" s="633"/>
      <c r="AX95" s="633"/>
      <c r="AY95" s="633"/>
      <c r="AZ95" s="633"/>
      <c r="BA95" s="633"/>
      <c r="BB95" s="633"/>
      <c r="BC95" s="633"/>
      <c r="BD95" s="633"/>
      <c r="BE95" s="633"/>
      <c r="BF95" s="633"/>
      <c r="BG95" s="633"/>
      <c r="BH95" s="633"/>
      <c r="BI95" s="633"/>
      <c r="BJ95" s="633"/>
      <c r="BK95" s="633"/>
      <c r="BL95" s="633"/>
      <c r="BM95" s="633"/>
      <c r="BN95" s="633"/>
      <c r="BO95" s="633"/>
      <c r="BP95" s="633"/>
      <c r="BQ95" s="633"/>
      <c r="BR95" s="633"/>
      <c r="BS95" s="633"/>
      <c r="BT95" s="633"/>
      <c r="BU95" s="633"/>
      <c r="BV95" s="633"/>
      <c r="BW95" s="633"/>
      <c r="BX95" s="633"/>
      <c r="BY95" s="633"/>
      <c r="BZ95" s="633"/>
    </row>
    <row r="96" spans="1:81" ht="12" customHeight="1" x14ac:dyDescent="0.15">
      <c r="A96" s="887" t="s">
        <v>922</v>
      </c>
      <c r="B96" s="889"/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89"/>
      <c r="O96" s="889"/>
      <c r="P96" s="889"/>
      <c r="Q96" s="889"/>
      <c r="R96" s="889"/>
      <c r="S96" s="889"/>
      <c r="T96" s="889"/>
      <c r="U96" s="889"/>
      <c r="V96" s="889"/>
      <c r="W96" s="889"/>
      <c r="X96" s="888"/>
      <c r="Y96" s="674"/>
      <c r="Z96" s="674"/>
      <c r="AA96" s="674"/>
      <c r="AB96" s="674"/>
      <c r="AC96" s="674"/>
      <c r="AD96" s="673"/>
      <c r="AE96" s="633"/>
      <c r="AF96" s="633"/>
      <c r="AG96" s="633"/>
      <c r="AH96" s="633"/>
      <c r="AI96" s="674"/>
      <c r="AJ96" s="633"/>
      <c r="AK96" s="633"/>
      <c r="AL96" s="633"/>
      <c r="AM96" s="633"/>
      <c r="AN96" s="633"/>
      <c r="AO96" s="987" t="s">
        <v>525</v>
      </c>
      <c r="AP96" s="988"/>
      <c r="AQ96" s="989"/>
      <c r="AR96" s="633"/>
      <c r="AS96" s="633"/>
      <c r="AT96" s="633"/>
      <c r="AU96" s="633"/>
      <c r="AV96" s="633"/>
      <c r="AW96" s="633"/>
      <c r="AX96" s="633"/>
      <c r="AY96" s="633"/>
      <c r="AZ96" s="633"/>
      <c r="BA96" s="633"/>
      <c r="BB96" s="633"/>
      <c r="BC96" s="633"/>
      <c r="BD96" s="633"/>
      <c r="BE96" s="633"/>
      <c r="BF96" s="633"/>
      <c r="BG96" s="633"/>
      <c r="BH96" s="633"/>
      <c r="BI96" s="633"/>
      <c r="BJ96" s="633"/>
      <c r="BK96" s="633"/>
      <c r="BL96" s="633"/>
      <c r="BM96" s="633"/>
      <c r="BN96" s="633"/>
      <c r="BO96" s="633"/>
      <c r="BP96" s="633"/>
      <c r="BQ96" s="633"/>
      <c r="BR96" s="633"/>
      <c r="BS96" s="633"/>
      <c r="BT96" s="633"/>
      <c r="BU96" s="633"/>
      <c r="BV96" s="633"/>
      <c r="BW96" s="633"/>
      <c r="BX96" s="633"/>
      <c r="BY96" s="633"/>
      <c r="BZ96" s="633"/>
    </row>
    <row r="97" spans="1:78" ht="12" customHeight="1" x14ac:dyDescent="0.15">
      <c r="A97" s="888" t="s">
        <v>923</v>
      </c>
      <c r="B97" s="888"/>
      <c r="C97" s="888"/>
      <c r="D97" s="888"/>
      <c r="E97" s="888"/>
      <c r="F97" s="888"/>
      <c r="G97" s="888"/>
      <c r="H97" s="888"/>
      <c r="I97" s="888"/>
      <c r="J97" s="888"/>
      <c r="K97" s="888"/>
      <c r="L97" s="888"/>
      <c r="M97" s="888"/>
      <c r="N97" s="888"/>
      <c r="O97" s="888"/>
      <c r="P97" s="888"/>
      <c r="Q97" s="888"/>
      <c r="R97" s="888"/>
      <c r="S97" s="888"/>
      <c r="T97" s="888"/>
      <c r="U97" s="888"/>
      <c r="V97" s="888"/>
      <c r="W97" s="888"/>
      <c r="X97" s="888"/>
      <c r="Y97" s="674"/>
      <c r="Z97" s="674"/>
      <c r="AA97" s="674"/>
      <c r="AB97" s="674"/>
      <c r="AC97" s="674"/>
      <c r="AD97" s="633"/>
      <c r="AE97" s="633"/>
      <c r="AF97" s="633"/>
      <c r="AG97" s="633"/>
      <c r="AH97" s="633"/>
      <c r="AI97" s="674"/>
      <c r="AJ97" s="633"/>
      <c r="AK97" s="633"/>
      <c r="AL97" s="633"/>
      <c r="AM97" s="633"/>
      <c r="AN97" s="633"/>
      <c r="AO97" s="145" t="s">
        <v>523</v>
      </c>
      <c r="AP97" s="990">
        <f>GameSheet!BH70</f>
        <v>0.625</v>
      </c>
      <c r="AQ97" s="991"/>
      <c r="AR97" s="633"/>
      <c r="AS97" s="633"/>
      <c r="AT97" s="633"/>
      <c r="AU97" s="633"/>
      <c r="AV97" s="633"/>
      <c r="AW97" s="633"/>
      <c r="AX97" s="633"/>
      <c r="AY97" s="633"/>
      <c r="AZ97" s="633"/>
      <c r="BA97" s="633"/>
      <c r="BB97" s="633"/>
      <c r="BC97" s="633"/>
      <c r="BD97" s="633"/>
      <c r="BE97" s="633"/>
      <c r="BF97" s="633"/>
      <c r="BG97" s="633"/>
      <c r="BH97" s="633"/>
      <c r="BI97" s="633"/>
      <c r="BJ97" s="633"/>
      <c r="BK97" s="633"/>
      <c r="BL97" s="633"/>
      <c r="BM97" s="633"/>
      <c r="BN97" s="633"/>
      <c r="BO97" s="633"/>
      <c r="BP97" s="633"/>
      <c r="BQ97" s="633"/>
      <c r="BR97" s="633"/>
      <c r="BS97" s="633"/>
      <c r="BT97" s="633"/>
      <c r="BU97" s="633"/>
      <c r="BV97" s="633"/>
      <c r="BW97" s="633"/>
      <c r="BX97" s="633"/>
      <c r="BY97" s="633"/>
      <c r="BZ97" s="633"/>
    </row>
    <row r="98" spans="1:78" ht="12" customHeight="1" x14ac:dyDescent="0.15">
      <c r="A98" s="888" t="s">
        <v>1083</v>
      </c>
      <c r="B98" s="888"/>
      <c r="C98" s="888"/>
      <c r="D98" s="888"/>
      <c r="E98" s="888"/>
      <c r="F98" s="888"/>
      <c r="G98" s="888"/>
      <c r="H98" s="888"/>
      <c r="I98" s="888"/>
      <c r="J98" s="888"/>
      <c r="K98" s="888"/>
      <c r="L98" s="888"/>
      <c r="M98" s="888"/>
      <c r="N98" s="888"/>
      <c r="O98" s="888"/>
      <c r="P98" s="888"/>
      <c r="Q98" s="888"/>
      <c r="R98" s="888"/>
      <c r="S98" s="888"/>
      <c r="T98" s="888"/>
      <c r="U98" s="888"/>
      <c r="V98" s="888"/>
      <c r="W98" s="888"/>
      <c r="X98" s="888"/>
      <c r="Y98" s="674"/>
      <c r="Z98" s="674"/>
      <c r="AA98" s="674"/>
      <c r="AB98" s="674"/>
      <c r="AC98" s="674"/>
      <c r="AD98" s="633"/>
      <c r="AE98" s="633"/>
      <c r="AF98" s="633"/>
      <c r="AG98" s="633"/>
      <c r="AH98" s="633"/>
      <c r="AI98" s="674"/>
      <c r="AJ98" s="633"/>
      <c r="AK98" s="633"/>
      <c r="AL98" s="633"/>
      <c r="AM98" s="633"/>
      <c r="AN98" s="633"/>
      <c r="AO98" s="146" t="s">
        <v>217</v>
      </c>
      <c r="AP98" s="992">
        <f>GameSheet!BH71</f>
        <v>0.20833333333333334</v>
      </c>
      <c r="AQ98" s="993"/>
      <c r="AR98" s="633"/>
      <c r="AS98" s="633"/>
      <c r="AT98" s="633"/>
      <c r="AU98" s="633"/>
      <c r="AV98" s="633"/>
      <c r="AW98" s="633"/>
      <c r="AX98" s="633"/>
      <c r="AY98" s="633"/>
      <c r="AZ98" s="633"/>
      <c r="BA98" s="633"/>
      <c r="BB98" s="633"/>
      <c r="BC98" s="633"/>
      <c r="BD98" s="633"/>
      <c r="BE98" s="633"/>
      <c r="BF98" s="633"/>
      <c r="BG98" s="633"/>
      <c r="BH98" s="633"/>
      <c r="BI98" s="633"/>
      <c r="BJ98" s="633"/>
      <c r="BK98" s="633"/>
      <c r="BL98" s="633"/>
      <c r="BM98" s="633"/>
      <c r="BN98" s="633"/>
      <c r="BO98" s="633"/>
      <c r="BP98" s="633"/>
      <c r="BQ98" s="633"/>
      <c r="BR98" s="633"/>
      <c r="BS98" s="633"/>
      <c r="BT98" s="633"/>
      <c r="BU98" s="633"/>
      <c r="BV98" s="633"/>
      <c r="BW98" s="633"/>
      <c r="BX98" s="633"/>
      <c r="BY98" s="633"/>
      <c r="BZ98" s="633"/>
    </row>
    <row r="99" spans="1:78" ht="12" customHeight="1" x14ac:dyDescent="0.15">
      <c r="A99" s="888" t="s">
        <v>1081</v>
      </c>
      <c r="B99" s="888"/>
      <c r="C99" s="888"/>
      <c r="D99" s="888"/>
      <c r="E99" s="888"/>
      <c r="F99" s="888"/>
      <c r="G99" s="888"/>
      <c r="H99" s="888"/>
      <c r="I99" s="888"/>
      <c r="J99" s="888"/>
      <c r="K99" s="888"/>
      <c r="L99" s="888"/>
      <c r="M99" s="888"/>
      <c r="N99" s="888"/>
      <c r="O99" s="888"/>
      <c r="P99" s="888"/>
      <c r="Q99" s="888"/>
      <c r="R99" s="888"/>
      <c r="S99" s="888"/>
      <c r="T99" s="888"/>
      <c r="U99" s="888"/>
      <c r="V99" s="888"/>
      <c r="W99" s="888"/>
      <c r="X99" s="890"/>
      <c r="Y99" s="633"/>
      <c r="Z99" s="633"/>
      <c r="AA99" s="633"/>
      <c r="AB99" s="633"/>
      <c r="AC99" s="633"/>
      <c r="AD99" s="633"/>
      <c r="AE99" s="633"/>
      <c r="AF99" s="633"/>
      <c r="AG99" s="633"/>
      <c r="AH99" s="633"/>
      <c r="AI99" s="633"/>
      <c r="AJ99" s="633"/>
      <c r="AK99" s="633"/>
      <c r="AL99" s="633"/>
      <c r="AM99" s="633"/>
      <c r="AN99" s="633"/>
      <c r="AO99" s="633"/>
      <c r="AP99" s="633"/>
      <c r="AQ99" s="633"/>
      <c r="AR99" s="633"/>
      <c r="AS99" s="633"/>
      <c r="AT99" s="633"/>
      <c r="AU99" s="633"/>
      <c r="AV99" s="633"/>
      <c r="AW99" s="633"/>
      <c r="AX99" s="633"/>
      <c r="AY99" s="633"/>
      <c r="AZ99" s="633"/>
      <c r="BA99" s="633"/>
      <c r="BB99" s="633"/>
      <c r="BC99" s="633"/>
      <c r="BD99" s="633"/>
      <c r="BE99" s="633"/>
      <c r="BF99" s="633"/>
      <c r="BG99" s="633"/>
      <c r="BH99" s="633"/>
      <c r="BI99" s="633"/>
      <c r="BJ99" s="633"/>
      <c r="BK99" s="633"/>
      <c r="BL99" s="633"/>
      <c r="BM99" s="633"/>
      <c r="BN99" s="633"/>
      <c r="BO99" s="633"/>
      <c r="BP99" s="633"/>
      <c r="BQ99" s="633"/>
      <c r="BR99" s="633"/>
      <c r="BS99" s="633"/>
      <c r="BT99" s="633"/>
      <c r="BU99" s="633"/>
      <c r="BV99" s="633"/>
      <c r="BW99" s="633"/>
      <c r="BX99" s="633"/>
      <c r="BY99" s="633"/>
      <c r="BZ99" s="633"/>
    </row>
    <row r="100" spans="1:78" ht="12" customHeight="1" x14ac:dyDescent="0.15">
      <c r="A100" s="888" t="s">
        <v>1082</v>
      </c>
      <c r="B100" s="888"/>
      <c r="C100" s="888"/>
      <c r="D100" s="888"/>
      <c r="E100" s="888"/>
      <c r="F100" s="888"/>
      <c r="G100" s="888"/>
      <c r="H100" s="888"/>
      <c r="I100" s="888"/>
      <c r="J100" s="888"/>
      <c r="K100" s="888"/>
      <c r="L100" s="888"/>
      <c r="M100" s="888"/>
      <c r="N100" s="888"/>
      <c r="O100" s="888"/>
      <c r="P100" s="888"/>
      <c r="Q100" s="888"/>
      <c r="R100" s="888"/>
      <c r="S100" s="888"/>
      <c r="T100" s="888"/>
      <c r="U100" s="888"/>
      <c r="V100" s="888"/>
      <c r="W100" s="888"/>
      <c r="X100" s="890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  <c r="BR100" s="633"/>
      <c r="BS100" s="633"/>
      <c r="BT100" s="633"/>
      <c r="BU100" s="633"/>
      <c r="BV100" s="633"/>
      <c r="BW100" s="633"/>
      <c r="BX100" s="633"/>
      <c r="BY100" s="633"/>
      <c r="BZ100" s="633"/>
    </row>
    <row r="101" spans="1:78" ht="12" customHeight="1" x14ac:dyDescent="0.15">
      <c r="A101" s="888" t="s">
        <v>924</v>
      </c>
      <c r="B101" s="888"/>
      <c r="C101" s="888"/>
      <c r="D101" s="888"/>
      <c r="E101" s="888"/>
      <c r="F101" s="888"/>
      <c r="G101" s="888"/>
      <c r="H101" s="888"/>
      <c r="I101" s="888"/>
      <c r="J101" s="888"/>
      <c r="K101" s="888"/>
      <c r="L101" s="888"/>
      <c r="M101" s="888"/>
      <c r="N101" s="888"/>
      <c r="O101" s="888"/>
      <c r="P101" s="888"/>
      <c r="Q101" s="888"/>
      <c r="R101" s="888"/>
      <c r="S101" s="888"/>
      <c r="T101" s="888"/>
      <c r="U101" s="888"/>
      <c r="V101" s="888"/>
      <c r="W101" s="888"/>
      <c r="X101" s="890"/>
      <c r="Y101" s="633"/>
      <c r="Z101" s="633"/>
      <c r="AA101" s="633"/>
      <c r="AB101" s="633"/>
      <c r="AC101" s="633"/>
      <c r="AD101" s="633"/>
      <c r="AE101" s="633"/>
      <c r="AF101" s="633"/>
      <c r="AG101" s="633"/>
      <c r="AH101" s="633"/>
      <c r="AI101" s="633"/>
      <c r="AJ101" s="633"/>
      <c r="AK101" s="633"/>
      <c r="AL101" s="633"/>
      <c r="AM101" s="633"/>
      <c r="AN101" s="633"/>
      <c r="AO101" s="633"/>
      <c r="AP101" s="633"/>
      <c r="AQ101" s="633"/>
      <c r="AR101" s="633"/>
      <c r="AS101" s="633"/>
      <c r="AT101" s="633"/>
      <c r="AU101" s="633"/>
      <c r="AV101" s="633"/>
      <c r="AW101" s="633"/>
      <c r="AX101" s="633"/>
      <c r="AY101" s="633"/>
      <c r="AZ101" s="633"/>
      <c r="BA101" s="633"/>
      <c r="BB101" s="633"/>
      <c r="BC101" s="633"/>
      <c r="BD101" s="633"/>
      <c r="BE101" s="633"/>
      <c r="BF101" s="633"/>
      <c r="BG101" s="633"/>
      <c r="BH101" s="633"/>
      <c r="BI101" s="633"/>
      <c r="BJ101" s="633"/>
      <c r="BK101" s="633"/>
      <c r="BL101" s="633"/>
      <c r="BM101" s="633"/>
      <c r="BN101" s="633"/>
      <c r="BO101" s="633"/>
      <c r="BP101" s="633"/>
      <c r="BQ101" s="633"/>
      <c r="BR101" s="633"/>
      <c r="BS101" s="633"/>
      <c r="BT101" s="633"/>
      <c r="BU101" s="633"/>
      <c r="BV101" s="633"/>
      <c r="BW101" s="633"/>
      <c r="BX101" s="633"/>
      <c r="BY101" s="633"/>
      <c r="BZ101" s="633"/>
    </row>
    <row r="102" spans="1:78" ht="12" customHeight="1" x14ac:dyDescent="0.15">
      <c r="A102" s="890"/>
      <c r="B102" s="890"/>
      <c r="C102" s="890"/>
      <c r="D102" s="890"/>
      <c r="E102" s="890"/>
      <c r="F102" s="890"/>
      <c r="G102" s="890"/>
      <c r="H102" s="890"/>
      <c r="I102" s="890"/>
      <c r="J102" s="890"/>
      <c r="K102" s="890"/>
      <c r="L102" s="890"/>
      <c r="M102" s="890"/>
      <c r="N102" s="890"/>
      <c r="O102" s="890"/>
      <c r="P102" s="890"/>
      <c r="Q102" s="890"/>
      <c r="R102" s="890"/>
      <c r="S102" s="890"/>
      <c r="T102" s="890"/>
      <c r="U102" s="890"/>
      <c r="V102" s="890"/>
      <c r="W102" s="890"/>
      <c r="X102" s="890"/>
      <c r="Y102" s="633"/>
      <c r="Z102" s="633"/>
      <c r="AA102" s="633"/>
      <c r="AB102" s="633"/>
      <c r="AC102" s="633"/>
      <c r="AD102" s="633"/>
      <c r="AE102" s="633"/>
      <c r="AF102" s="633"/>
      <c r="AG102" s="633"/>
      <c r="AH102" s="633"/>
      <c r="AI102" s="633"/>
      <c r="AJ102" s="633"/>
      <c r="AK102" s="633"/>
      <c r="AL102" s="633"/>
      <c r="AM102" s="633"/>
      <c r="AN102" s="633"/>
      <c r="AO102" s="633"/>
      <c r="AP102" s="633"/>
      <c r="AQ102" s="633"/>
      <c r="AR102" s="633"/>
      <c r="AS102" s="633"/>
      <c r="AT102" s="633"/>
      <c r="AU102" s="633"/>
      <c r="AV102" s="633"/>
      <c r="AW102" s="633"/>
      <c r="AX102" s="633"/>
      <c r="AY102" s="633"/>
      <c r="AZ102" s="633"/>
      <c r="BA102" s="633"/>
      <c r="BB102" s="633"/>
      <c r="BC102" s="633"/>
      <c r="BD102" s="633"/>
      <c r="BE102" s="633"/>
      <c r="BF102" s="633"/>
      <c r="BG102" s="633"/>
      <c r="BH102" s="633"/>
      <c r="BI102" s="633"/>
      <c r="BJ102" s="633"/>
      <c r="BK102" s="633"/>
      <c r="BL102" s="633"/>
      <c r="BM102" s="633"/>
      <c r="BN102" s="633"/>
      <c r="BO102" s="633"/>
      <c r="BP102" s="633"/>
      <c r="BQ102" s="633"/>
      <c r="BR102" s="633"/>
      <c r="BS102" s="633"/>
      <c r="BT102" s="633"/>
      <c r="BU102" s="633"/>
      <c r="BV102" s="633"/>
      <c r="BW102" s="633"/>
      <c r="BX102" s="633"/>
      <c r="BY102" s="633"/>
      <c r="BZ102" s="633"/>
    </row>
    <row r="103" spans="1:78" ht="12" customHeight="1" x14ac:dyDescent="0.15">
      <c r="A103" s="890"/>
      <c r="B103" s="890"/>
      <c r="C103" s="890"/>
      <c r="D103" s="890"/>
      <c r="E103" s="890"/>
      <c r="F103" s="890"/>
      <c r="G103" s="890"/>
      <c r="H103" s="890"/>
      <c r="I103" s="890"/>
      <c r="J103" s="890"/>
      <c r="K103" s="890"/>
      <c r="L103" s="890"/>
      <c r="M103" s="890"/>
      <c r="N103" s="890"/>
      <c r="O103" s="890"/>
      <c r="P103" s="890"/>
      <c r="Q103" s="890"/>
      <c r="R103" s="890"/>
      <c r="S103" s="890"/>
      <c r="T103" s="890"/>
      <c r="U103" s="890"/>
      <c r="V103" s="890"/>
      <c r="W103" s="890"/>
      <c r="X103" s="890"/>
      <c r="Y103" s="633"/>
      <c r="Z103" s="633"/>
      <c r="AA103" s="633"/>
      <c r="AB103" s="633"/>
      <c r="AC103" s="633"/>
      <c r="AD103" s="633"/>
      <c r="AE103" s="633"/>
      <c r="AF103" s="633"/>
      <c r="AG103" s="633"/>
      <c r="AH103" s="633"/>
      <c r="AI103" s="633"/>
      <c r="AJ103" s="633"/>
      <c r="AK103" s="633"/>
      <c r="AL103" s="633"/>
      <c r="AM103" s="633"/>
      <c r="AN103" s="633"/>
      <c r="AO103" s="633"/>
      <c r="AP103" s="633"/>
      <c r="AQ103" s="633"/>
      <c r="AR103" s="633"/>
      <c r="AS103" s="633"/>
      <c r="AT103" s="633"/>
      <c r="AU103" s="633"/>
      <c r="AV103" s="633"/>
      <c r="AW103" s="633"/>
      <c r="AX103" s="633"/>
      <c r="AY103" s="633"/>
      <c r="AZ103" s="633"/>
      <c r="BA103" s="633"/>
      <c r="BB103" s="633"/>
      <c r="BC103" s="633"/>
      <c r="BD103" s="633"/>
      <c r="BE103" s="633"/>
      <c r="BF103" s="633"/>
      <c r="BG103" s="633"/>
      <c r="BH103" s="633"/>
      <c r="BI103" s="633"/>
      <c r="BJ103" s="633"/>
      <c r="BK103" s="633"/>
      <c r="BL103" s="633"/>
      <c r="BM103" s="633"/>
      <c r="BN103" s="633"/>
      <c r="BO103" s="633"/>
      <c r="BP103" s="633"/>
      <c r="BQ103" s="633"/>
      <c r="BR103" s="633"/>
      <c r="BS103" s="633"/>
      <c r="BT103" s="633"/>
      <c r="BU103" s="633"/>
      <c r="BV103" s="633"/>
      <c r="BW103" s="633"/>
      <c r="BX103" s="633"/>
      <c r="BY103" s="633"/>
      <c r="BZ103" s="633"/>
    </row>
    <row r="104" spans="1:78" ht="10.5" customHeight="1" x14ac:dyDescent="0.15">
      <c r="A104" s="890"/>
      <c r="B104" s="890"/>
      <c r="C104" s="890"/>
      <c r="D104" s="890"/>
      <c r="E104" s="890"/>
      <c r="F104" s="890"/>
      <c r="G104" s="890"/>
      <c r="H104" s="890"/>
      <c r="I104" s="890"/>
      <c r="J104" s="890"/>
      <c r="K104" s="890"/>
      <c r="L104" s="890"/>
      <c r="M104" s="890"/>
      <c r="N104" s="890"/>
      <c r="O104" s="890"/>
      <c r="P104" s="890"/>
      <c r="Q104" s="890"/>
      <c r="R104" s="890"/>
      <c r="S104" s="890"/>
      <c r="T104" s="890"/>
      <c r="U104" s="890"/>
      <c r="V104" s="890"/>
      <c r="W104" s="890"/>
      <c r="X104" s="890"/>
      <c r="Y104" s="633"/>
      <c r="Z104" s="633"/>
      <c r="AA104" s="633"/>
      <c r="AB104" s="633"/>
      <c r="AC104" s="633"/>
      <c r="AD104" s="633"/>
      <c r="AE104" s="633"/>
      <c r="AF104" s="633"/>
      <c r="AG104" s="633"/>
      <c r="AH104" s="633"/>
      <c r="AI104" s="633"/>
      <c r="AJ104" s="633"/>
      <c r="AK104" s="633"/>
      <c r="AL104" s="633"/>
      <c r="AM104" s="633"/>
      <c r="AN104" s="633"/>
      <c r="AO104" s="633"/>
      <c r="AP104" s="633"/>
      <c r="AQ104" s="633"/>
      <c r="AR104" s="633"/>
      <c r="AS104" s="633"/>
      <c r="AT104" s="633"/>
      <c r="AU104" s="633"/>
      <c r="AV104" s="633"/>
      <c r="AW104" s="633"/>
      <c r="AX104" s="633"/>
      <c r="AY104" s="633"/>
      <c r="AZ104" s="633"/>
      <c r="BA104" s="633"/>
      <c r="BB104" s="633"/>
      <c r="BC104" s="633"/>
      <c r="BD104" s="633"/>
      <c r="BE104" s="633"/>
      <c r="BF104" s="633"/>
      <c r="BG104" s="633"/>
      <c r="BH104" s="633"/>
      <c r="BI104" s="633"/>
      <c r="BJ104" s="633"/>
      <c r="BK104" s="633"/>
      <c r="BL104" s="633"/>
      <c r="BM104" s="633"/>
      <c r="BN104" s="633"/>
      <c r="BO104" s="633"/>
      <c r="BP104" s="633"/>
      <c r="BQ104" s="633"/>
      <c r="BR104" s="633"/>
      <c r="BS104" s="633"/>
      <c r="BT104" s="633"/>
      <c r="BU104" s="633"/>
      <c r="BV104" s="633"/>
      <c r="BW104" s="633"/>
      <c r="BX104" s="633"/>
      <c r="BY104" s="633"/>
      <c r="BZ104" s="633"/>
    </row>
    <row r="105" spans="1:78" ht="10.5" customHeight="1" x14ac:dyDescent="0.15">
      <c r="A105" s="890"/>
      <c r="B105" s="890"/>
      <c r="C105" s="890"/>
      <c r="D105" s="890"/>
      <c r="E105" s="890"/>
      <c r="F105" s="890"/>
      <c r="G105" s="890"/>
      <c r="H105" s="890"/>
      <c r="I105" s="890"/>
      <c r="J105" s="890"/>
      <c r="K105" s="890"/>
      <c r="L105" s="890"/>
      <c r="M105" s="890"/>
      <c r="N105" s="890"/>
      <c r="O105" s="890"/>
      <c r="P105" s="890"/>
      <c r="Q105" s="890"/>
      <c r="R105" s="890"/>
      <c r="S105" s="890"/>
      <c r="T105" s="890"/>
      <c r="U105" s="890"/>
      <c r="V105" s="890"/>
      <c r="W105" s="890"/>
      <c r="X105" s="890"/>
      <c r="Y105" s="633"/>
      <c r="Z105" s="633"/>
      <c r="AA105" s="633"/>
      <c r="AB105" s="633"/>
      <c r="AC105" s="633"/>
      <c r="AD105" s="633"/>
      <c r="AE105" s="633"/>
      <c r="AF105" s="633"/>
      <c r="AG105" s="633"/>
      <c r="AH105" s="633"/>
      <c r="AI105" s="633"/>
      <c r="AJ105" s="633"/>
      <c r="AK105" s="633"/>
      <c r="AL105" s="633"/>
      <c r="AM105" s="633"/>
      <c r="AN105" s="633"/>
      <c r="AO105" s="633"/>
      <c r="AP105" s="633"/>
      <c r="AQ105" s="633"/>
      <c r="AR105" s="633"/>
      <c r="AS105" s="633"/>
      <c r="AT105" s="633"/>
      <c r="AU105" s="633"/>
      <c r="AV105" s="633"/>
      <c r="AW105" s="633"/>
      <c r="AX105" s="633"/>
      <c r="AY105" s="633"/>
      <c r="AZ105" s="633"/>
      <c r="BA105" s="633"/>
      <c r="BB105" s="633"/>
      <c r="BC105" s="633"/>
      <c r="BD105" s="633"/>
      <c r="BE105" s="633"/>
      <c r="BF105" s="633"/>
      <c r="BG105" s="633"/>
      <c r="BH105" s="633"/>
      <c r="BI105" s="633"/>
      <c r="BJ105" s="633"/>
      <c r="BK105" s="633"/>
      <c r="BL105" s="633"/>
      <c r="BM105" s="633"/>
      <c r="BN105" s="633"/>
      <c r="BO105" s="633"/>
      <c r="BP105" s="633"/>
      <c r="BQ105" s="633"/>
      <c r="BR105" s="633"/>
      <c r="BS105" s="633"/>
      <c r="BT105" s="633"/>
      <c r="BU105" s="633"/>
      <c r="BV105" s="633"/>
      <c r="BW105" s="633"/>
      <c r="BX105" s="633"/>
      <c r="BY105" s="633"/>
      <c r="BZ105" s="633"/>
    </row>
    <row r="106" spans="1:78" ht="10.5" customHeight="1" x14ac:dyDescent="0.15">
      <c r="A106" s="890"/>
      <c r="B106" s="890"/>
      <c r="C106" s="890"/>
      <c r="D106" s="890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0"/>
      <c r="W106" s="890"/>
      <c r="X106" s="890"/>
      <c r="Y106" s="633"/>
      <c r="Z106" s="633"/>
      <c r="AA106" s="633"/>
      <c r="AB106" s="633"/>
      <c r="AC106" s="633"/>
      <c r="AD106" s="633"/>
      <c r="AE106" s="633"/>
      <c r="AF106" s="633"/>
      <c r="AG106" s="633"/>
      <c r="AH106" s="633"/>
      <c r="AI106" s="633"/>
      <c r="AJ106" s="633"/>
      <c r="AK106" s="633"/>
      <c r="AL106" s="633"/>
      <c r="AM106" s="633"/>
      <c r="AN106" s="633"/>
      <c r="AO106" s="633"/>
      <c r="AP106" s="633"/>
      <c r="AQ106" s="633"/>
      <c r="AR106" s="633"/>
      <c r="AS106" s="633"/>
      <c r="AT106" s="633"/>
      <c r="AU106" s="633"/>
      <c r="AV106" s="633"/>
      <c r="AW106" s="633"/>
      <c r="AX106" s="633"/>
      <c r="AY106" s="633"/>
      <c r="AZ106" s="633"/>
      <c r="BA106" s="633"/>
      <c r="BB106" s="633"/>
      <c r="BC106" s="633"/>
      <c r="BD106" s="633"/>
      <c r="BE106" s="633"/>
      <c r="BF106" s="633"/>
      <c r="BG106" s="633"/>
      <c r="BH106" s="633"/>
      <c r="BI106" s="633"/>
      <c r="BJ106" s="633"/>
      <c r="BK106" s="633"/>
      <c r="BL106" s="633"/>
      <c r="BM106" s="633"/>
      <c r="BN106" s="633"/>
      <c r="BO106" s="633"/>
      <c r="BP106" s="633"/>
      <c r="BQ106" s="633"/>
      <c r="BR106" s="633"/>
      <c r="BS106" s="633"/>
      <c r="BT106" s="633"/>
      <c r="BU106" s="633"/>
      <c r="BV106" s="633"/>
      <c r="BW106" s="633"/>
      <c r="BX106" s="633"/>
      <c r="BY106" s="633"/>
      <c r="BZ106" s="633"/>
    </row>
    <row r="107" spans="1:78" ht="10.5" customHeight="1" x14ac:dyDescent="0.15">
      <c r="A107" s="890"/>
      <c r="B107" s="890"/>
      <c r="C107" s="890"/>
      <c r="D107" s="890"/>
      <c r="E107" s="890"/>
      <c r="F107" s="890"/>
      <c r="G107" s="890"/>
      <c r="H107" s="890"/>
      <c r="I107" s="890"/>
      <c r="J107" s="890"/>
      <c r="K107" s="890"/>
      <c r="L107" s="890"/>
      <c r="M107" s="890"/>
      <c r="N107" s="890"/>
      <c r="O107" s="890"/>
      <c r="P107" s="890"/>
      <c r="Q107" s="890"/>
      <c r="R107" s="890"/>
      <c r="S107" s="890"/>
      <c r="T107" s="890"/>
      <c r="U107" s="890"/>
      <c r="V107" s="890"/>
      <c r="W107" s="890"/>
      <c r="X107" s="890"/>
      <c r="Y107" s="633"/>
      <c r="Z107" s="633"/>
      <c r="AA107" s="633"/>
      <c r="AB107" s="633"/>
      <c r="AC107" s="633"/>
      <c r="AD107" s="633"/>
      <c r="AE107" s="633"/>
      <c r="AF107" s="633"/>
      <c r="AG107" s="633"/>
      <c r="AH107" s="633"/>
      <c r="AI107" s="633"/>
      <c r="AJ107" s="633"/>
      <c r="AK107" s="633"/>
      <c r="AL107" s="633"/>
      <c r="AM107" s="633"/>
      <c r="AN107" s="633"/>
      <c r="AO107" s="633"/>
      <c r="AP107" s="633"/>
      <c r="AQ107" s="633"/>
      <c r="AR107" s="633"/>
      <c r="AS107" s="633"/>
      <c r="AT107" s="633"/>
      <c r="AU107" s="633"/>
      <c r="AV107" s="633"/>
      <c r="AW107" s="633"/>
      <c r="AX107" s="633"/>
      <c r="AY107" s="633"/>
      <c r="AZ107" s="633"/>
      <c r="BA107" s="633"/>
      <c r="BB107" s="633"/>
      <c r="BC107" s="633"/>
      <c r="BD107" s="633"/>
      <c r="BE107" s="633"/>
      <c r="BF107" s="633"/>
      <c r="BG107" s="633"/>
      <c r="BH107" s="633"/>
      <c r="BI107" s="633"/>
      <c r="BJ107" s="633"/>
      <c r="BK107" s="633"/>
      <c r="BL107" s="633"/>
      <c r="BM107" s="633"/>
      <c r="BN107" s="633"/>
      <c r="BO107" s="633"/>
      <c r="BP107" s="633"/>
      <c r="BQ107" s="633"/>
      <c r="BR107" s="633"/>
      <c r="BS107" s="633"/>
      <c r="BT107" s="633"/>
      <c r="BU107" s="633"/>
      <c r="BV107" s="633"/>
      <c r="BW107" s="633"/>
      <c r="BX107" s="633"/>
      <c r="BY107" s="633"/>
      <c r="BZ107" s="633"/>
    </row>
    <row r="108" spans="1:78" ht="10.5" customHeight="1" x14ac:dyDescent="0.15">
      <c r="A108" s="890"/>
      <c r="B108" s="890"/>
      <c r="C108" s="890"/>
      <c r="D108" s="890"/>
      <c r="E108" s="890"/>
      <c r="F108" s="890"/>
      <c r="G108" s="890"/>
      <c r="H108" s="890"/>
      <c r="I108" s="890"/>
      <c r="J108" s="890"/>
      <c r="K108" s="890"/>
      <c r="L108" s="890"/>
      <c r="M108" s="890"/>
      <c r="N108" s="890"/>
      <c r="O108" s="890"/>
      <c r="P108" s="890"/>
      <c r="Q108" s="890"/>
      <c r="R108" s="890"/>
      <c r="S108" s="890"/>
      <c r="T108" s="890"/>
      <c r="U108" s="890"/>
      <c r="V108" s="890"/>
      <c r="W108" s="890"/>
      <c r="X108" s="890"/>
      <c r="Y108" s="633"/>
      <c r="Z108" s="633"/>
      <c r="AA108" s="633"/>
      <c r="AB108" s="633"/>
      <c r="AC108" s="633"/>
      <c r="AD108" s="633"/>
      <c r="AE108" s="633"/>
      <c r="AF108" s="633"/>
      <c r="AG108" s="633"/>
      <c r="AH108" s="633"/>
      <c r="AI108" s="633"/>
      <c r="AJ108" s="633"/>
      <c r="AK108" s="633"/>
      <c r="AL108" s="633"/>
      <c r="AM108" s="633"/>
      <c r="AN108" s="633"/>
      <c r="AO108" s="633"/>
      <c r="AP108" s="633"/>
      <c r="AQ108" s="633"/>
      <c r="AR108" s="633"/>
      <c r="AS108" s="633"/>
      <c r="AT108" s="633"/>
      <c r="AU108" s="633"/>
      <c r="AV108" s="633"/>
      <c r="AW108" s="633"/>
      <c r="AX108" s="633"/>
      <c r="AY108" s="633"/>
      <c r="AZ108" s="633"/>
      <c r="BA108" s="633"/>
      <c r="BB108" s="633"/>
      <c r="BC108" s="633"/>
      <c r="BD108" s="633"/>
      <c r="BE108" s="633"/>
      <c r="BF108" s="633"/>
      <c r="BG108" s="633"/>
      <c r="BH108" s="633"/>
      <c r="BI108" s="633"/>
      <c r="BJ108" s="633"/>
      <c r="BK108" s="633"/>
      <c r="BL108" s="633"/>
      <c r="BM108" s="633"/>
      <c r="BN108" s="633"/>
      <c r="BO108" s="633"/>
      <c r="BP108" s="633"/>
      <c r="BQ108" s="633"/>
      <c r="BR108" s="633"/>
      <c r="BS108" s="633"/>
      <c r="BT108" s="633"/>
      <c r="BU108" s="633"/>
      <c r="BV108" s="633"/>
      <c r="BW108" s="633"/>
      <c r="BX108" s="633"/>
      <c r="BY108" s="633"/>
      <c r="BZ108" s="633"/>
    </row>
    <row r="109" spans="1:78" ht="10.5" customHeight="1" x14ac:dyDescent="0.15">
      <c r="A109" s="890"/>
      <c r="B109" s="890"/>
      <c r="C109" s="890"/>
      <c r="D109" s="890"/>
      <c r="E109" s="890"/>
      <c r="F109" s="890"/>
      <c r="G109" s="890"/>
      <c r="H109" s="890"/>
      <c r="I109" s="890"/>
      <c r="J109" s="890"/>
      <c r="K109" s="890"/>
      <c r="L109" s="890"/>
      <c r="M109" s="890"/>
      <c r="N109" s="890"/>
      <c r="O109" s="890"/>
      <c r="P109" s="890"/>
      <c r="Q109" s="890"/>
      <c r="R109" s="890"/>
      <c r="S109" s="890"/>
      <c r="T109" s="890"/>
      <c r="U109" s="890"/>
      <c r="V109" s="890"/>
      <c r="W109" s="890"/>
      <c r="X109" s="890"/>
      <c r="Y109" s="633"/>
      <c r="Z109" s="633"/>
      <c r="AA109" s="633"/>
      <c r="AB109" s="633"/>
      <c r="AC109" s="633"/>
      <c r="AD109" s="633"/>
      <c r="AE109" s="633"/>
      <c r="AF109" s="633"/>
      <c r="AG109" s="633"/>
      <c r="AH109" s="633"/>
      <c r="AI109" s="633"/>
      <c r="AJ109" s="633"/>
      <c r="AK109" s="633"/>
      <c r="AL109" s="633"/>
      <c r="AM109" s="633"/>
      <c r="AN109" s="633"/>
      <c r="AO109" s="633"/>
      <c r="AP109" s="633"/>
      <c r="AQ109" s="633"/>
      <c r="AR109" s="633"/>
      <c r="AS109" s="633"/>
      <c r="AT109" s="633"/>
      <c r="AU109" s="633"/>
      <c r="AV109" s="633"/>
      <c r="AW109" s="633"/>
      <c r="AX109" s="633"/>
      <c r="AY109" s="633"/>
      <c r="AZ109" s="633"/>
      <c r="BA109" s="633"/>
      <c r="BB109" s="633"/>
      <c r="BC109" s="633"/>
      <c r="BD109" s="633"/>
      <c r="BE109" s="633"/>
      <c r="BF109" s="633"/>
      <c r="BG109" s="633"/>
      <c r="BH109" s="633"/>
      <c r="BI109" s="633"/>
      <c r="BJ109" s="633"/>
      <c r="BK109" s="633"/>
      <c r="BL109" s="633"/>
      <c r="BM109" s="633"/>
      <c r="BN109" s="633"/>
      <c r="BO109" s="633"/>
      <c r="BP109" s="633"/>
      <c r="BQ109" s="633"/>
      <c r="BR109" s="633"/>
      <c r="BS109" s="633"/>
      <c r="BT109" s="633"/>
      <c r="BU109" s="633"/>
      <c r="BV109" s="633"/>
      <c r="BW109" s="633"/>
      <c r="BX109" s="633"/>
      <c r="BY109" s="633"/>
      <c r="BZ109" s="633"/>
    </row>
    <row r="110" spans="1:78" ht="10.5" customHeight="1" x14ac:dyDescent="0.15">
      <c r="A110" s="890"/>
      <c r="B110" s="890"/>
      <c r="C110" s="890"/>
      <c r="D110" s="890"/>
      <c r="E110" s="890"/>
      <c r="F110" s="890"/>
      <c r="G110" s="890"/>
      <c r="H110" s="890"/>
      <c r="I110" s="890"/>
      <c r="J110" s="890"/>
      <c r="K110" s="890"/>
      <c r="L110" s="890"/>
      <c r="M110" s="890"/>
      <c r="N110" s="890"/>
      <c r="O110" s="890"/>
      <c r="P110" s="890"/>
      <c r="Q110" s="890"/>
      <c r="R110" s="890"/>
      <c r="S110" s="890"/>
      <c r="T110" s="890"/>
      <c r="U110" s="890"/>
      <c r="V110" s="890"/>
      <c r="W110" s="890"/>
      <c r="X110" s="890"/>
      <c r="Y110" s="633"/>
      <c r="Z110" s="633"/>
      <c r="AA110" s="633"/>
      <c r="AB110" s="633"/>
      <c r="AC110" s="633"/>
      <c r="AD110" s="633"/>
      <c r="AE110" s="633"/>
      <c r="AF110" s="633"/>
      <c r="AG110" s="633"/>
      <c r="AH110" s="633"/>
      <c r="AI110" s="633"/>
      <c r="AJ110" s="633"/>
      <c r="AK110" s="633"/>
      <c r="AL110" s="633"/>
      <c r="AM110" s="633"/>
      <c r="AN110" s="633"/>
      <c r="AO110" s="633"/>
      <c r="AP110" s="633"/>
      <c r="AQ110" s="633"/>
      <c r="AR110" s="633"/>
      <c r="AS110" s="633"/>
      <c r="AT110" s="633"/>
      <c r="AU110" s="633"/>
      <c r="AV110" s="633"/>
      <c r="AW110" s="633"/>
      <c r="AX110" s="633"/>
      <c r="AY110" s="633"/>
      <c r="AZ110" s="633"/>
      <c r="BA110" s="633"/>
      <c r="BB110" s="633"/>
      <c r="BC110" s="633"/>
      <c r="BD110" s="633"/>
      <c r="BE110" s="633"/>
      <c r="BF110" s="633"/>
      <c r="BG110" s="633"/>
      <c r="BH110" s="633"/>
      <c r="BI110" s="633"/>
      <c r="BJ110" s="633"/>
      <c r="BK110" s="633"/>
      <c r="BL110" s="633"/>
      <c r="BM110" s="633"/>
      <c r="BN110" s="633"/>
      <c r="BO110" s="633"/>
      <c r="BP110" s="633"/>
      <c r="BQ110" s="633"/>
      <c r="BR110" s="633"/>
      <c r="BS110" s="633"/>
      <c r="BT110" s="633"/>
      <c r="BU110" s="633"/>
      <c r="BV110" s="633"/>
      <c r="BW110" s="633"/>
      <c r="BX110" s="633"/>
      <c r="BY110" s="633"/>
      <c r="BZ110" s="633"/>
    </row>
    <row r="111" spans="1:78" ht="10.5" customHeight="1" x14ac:dyDescent="0.15">
      <c r="A111" s="890"/>
      <c r="B111" s="890"/>
      <c r="C111" s="890"/>
      <c r="D111" s="890"/>
      <c r="E111" s="890"/>
      <c r="F111" s="890"/>
      <c r="G111" s="890"/>
      <c r="H111" s="890"/>
      <c r="I111" s="890"/>
      <c r="J111" s="890"/>
      <c r="K111" s="890"/>
      <c r="L111" s="890"/>
      <c r="M111" s="890"/>
      <c r="N111" s="890"/>
      <c r="O111" s="890"/>
      <c r="P111" s="890"/>
      <c r="Q111" s="890"/>
      <c r="R111" s="890"/>
      <c r="S111" s="890"/>
      <c r="T111" s="890"/>
      <c r="U111" s="890"/>
      <c r="V111" s="890"/>
      <c r="W111" s="890"/>
      <c r="X111" s="890"/>
      <c r="Y111" s="633"/>
      <c r="Z111" s="633"/>
      <c r="AA111" s="633"/>
      <c r="AB111" s="633"/>
      <c r="AC111" s="633"/>
      <c r="AD111" s="633"/>
      <c r="AE111" s="633"/>
      <c r="AF111" s="633"/>
      <c r="AG111" s="633"/>
      <c r="AH111" s="633"/>
      <c r="AI111" s="633"/>
      <c r="AJ111" s="633"/>
      <c r="AK111" s="633"/>
      <c r="AL111" s="633"/>
      <c r="AM111" s="633"/>
      <c r="AN111" s="633"/>
      <c r="AO111" s="633"/>
      <c r="AP111" s="633"/>
      <c r="AQ111" s="633"/>
      <c r="AR111" s="633"/>
      <c r="AS111" s="633"/>
      <c r="AT111" s="633"/>
      <c r="AU111" s="633"/>
      <c r="AV111" s="633"/>
      <c r="AW111" s="633"/>
      <c r="AX111" s="633"/>
      <c r="AY111" s="633"/>
      <c r="AZ111" s="633"/>
      <c r="BA111" s="633"/>
      <c r="BB111" s="633"/>
      <c r="BC111" s="633"/>
      <c r="BD111" s="633"/>
      <c r="BE111" s="633"/>
      <c r="BF111" s="633"/>
      <c r="BG111" s="633"/>
      <c r="BH111" s="633"/>
      <c r="BI111" s="633"/>
      <c r="BJ111" s="633"/>
      <c r="BK111" s="633"/>
      <c r="BL111" s="633"/>
      <c r="BM111" s="633"/>
      <c r="BN111" s="633"/>
      <c r="BO111" s="633"/>
      <c r="BP111" s="633"/>
      <c r="BQ111" s="633"/>
      <c r="BR111" s="633"/>
      <c r="BS111" s="633"/>
      <c r="BT111" s="633"/>
      <c r="BU111" s="633"/>
      <c r="BV111" s="633"/>
      <c r="BW111" s="633"/>
      <c r="BX111" s="633"/>
      <c r="BY111" s="633"/>
      <c r="BZ111" s="633"/>
    </row>
    <row r="112" spans="1:78" ht="10.5" customHeight="1" x14ac:dyDescent="0.15">
      <c r="A112" s="890"/>
      <c r="B112" s="890"/>
      <c r="C112" s="890"/>
      <c r="D112" s="890"/>
      <c r="E112" s="890"/>
      <c r="F112" s="890"/>
      <c r="G112" s="890"/>
      <c r="H112" s="890"/>
      <c r="I112" s="890"/>
      <c r="J112" s="890"/>
      <c r="K112" s="890"/>
      <c r="L112" s="890"/>
      <c r="M112" s="890"/>
      <c r="N112" s="890"/>
      <c r="O112" s="890"/>
      <c r="P112" s="890"/>
      <c r="Q112" s="890"/>
      <c r="R112" s="890"/>
      <c r="S112" s="890"/>
      <c r="T112" s="890"/>
      <c r="U112" s="890"/>
      <c r="V112" s="890"/>
      <c r="W112" s="890"/>
      <c r="X112" s="890"/>
      <c r="Y112" s="633"/>
      <c r="Z112" s="633"/>
      <c r="AA112" s="633"/>
      <c r="AB112" s="633"/>
      <c r="AC112" s="633"/>
      <c r="AD112" s="633"/>
      <c r="AE112" s="633"/>
      <c r="AF112" s="633"/>
      <c r="AG112" s="633"/>
      <c r="AH112" s="633"/>
      <c r="AI112" s="633"/>
      <c r="AJ112" s="633"/>
      <c r="AK112" s="633"/>
      <c r="AL112" s="633"/>
      <c r="AM112" s="633"/>
      <c r="AN112" s="633"/>
      <c r="AO112" s="633"/>
      <c r="AP112" s="633"/>
      <c r="AQ112" s="633"/>
      <c r="AR112" s="633"/>
      <c r="AS112" s="633"/>
      <c r="AT112" s="633"/>
      <c r="AU112" s="633"/>
      <c r="AV112" s="633"/>
      <c r="AW112" s="633"/>
      <c r="AX112" s="633"/>
      <c r="AY112" s="633"/>
      <c r="AZ112" s="633"/>
      <c r="BA112" s="633"/>
      <c r="BB112" s="633"/>
      <c r="BC112" s="633"/>
      <c r="BD112" s="633"/>
      <c r="BE112" s="633"/>
      <c r="BF112" s="633"/>
      <c r="BG112" s="633"/>
      <c r="BH112" s="633"/>
      <c r="BI112" s="633"/>
      <c r="BJ112" s="633"/>
      <c r="BK112" s="633"/>
      <c r="BL112" s="633"/>
      <c r="BM112" s="633"/>
      <c r="BN112" s="633"/>
      <c r="BO112" s="633"/>
      <c r="BP112" s="633"/>
      <c r="BQ112" s="633"/>
      <c r="BR112" s="633"/>
      <c r="BS112" s="633"/>
      <c r="BT112" s="633"/>
      <c r="BU112" s="633"/>
      <c r="BV112" s="633"/>
      <c r="BW112" s="633"/>
      <c r="BX112" s="633"/>
      <c r="BY112" s="633"/>
      <c r="BZ112" s="633"/>
    </row>
    <row r="113" spans="1:78" ht="10.5" customHeight="1" x14ac:dyDescent="0.15">
      <c r="A113" s="890"/>
      <c r="B113" s="890"/>
      <c r="C113" s="890"/>
      <c r="D113" s="890"/>
      <c r="E113" s="890"/>
      <c r="F113" s="890"/>
      <c r="G113" s="890"/>
      <c r="H113" s="890"/>
      <c r="I113" s="890"/>
      <c r="J113" s="890"/>
      <c r="K113" s="890"/>
      <c r="L113" s="890"/>
      <c r="M113" s="890"/>
      <c r="N113" s="890"/>
      <c r="O113" s="890"/>
      <c r="P113" s="890"/>
      <c r="Q113" s="890"/>
      <c r="R113" s="890"/>
      <c r="S113" s="890"/>
      <c r="T113" s="890"/>
      <c r="U113" s="890"/>
      <c r="V113" s="890"/>
      <c r="W113" s="890"/>
      <c r="X113" s="890"/>
      <c r="Y113" s="633"/>
      <c r="Z113" s="633"/>
      <c r="AA113" s="633"/>
      <c r="AB113" s="633"/>
      <c r="AC113" s="633"/>
      <c r="AD113" s="633"/>
      <c r="AE113" s="633"/>
      <c r="AF113" s="633"/>
      <c r="AG113" s="633"/>
      <c r="AH113" s="633"/>
      <c r="AI113" s="633"/>
      <c r="AJ113" s="633"/>
      <c r="AK113" s="633"/>
      <c r="AL113" s="633"/>
      <c r="AM113" s="633"/>
      <c r="AN113" s="633"/>
      <c r="AO113" s="633"/>
      <c r="AP113" s="633"/>
      <c r="AQ113" s="633"/>
      <c r="AR113" s="633"/>
      <c r="AS113" s="633"/>
      <c r="AT113" s="633"/>
      <c r="AU113" s="633"/>
      <c r="AV113" s="633"/>
      <c r="AW113" s="633"/>
      <c r="AX113" s="633"/>
      <c r="AY113" s="633"/>
      <c r="AZ113" s="633"/>
      <c r="BA113" s="633"/>
      <c r="BB113" s="633"/>
      <c r="BC113" s="633"/>
      <c r="BD113" s="633"/>
      <c r="BE113" s="633"/>
      <c r="BF113" s="633"/>
      <c r="BG113" s="633"/>
      <c r="BH113" s="633"/>
      <c r="BI113" s="633"/>
      <c r="BJ113" s="633"/>
      <c r="BK113" s="633"/>
      <c r="BL113" s="633"/>
      <c r="BM113" s="633"/>
      <c r="BN113" s="633"/>
      <c r="BO113" s="633"/>
      <c r="BP113" s="633"/>
      <c r="BQ113" s="633"/>
      <c r="BR113" s="633"/>
      <c r="BS113" s="633"/>
      <c r="BT113" s="633"/>
      <c r="BU113" s="633"/>
      <c r="BV113" s="633"/>
      <c r="BW113" s="633"/>
      <c r="BX113" s="633"/>
      <c r="BY113" s="633"/>
      <c r="BZ113" s="633"/>
    </row>
    <row r="114" spans="1:78" ht="10.5" customHeight="1" x14ac:dyDescent="0.15">
      <c r="A114" s="890"/>
      <c r="B114" s="890"/>
      <c r="C114" s="890"/>
      <c r="D114" s="890"/>
      <c r="E114" s="890"/>
      <c r="F114" s="890"/>
      <c r="G114" s="890"/>
      <c r="H114" s="890"/>
      <c r="I114" s="890"/>
      <c r="J114" s="890"/>
      <c r="K114" s="890"/>
      <c r="L114" s="890"/>
      <c r="M114" s="890"/>
      <c r="N114" s="890"/>
      <c r="O114" s="890"/>
      <c r="P114" s="890"/>
      <c r="Q114" s="890"/>
      <c r="R114" s="890"/>
      <c r="S114" s="890"/>
      <c r="T114" s="890"/>
      <c r="U114" s="890"/>
      <c r="V114" s="890"/>
      <c r="W114" s="890"/>
      <c r="X114" s="890"/>
      <c r="Y114" s="633"/>
      <c r="Z114" s="633"/>
      <c r="AA114" s="633"/>
      <c r="AB114" s="633"/>
      <c r="AC114" s="633"/>
      <c r="AD114" s="633"/>
      <c r="AE114" s="633"/>
      <c r="AF114" s="633"/>
      <c r="AG114" s="633"/>
      <c r="AH114" s="633"/>
      <c r="AI114" s="633"/>
      <c r="AJ114" s="633"/>
      <c r="AK114" s="633"/>
      <c r="AL114" s="633"/>
      <c r="AM114" s="633"/>
      <c r="AN114" s="633"/>
      <c r="AO114" s="633"/>
      <c r="AP114" s="633"/>
      <c r="AQ114" s="633"/>
      <c r="AR114" s="633"/>
      <c r="AS114" s="633"/>
      <c r="AT114" s="633"/>
      <c r="AU114" s="633"/>
      <c r="AV114" s="633"/>
      <c r="AW114" s="633"/>
      <c r="AX114" s="633"/>
      <c r="AY114" s="633"/>
      <c r="AZ114" s="633"/>
      <c r="BA114" s="633"/>
      <c r="BB114" s="633"/>
      <c r="BC114" s="633"/>
      <c r="BD114" s="633"/>
      <c r="BE114" s="633"/>
      <c r="BF114" s="633"/>
      <c r="BG114" s="633"/>
      <c r="BH114" s="633"/>
      <c r="BI114" s="633"/>
      <c r="BJ114" s="633"/>
      <c r="BK114" s="633"/>
      <c r="BL114" s="633"/>
      <c r="BM114" s="633"/>
      <c r="BN114" s="633"/>
      <c r="BO114" s="633"/>
      <c r="BP114" s="633"/>
      <c r="BQ114" s="633"/>
      <c r="BR114" s="633"/>
      <c r="BS114" s="633"/>
      <c r="BT114" s="633"/>
      <c r="BU114" s="633"/>
      <c r="BV114" s="633"/>
      <c r="BW114" s="633"/>
      <c r="BX114" s="633"/>
      <c r="BY114" s="633"/>
      <c r="BZ114" s="633"/>
    </row>
    <row r="115" spans="1:78" ht="10.5" customHeight="1" x14ac:dyDescent="0.15">
      <c r="A115" s="890"/>
      <c r="B115" s="890"/>
      <c r="C115" s="890"/>
      <c r="D115" s="890"/>
      <c r="E115" s="890"/>
      <c r="F115" s="890"/>
      <c r="G115" s="890"/>
      <c r="H115" s="890"/>
      <c r="I115" s="890"/>
      <c r="J115" s="890"/>
      <c r="K115" s="890"/>
      <c r="L115" s="890"/>
      <c r="M115" s="890"/>
      <c r="N115" s="890"/>
      <c r="O115" s="890"/>
      <c r="P115" s="890"/>
      <c r="Q115" s="890"/>
      <c r="R115" s="890"/>
      <c r="S115" s="890"/>
      <c r="T115" s="890"/>
      <c r="U115" s="890"/>
      <c r="V115" s="890"/>
      <c r="W115" s="890"/>
      <c r="X115" s="890"/>
      <c r="Y115" s="633"/>
      <c r="Z115" s="633"/>
      <c r="AA115" s="633"/>
      <c r="AB115" s="633"/>
      <c r="AC115" s="633"/>
      <c r="AD115" s="633"/>
      <c r="AE115" s="633"/>
      <c r="AF115" s="633"/>
      <c r="AG115" s="633"/>
      <c r="AH115" s="633"/>
      <c r="AI115" s="633"/>
      <c r="AJ115" s="633"/>
      <c r="AK115" s="633"/>
      <c r="AL115" s="633"/>
      <c r="AM115" s="633"/>
      <c r="AN115" s="633"/>
      <c r="AO115" s="633"/>
      <c r="AP115" s="633"/>
      <c r="AQ115" s="633"/>
      <c r="AR115" s="633"/>
      <c r="AS115" s="633"/>
      <c r="AT115" s="633"/>
      <c r="AU115" s="633"/>
      <c r="AV115" s="633"/>
      <c r="AW115" s="633"/>
      <c r="AX115" s="633"/>
      <c r="AY115" s="633"/>
      <c r="AZ115" s="633"/>
      <c r="BA115" s="633"/>
      <c r="BB115" s="633"/>
      <c r="BC115" s="633"/>
      <c r="BD115" s="633"/>
      <c r="BE115" s="633"/>
      <c r="BF115" s="633"/>
      <c r="BG115" s="633"/>
      <c r="BH115" s="633"/>
      <c r="BI115" s="633"/>
      <c r="BJ115" s="633"/>
      <c r="BK115" s="633"/>
      <c r="BL115" s="633"/>
      <c r="BM115" s="633"/>
      <c r="BN115" s="633"/>
      <c r="BO115" s="633"/>
      <c r="BP115" s="633"/>
      <c r="BQ115" s="633"/>
      <c r="BR115" s="633"/>
      <c r="BS115" s="633"/>
      <c r="BT115" s="633"/>
      <c r="BU115" s="633"/>
      <c r="BV115" s="633"/>
      <c r="BW115" s="633"/>
      <c r="BX115" s="633"/>
      <c r="BY115" s="633"/>
      <c r="BZ115" s="633"/>
    </row>
    <row r="116" spans="1:78" ht="10.5" customHeight="1" x14ac:dyDescent="0.15">
      <c r="A116" s="890"/>
      <c r="B116" s="890"/>
      <c r="C116" s="890"/>
      <c r="D116" s="890"/>
      <c r="E116" s="890"/>
      <c r="F116" s="890"/>
      <c r="G116" s="890"/>
      <c r="H116" s="890"/>
      <c r="I116" s="890"/>
      <c r="J116" s="890"/>
      <c r="K116" s="890"/>
      <c r="L116" s="890"/>
      <c r="M116" s="890"/>
      <c r="N116" s="890"/>
      <c r="O116" s="890"/>
      <c r="P116" s="890"/>
      <c r="Q116" s="890"/>
      <c r="R116" s="890"/>
      <c r="S116" s="890"/>
      <c r="T116" s="890"/>
      <c r="U116" s="890"/>
      <c r="V116" s="890"/>
      <c r="W116" s="890"/>
      <c r="X116" s="890"/>
      <c r="Y116" s="633"/>
      <c r="Z116" s="633"/>
      <c r="AA116" s="633"/>
      <c r="AB116" s="633"/>
      <c r="AC116" s="633"/>
      <c r="AD116" s="633"/>
      <c r="AE116" s="633"/>
      <c r="AF116" s="633"/>
      <c r="AG116" s="633"/>
      <c r="AH116" s="633"/>
      <c r="AI116" s="633"/>
      <c r="AJ116" s="633"/>
      <c r="AK116" s="633"/>
      <c r="AL116" s="633"/>
      <c r="AM116" s="633"/>
      <c r="AN116" s="633"/>
      <c r="AO116" s="633"/>
      <c r="AP116" s="633"/>
      <c r="AQ116" s="633"/>
      <c r="AR116" s="633"/>
      <c r="AS116" s="633"/>
      <c r="AT116" s="633"/>
      <c r="AU116" s="633"/>
      <c r="AV116" s="633"/>
      <c r="AW116" s="633"/>
      <c r="AX116" s="633"/>
      <c r="AY116" s="633"/>
      <c r="AZ116" s="633"/>
      <c r="BA116" s="633"/>
      <c r="BB116" s="633"/>
      <c r="BC116" s="633"/>
      <c r="BD116" s="633"/>
      <c r="BE116" s="633"/>
      <c r="BF116" s="633"/>
      <c r="BG116" s="633"/>
      <c r="BH116" s="633"/>
      <c r="BI116" s="633"/>
      <c r="BJ116" s="633"/>
      <c r="BK116" s="633"/>
      <c r="BL116" s="633"/>
      <c r="BM116" s="633"/>
      <c r="BN116" s="633"/>
      <c r="BO116" s="633"/>
      <c r="BP116" s="633"/>
      <c r="BQ116" s="633"/>
      <c r="BR116" s="633"/>
      <c r="BS116" s="633"/>
      <c r="BT116" s="633"/>
      <c r="BU116" s="633"/>
      <c r="BV116" s="633"/>
      <c r="BW116" s="633"/>
      <c r="BX116" s="633"/>
      <c r="BY116" s="633"/>
      <c r="BZ116" s="633"/>
    </row>
    <row r="117" spans="1:78" ht="10.5" customHeight="1" x14ac:dyDescent="0.15">
      <c r="A117" s="890"/>
      <c r="B117" s="890"/>
      <c r="C117" s="890"/>
      <c r="D117" s="890"/>
      <c r="E117" s="890"/>
      <c r="F117" s="890"/>
      <c r="G117" s="890"/>
      <c r="H117" s="890"/>
      <c r="I117" s="890"/>
      <c r="J117" s="890"/>
      <c r="K117" s="890"/>
      <c r="L117" s="890"/>
      <c r="M117" s="890"/>
      <c r="N117" s="890"/>
      <c r="O117" s="890"/>
      <c r="P117" s="890"/>
      <c r="Q117" s="890"/>
      <c r="R117" s="890"/>
      <c r="S117" s="890"/>
      <c r="T117" s="890"/>
      <c r="U117" s="890"/>
      <c r="V117" s="890"/>
      <c r="W117" s="890"/>
      <c r="X117" s="890"/>
      <c r="Y117" s="633"/>
      <c r="Z117" s="633"/>
      <c r="AA117" s="633"/>
      <c r="AB117" s="633"/>
      <c r="AC117" s="633"/>
      <c r="AD117" s="633"/>
      <c r="AE117" s="633"/>
      <c r="AF117" s="633"/>
      <c r="AG117" s="633"/>
      <c r="AH117" s="633"/>
      <c r="AI117" s="633"/>
      <c r="AJ117" s="633"/>
      <c r="AK117" s="633"/>
      <c r="AL117" s="633"/>
      <c r="AM117" s="633"/>
      <c r="AN117" s="633"/>
      <c r="AO117" s="633"/>
      <c r="AP117" s="633"/>
      <c r="AQ117" s="633"/>
      <c r="AR117" s="633"/>
      <c r="AS117" s="633"/>
      <c r="AT117" s="633"/>
      <c r="AU117" s="633"/>
      <c r="AV117" s="633"/>
      <c r="AW117" s="633"/>
      <c r="AX117" s="633"/>
      <c r="AY117" s="633"/>
      <c r="AZ117" s="633"/>
      <c r="BA117" s="633"/>
      <c r="BB117" s="633"/>
      <c r="BC117" s="633"/>
      <c r="BD117" s="633"/>
      <c r="BE117" s="633"/>
      <c r="BF117" s="633"/>
      <c r="BG117" s="633"/>
      <c r="BH117" s="633"/>
      <c r="BI117" s="633"/>
      <c r="BJ117" s="633"/>
      <c r="BK117" s="633"/>
      <c r="BL117" s="633"/>
      <c r="BM117" s="633"/>
      <c r="BN117" s="633"/>
      <c r="BO117" s="633"/>
      <c r="BP117" s="633"/>
      <c r="BQ117" s="633"/>
      <c r="BR117" s="633"/>
      <c r="BS117" s="633"/>
      <c r="BT117" s="633"/>
      <c r="BU117" s="633"/>
      <c r="BV117" s="633"/>
      <c r="BW117" s="633"/>
      <c r="BX117" s="633"/>
      <c r="BY117" s="633"/>
      <c r="BZ117" s="633"/>
    </row>
    <row r="118" spans="1:78" ht="10.5" customHeight="1" x14ac:dyDescent="0.15">
      <c r="A118" s="633"/>
      <c r="B118" s="633"/>
      <c r="C118" s="633"/>
      <c r="D118" s="633"/>
      <c r="E118" s="633"/>
      <c r="F118" s="633"/>
      <c r="G118" s="633"/>
      <c r="H118" s="633"/>
      <c r="I118" s="633"/>
      <c r="J118" s="633"/>
      <c r="K118" s="633"/>
      <c r="L118" s="633"/>
      <c r="M118" s="633"/>
      <c r="N118" s="633"/>
      <c r="O118" s="633"/>
      <c r="P118" s="633"/>
      <c r="Q118" s="633"/>
      <c r="R118" s="633"/>
      <c r="S118" s="633"/>
      <c r="T118" s="633"/>
      <c r="U118" s="633"/>
      <c r="V118" s="633"/>
      <c r="W118" s="633"/>
      <c r="X118" s="633"/>
      <c r="Y118" s="633"/>
      <c r="Z118" s="633"/>
      <c r="AA118" s="633"/>
      <c r="AB118" s="633"/>
      <c r="AC118" s="633"/>
      <c r="AD118" s="633"/>
      <c r="AE118" s="633"/>
      <c r="AF118" s="633"/>
      <c r="AG118" s="633"/>
      <c r="AH118" s="633"/>
      <c r="AI118" s="633"/>
      <c r="AJ118" s="633"/>
      <c r="AK118" s="633"/>
      <c r="AL118" s="633"/>
      <c r="AM118" s="633"/>
      <c r="AN118" s="633"/>
      <c r="AO118" s="633"/>
      <c r="AP118" s="633"/>
      <c r="AQ118" s="633"/>
      <c r="AR118" s="633"/>
      <c r="AS118" s="633"/>
      <c r="AT118" s="633"/>
      <c r="AU118" s="633"/>
      <c r="AV118" s="633"/>
      <c r="AW118" s="633"/>
      <c r="AX118" s="633"/>
      <c r="AY118" s="633"/>
      <c r="AZ118" s="633"/>
      <c r="BA118" s="633"/>
      <c r="BB118" s="633"/>
      <c r="BC118" s="633"/>
      <c r="BD118" s="633"/>
      <c r="BE118" s="633"/>
      <c r="BF118" s="633"/>
      <c r="BG118" s="633"/>
      <c r="BH118" s="633"/>
      <c r="BI118" s="633"/>
      <c r="BJ118" s="633"/>
      <c r="BK118" s="633"/>
      <c r="BL118" s="633"/>
      <c r="BM118" s="633"/>
      <c r="BN118" s="633"/>
      <c r="BO118" s="633"/>
      <c r="BP118" s="633"/>
      <c r="BQ118" s="633"/>
      <c r="BR118" s="633"/>
      <c r="BS118" s="633"/>
      <c r="BT118" s="633"/>
      <c r="BU118" s="633"/>
      <c r="BV118" s="633"/>
      <c r="BW118" s="633"/>
      <c r="BX118" s="633"/>
      <c r="BY118" s="633"/>
      <c r="BZ118" s="633"/>
    </row>
    <row r="119" spans="1:78" ht="10.5" customHeight="1" x14ac:dyDescent="0.15">
      <c r="A119" s="633"/>
      <c r="B119" s="633"/>
      <c r="C119" s="633"/>
      <c r="D119" s="633"/>
      <c r="E119" s="633"/>
      <c r="F119" s="633"/>
      <c r="G119" s="633"/>
      <c r="H119" s="633"/>
      <c r="I119" s="633"/>
      <c r="J119" s="633"/>
      <c r="K119" s="633"/>
      <c r="L119" s="633"/>
      <c r="M119" s="633"/>
      <c r="N119" s="633"/>
      <c r="O119" s="633"/>
      <c r="P119" s="633"/>
      <c r="Q119" s="633"/>
      <c r="R119" s="633"/>
      <c r="S119" s="633"/>
      <c r="T119" s="633"/>
      <c r="U119" s="633"/>
      <c r="V119" s="633"/>
      <c r="W119" s="633"/>
      <c r="X119" s="633"/>
      <c r="Y119" s="633"/>
      <c r="Z119" s="633"/>
      <c r="AA119" s="633"/>
      <c r="AB119" s="633"/>
      <c r="AC119" s="633"/>
      <c r="AD119" s="633"/>
      <c r="AE119" s="633"/>
      <c r="AF119" s="633"/>
      <c r="AG119" s="633"/>
      <c r="AH119" s="633"/>
      <c r="AI119" s="633"/>
      <c r="AJ119" s="633"/>
      <c r="AK119" s="633"/>
      <c r="AL119" s="633"/>
      <c r="AM119" s="633"/>
      <c r="AN119" s="633"/>
      <c r="AO119" s="633"/>
      <c r="AP119" s="633"/>
      <c r="AQ119" s="633"/>
      <c r="AR119" s="633"/>
      <c r="AS119" s="633"/>
      <c r="AT119" s="633"/>
      <c r="AU119" s="633"/>
      <c r="AV119" s="633"/>
      <c r="AW119" s="633"/>
      <c r="AX119" s="633"/>
      <c r="AY119" s="633"/>
      <c r="AZ119" s="633"/>
      <c r="BA119" s="633"/>
      <c r="BB119" s="633"/>
      <c r="BC119" s="633"/>
      <c r="BD119" s="633"/>
      <c r="BE119" s="633"/>
      <c r="BF119" s="633"/>
      <c r="BG119" s="633"/>
      <c r="BH119" s="633"/>
      <c r="BI119" s="633"/>
      <c r="BJ119" s="633"/>
      <c r="BK119" s="633"/>
      <c r="BL119" s="633"/>
      <c r="BM119" s="633"/>
      <c r="BN119" s="633"/>
      <c r="BO119" s="633"/>
      <c r="BP119" s="633"/>
      <c r="BQ119" s="633"/>
      <c r="BR119" s="633"/>
      <c r="BS119" s="633"/>
      <c r="BT119" s="633"/>
      <c r="BU119" s="633"/>
      <c r="BV119" s="633"/>
      <c r="BW119" s="633"/>
      <c r="BX119" s="633"/>
      <c r="BY119" s="633"/>
      <c r="BZ119" s="633"/>
    </row>
    <row r="120" spans="1:78" ht="10.5" customHeight="1" x14ac:dyDescent="0.15">
      <c r="A120" s="633"/>
      <c r="B120" s="633"/>
      <c r="C120" s="633"/>
      <c r="D120" s="633"/>
      <c r="E120" s="633"/>
      <c r="F120" s="633"/>
      <c r="G120" s="633"/>
      <c r="H120" s="633"/>
      <c r="I120" s="633"/>
      <c r="J120" s="633"/>
      <c r="K120" s="633"/>
      <c r="L120" s="633"/>
      <c r="M120" s="633"/>
      <c r="N120" s="633"/>
      <c r="O120" s="633"/>
      <c r="P120" s="633"/>
      <c r="Q120" s="633"/>
      <c r="R120" s="633"/>
      <c r="S120" s="633"/>
      <c r="T120" s="633"/>
      <c r="U120" s="633"/>
      <c r="V120" s="633"/>
      <c r="W120" s="633"/>
      <c r="X120" s="633"/>
      <c r="Y120" s="633"/>
      <c r="Z120" s="633"/>
      <c r="AA120" s="633"/>
      <c r="AB120" s="633"/>
      <c r="AC120" s="633"/>
      <c r="AD120" s="633"/>
      <c r="AE120" s="633"/>
      <c r="AF120" s="633"/>
      <c r="AG120" s="633"/>
      <c r="AH120" s="633"/>
      <c r="AI120" s="633"/>
      <c r="AJ120" s="633"/>
      <c r="AK120" s="633"/>
      <c r="AL120" s="633"/>
      <c r="AM120" s="633"/>
      <c r="AN120" s="633"/>
      <c r="AO120" s="633"/>
      <c r="AP120" s="633"/>
      <c r="AQ120" s="633"/>
      <c r="AR120" s="633"/>
      <c r="AS120" s="633"/>
      <c r="AT120" s="633"/>
      <c r="AU120" s="633"/>
      <c r="AV120" s="633"/>
      <c r="AW120" s="633"/>
      <c r="AX120" s="633"/>
      <c r="AY120" s="633"/>
      <c r="AZ120" s="633"/>
      <c r="BA120" s="633"/>
      <c r="BB120" s="633"/>
      <c r="BC120" s="633"/>
      <c r="BD120" s="633"/>
      <c r="BE120" s="633"/>
      <c r="BF120" s="633"/>
      <c r="BG120" s="633"/>
      <c r="BH120" s="633"/>
      <c r="BI120" s="633"/>
      <c r="BJ120" s="633"/>
      <c r="BK120" s="633"/>
      <c r="BL120" s="633"/>
      <c r="BM120" s="633"/>
      <c r="BN120" s="633"/>
      <c r="BO120" s="633"/>
      <c r="BP120" s="633"/>
      <c r="BQ120" s="633"/>
      <c r="BR120" s="633"/>
      <c r="BS120" s="633"/>
      <c r="BT120" s="633"/>
      <c r="BU120" s="633"/>
      <c r="BV120" s="633"/>
      <c r="BW120" s="633"/>
      <c r="BX120" s="633"/>
      <c r="BY120" s="633"/>
      <c r="BZ120" s="633"/>
    </row>
    <row r="121" spans="1:78" ht="10.5" customHeight="1" x14ac:dyDescent="0.15">
      <c r="A121" s="633"/>
      <c r="B121" s="633"/>
      <c r="C121" s="633"/>
      <c r="D121" s="633"/>
      <c r="E121" s="633"/>
      <c r="F121" s="633"/>
      <c r="G121" s="633"/>
      <c r="H121" s="633"/>
      <c r="I121" s="633"/>
      <c r="J121" s="633"/>
      <c r="K121" s="633"/>
      <c r="L121" s="633"/>
      <c r="M121" s="633"/>
      <c r="N121" s="633"/>
      <c r="O121" s="633"/>
      <c r="P121" s="633"/>
      <c r="Q121" s="633"/>
      <c r="R121" s="633"/>
      <c r="S121" s="633"/>
      <c r="T121" s="633"/>
      <c r="U121" s="633"/>
      <c r="V121" s="633"/>
      <c r="W121" s="633"/>
      <c r="X121" s="633"/>
      <c r="Y121" s="633"/>
      <c r="Z121" s="633"/>
      <c r="AA121" s="633"/>
      <c r="AB121" s="633"/>
      <c r="AC121" s="633"/>
      <c r="AD121" s="633"/>
      <c r="AE121" s="633"/>
      <c r="AF121" s="633"/>
      <c r="AG121" s="633"/>
      <c r="AH121" s="633"/>
      <c r="AI121" s="633"/>
      <c r="AJ121" s="633"/>
      <c r="AK121" s="633"/>
      <c r="AL121" s="633"/>
      <c r="AM121" s="633"/>
      <c r="AN121" s="633"/>
      <c r="AO121" s="633"/>
      <c r="AP121" s="633"/>
      <c r="AQ121" s="633"/>
      <c r="AR121" s="633"/>
      <c r="AS121" s="633"/>
      <c r="AT121" s="633"/>
      <c r="AU121" s="633"/>
      <c r="AV121" s="633"/>
      <c r="AW121" s="633"/>
      <c r="AX121" s="633"/>
      <c r="AY121" s="633"/>
      <c r="AZ121" s="633"/>
      <c r="BA121" s="633"/>
      <c r="BB121" s="633"/>
      <c r="BC121" s="633"/>
      <c r="BD121" s="633"/>
      <c r="BE121" s="633"/>
      <c r="BF121" s="633"/>
      <c r="BG121" s="633"/>
      <c r="BH121" s="633"/>
      <c r="BI121" s="633"/>
      <c r="BJ121" s="633"/>
      <c r="BK121" s="633"/>
      <c r="BL121" s="633"/>
      <c r="BM121" s="633"/>
      <c r="BN121" s="633"/>
      <c r="BO121" s="633"/>
      <c r="BP121" s="633"/>
      <c r="BQ121" s="633"/>
      <c r="BR121" s="633"/>
      <c r="BS121" s="633"/>
      <c r="BT121" s="633"/>
      <c r="BU121" s="633"/>
      <c r="BV121" s="633"/>
      <c r="BW121" s="633"/>
      <c r="BX121" s="633"/>
      <c r="BY121" s="633"/>
      <c r="BZ121" s="633"/>
    </row>
    <row r="122" spans="1:78" ht="10.5" customHeight="1" x14ac:dyDescent="0.15">
      <c r="A122" s="633"/>
      <c r="B122" s="633"/>
      <c r="C122" s="633"/>
      <c r="D122" s="633"/>
      <c r="E122" s="633"/>
      <c r="F122" s="633"/>
      <c r="G122" s="633"/>
      <c r="H122" s="633"/>
      <c r="I122" s="633"/>
      <c r="J122" s="633"/>
      <c r="K122" s="633"/>
      <c r="L122" s="633"/>
      <c r="M122" s="633"/>
      <c r="N122" s="633"/>
      <c r="O122" s="633"/>
      <c r="P122" s="633"/>
      <c r="Q122" s="633"/>
      <c r="R122" s="633"/>
      <c r="S122" s="633"/>
      <c r="T122" s="633"/>
      <c r="U122" s="633"/>
      <c r="V122" s="633"/>
      <c r="W122" s="633"/>
      <c r="X122" s="633"/>
      <c r="Y122" s="633"/>
      <c r="Z122" s="633"/>
      <c r="AA122" s="633"/>
      <c r="AB122" s="633"/>
      <c r="AC122" s="633"/>
      <c r="AD122" s="633"/>
      <c r="AE122" s="633"/>
      <c r="AF122" s="633"/>
      <c r="AG122" s="633"/>
      <c r="AH122" s="633"/>
      <c r="AI122" s="633"/>
      <c r="AJ122" s="633"/>
      <c r="AK122" s="633"/>
      <c r="AL122" s="633"/>
      <c r="AM122" s="633"/>
      <c r="AN122" s="633"/>
      <c r="AO122" s="633"/>
      <c r="AP122" s="633"/>
      <c r="AQ122" s="633"/>
      <c r="AR122" s="633"/>
      <c r="AS122" s="633"/>
      <c r="AT122" s="633"/>
      <c r="AU122" s="633"/>
      <c r="AV122" s="633"/>
      <c r="AW122" s="633"/>
      <c r="AX122" s="633"/>
      <c r="AY122" s="633"/>
      <c r="AZ122" s="633"/>
      <c r="BA122" s="633"/>
      <c r="BB122" s="633"/>
      <c r="BC122" s="633"/>
      <c r="BD122" s="633"/>
      <c r="BE122" s="633"/>
      <c r="BF122" s="633"/>
      <c r="BG122" s="633"/>
      <c r="BH122" s="633"/>
      <c r="BI122" s="633"/>
      <c r="BJ122" s="633"/>
      <c r="BK122" s="633"/>
      <c r="BL122" s="633"/>
      <c r="BM122" s="633"/>
      <c r="BN122" s="633"/>
      <c r="BO122" s="633"/>
      <c r="BP122" s="633"/>
      <c r="BQ122" s="633"/>
      <c r="BR122" s="633"/>
      <c r="BS122" s="633"/>
      <c r="BT122" s="633"/>
      <c r="BU122" s="633"/>
      <c r="BV122" s="633"/>
      <c r="BW122" s="633"/>
      <c r="BX122" s="633"/>
      <c r="BY122" s="633"/>
      <c r="BZ122" s="633"/>
    </row>
    <row r="123" spans="1:78" ht="10.5" customHeight="1" x14ac:dyDescent="0.15">
      <c r="A123" s="633"/>
      <c r="B123" s="633"/>
      <c r="C123" s="633"/>
      <c r="D123" s="633"/>
      <c r="E123" s="633"/>
      <c r="F123" s="633"/>
      <c r="G123" s="633"/>
      <c r="H123" s="633"/>
      <c r="I123" s="633"/>
      <c r="J123" s="633"/>
      <c r="K123" s="633"/>
      <c r="L123" s="633"/>
      <c r="M123" s="633"/>
      <c r="N123" s="633"/>
      <c r="O123" s="633"/>
      <c r="P123" s="633"/>
      <c r="Q123" s="633"/>
      <c r="R123" s="633"/>
      <c r="S123" s="633"/>
      <c r="T123" s="633"/>
      <c r="U123" s="633"/>
      <c r="V123" s="633"/>
      <c r="W123" s="633"/>
      <c r="X123" s="633"/>
      <c r="Y123" s="633"/>
      <c r="Z123" s="633"/>
      <c r="AA123" s="633"/>
      <c r="AB123" s="633"/>
      <c r="AC123" s="633"/>
      <c r="AD123" s="633"/>
      <c r="AE123" s="633"/>
      <c r="AF123" s="633"/>
      <c r="AG123" s="633"/>
      <c r="AH123" s="633"/>
      <c r="AI123" s="633"/>
      <c r="AJ123" s="633"/>
      <c r="AK123" s="633"/>
      <c r="AL123" s="633"/>
      <c r="AM123" s="633"/>
      <c r="AN123" s="633"/>
      <c r="AO123" s="633"/>
      <c r="AP123" s="633"/>
      <c r="AQ123" s="633"/>
      <c r="AR123" s="633"/>
      <c r="AS123" s="633"/>
      <c r="AT123" s="633"/>
      <c r="AU123" s="633"/>
      <c r="AV123" s="633"/>
      <c r="AW123" s="633"/>
      <c r="AX123" s="633"/>
      <c r="AY123" s="633"/>
      <c r="AZ123" s="633"/>
      <c r="BA123" s="633"/>
      <c r="BB123" s="633"/>
      <c r="BC123" s="633"/>
      <c r="BD123" s="633"/>
      <c r="BE123" s="633"/>
      <c r="BF123" s="633"/>
      <c r="BG123" s="633"/>
      <c r="BH123" s="633"/>
      <c r="BI123" s="633"/>
      <c r="BJ123" s="633"/>
      <c r="BK123" s="633"/>
      <c r="BL123" s="633"/>
      <c r="BM123" s="633"/>
      <c r="BN123" s="633"/>
      <c r="BO123" s="633"/>
      <c r="BP123" s="633"/>
      <c r="BQ123" s="633"/>
      <c r="BR123" s="633"/>
      <c r="BS123" s="633"/>
      <c r="BT123" s="633"/>
      <c r="BU123" s="633"/>
      <c r="BV123" s="633"/>
      <c r="BW123" s="633"/>
      <c r="BX123" s="633"/>
      <c r="BY123" s="633"/>
      <c r="BZ123" s="633"/>
    </row>
    <row r="124" spans="1:78" ht="10.5" customHeight="1" x14ac:dyDescent="0.15">
      <c r="A124" s="633"/>
      <c r="B124" s="633"/>
      <c r="C124" s="633"/>
      <c r="D124" s="633"/>
      <c r="E124" s="633"/>
      <c r="F124" s="633"/>
      <c r="G124" s="633"/>
      <c r="H124" s="633"/>
      <c r="I124" s="633"/>
      <c r="J124" s="633"/>
      <c r="K124" s="633"/>
      <c r="L124" s="633"/>
      <c r="M124" s="633"/>
      <c r="N124" s="633"/>
      <c r="O124" s="633"/>
      <c r="P124" s="633"/>
      <c r="Q124" s="633"/>
      <c r="R124" s="633"/>
      <c r="S124" s="633"/>
      <c r="T124" s="633"/>
      <c r="U124" s="633"/>
      <c r="V124" s="633"/>
      <c r="W124" s="633"/>
      <c r="X124" s="633"/>
      <c r="Y124" s="633"/>
      <c r="Z124" s="633"/>
      <c r="AA124" s="633"/>
      <c r="AB124" s="633"/>
      <c r="AC124" s="633"/>
      <c r="AD124" s="633"/>
      <c r="AE124" s="633"/>
      <c r="AF124" s="633"/>
      <c r="AG124" s="633"/>
      <c r="AH124" s="633"/>
      <c r="AI124" s="633"/>
      <c r="AJ124" s="633"/>
      <c r="AK124" s="633"/>
      <c r="AL124" s="633"/>
      <c r="AM124" s="633"/>
      <c r="AN124" s="633"/>
      <c r="AO124" s="633"/>
      <c r="AP124" s="633"/>
      <c r="AQ124" s="633"/>
      <c r="AR124" s="633"/>
      <c r="AS124" s="633"/>
      <c r="AT124" s="633"/>
      <c r="AU124" s="633"/>
      <c r="AV124" s="633"/>
      <c r="AW124" s="633"/>
      <c r="AX124" s="633"/>
      <c r="AY124" s="633"/>
      <c r="AZ124" s="633"/>
      <c r="BA124" s="633"/>
      <c r="BB124" s="633"/>
      <c r="BC124" s="633"/>
      <c r="BD124" s="633"/>
      <c r="BE124" s="633"/>
      <c r="BF124" s="633"/>
      <c r="BG124" s="633"/>
      <c r="BH124" s="633"/>
      <c r="BI124" s="633"/>
      <c r="BJ124" s="633"/>
      <c r="BK124" s="633"/>
      <c r="BL124" s="633"/>
      <c r="BM124" s="633"/>
      <c r="BN124" s="633"/>
      <c r="BO124" s="633"/>
      <c r="BP124" s="633"/>
      <c r="BQ124" s="633"/>
      <c r="BR124" s="633"/>
      <c r="BS124" s="633"/>
      <c r="BT124" s="633"/>
      <c r="BU124" s="633"/>
      <c r="BV124" s="633"/>
      <c r="BW124" s="633"/>
      <c r="BX124" s="633"/>
      <c r="BY124" s="633"/>
      <c r="BZ124" s="633"/>
    </row>
    <row r="125" spans="1:78" ht="10.5" customHeight="1" x14ac:dyDescent="0.15">
      <c r="A125" s="633"/>
      <c r="B125" s="633"/>
      <c r="C125" s="633"/>
      <c r="D125" s="633"/>
      <c r="E125" s="633"/>
      <c r="F125" s="633"/>
      <c r="G125" s="633"/>
      <c r="H125" s="633"/>
      <c r="I125" s="633"/>
      <c r="J125" s="633"/>
      <c r="K125" s="633"/>
      <c r="L125" s="633"/>
      <c r="M125" s="633"/>
      <c r="N125" s="633"/>
      <c r="O125" s="633"/>
      <c r="P125" s="633"/>
      <c r="Q125" s="633"/>
      <c r="R125" s="633"/>
      <c r="S125" s="633"/>
      <c r="T125" s="633"/>
      <c r="U125" s="633"/>
      <c r="V125" s="633"/>
      <c r="W125" s="633"/>
      <c r="X125" s="633"/>
      <c r="Y125" s="633"/>
      <c r="Z125" s="633"/>
      <c r="AA125" s="633"/>
      <c r="AB125" s="633"/>
      <c r="AC125" s="633"/>
      <c r="AD125" s="633"/>
      <c r="AE125" s="633"/>
      <c r="AF125" s="633"/>
      <c r="AG125" s="633"/>
      <c r="AH125" s="633"/>
      <c r="AI125" s="633"/>
      <c r="AJ125" s="633"/>
      <c r="AK125" s="633"/>
      <c r="AL125" s="633"/>
      <c r="AM125" s="633"/>
      <c r="AN125" s="633"/>
      <c r="AO125" s="633"/>
      <c r="AP125" s="633"/>
      <c r="AQ125" s="633"/>
      <c r="AR125" s="633"/>
      <c r="AS125" s="633"/>
      <c r="AT125" s="633"/>
      <c r="AU125" s="633"/>
      <c r="AV125" s="633"/>
      <c r="AW125" s="633"/>
      <c r="AX125" s="633"/>
      <c r="AY125" s="633"/>
      <c r="AZ125" s="633"/>
      <c r="BA125" s="633"/>
      <c r="BB125" s="633"/>
      <c r="BC125" s="633"/>
      <c r="BD125" s="633"/>
      <c r="BE125" s="633"/>
      <c r="BF125" s="633"/>
      <c r="BG125" s="633"/>
      <c r="BH125" s="633"/>
      <c r="BI125" s="633"/>
      <c r="BJ125" s="633"/>
      <c r="BK125" s="633"/>
      <c r="BL125" s="633"/>
      <c r="BM125" s="633"/>
      <c r="BN125" s="633"/>
      <c r="BO125" s="633"/>
      <c r="BP125" s="633"/>
      <c r="BQ125" s="633"/>
      <c r="BR125" s="633"/>
      <c r="BS125" s="633"/>
      <c r="BT125" s="633"/>
      <c r="BU125" s="633"/>
      <c r="BV125" s="633"/>
      <c r="BW125" s="633"/>
      <c r="BX125" s="633"/>
      <c r="BY125" s="633"/>
      <c r="BZ125" s="633"/>
    </row>
    <row r="126" spans="1:78" ht="10.5" customHeight="1" x14ac:dyDescent="0.15">
      <c r="A126" s="633"/>
      <c r="B126" s="633"/>
      <c r="C126" s="633"/>
      <c r="D126" s="633"/>
      <c r="E126" s="633"/>
      <c r="F126" s="633"/>
      <c r="G126" s="633"/>
      <c r="H126" s="633"/>
      <c r="I126" s="633"/>
      <c r="J126" s="633"/>
      <c r="K126" s="633"/>
      <c r="L126" s="633"/>
      <c r="M126" s="633"/>
      <c r="N126" s="633"/>
      <c r="O126" s="633"/>
      <c r="P126" s="633"/>
      <c r="Q126" s="633"/>
      <c r="R126" s="633"/>
      <c r="S126" s="633"/>
      <c r="T126" s="633"/>
      <c r="U126" s="633"/>
      <c r="V126" s="633"/>
      <c r="W126" s="633"/>
      <c r="X126" s="633"/>
      <c r="Y126" s="633"/>
      <c r="Z126" s="633"/>
      <c r="AA126" s="633"/>
      <c r="AB126" s="633"/>
      <c r="AC126" s="633"/>
      <c r="AD126" s="633"/>
      <c r="AE126" s="633"/>
      <c r="AF126" s="633"/>
      <c r="AG126" s="633"/>
      <c r="AH126" s="633"/>
      <c r="AI126" s="633"/>
      <c r="AJ126" s="633"/>
      <c r="AK126" s="633"/>
      <c r="AL126" s="633"/>
      <c r="AM126" s="633"/>
      <c r="AN126" s="633"/>
      <c r="AO126" s="633"/>
      <c r="AP126" s="633"/>
      <c r="AQ126" s="633"/>
      <c r="AR126" s="633"/>
      <c r="AS126" s="633"/>
      <c r="AT126" s="633"/>
      <c r="AU126" s="633"/>
      <c r="AV126" s="633"/>
      <c r="AW126" s="633"/>
      <c r="AX126" s="633"/>
      <c r="AY126" s="633"/>
      <c r="AZ126" s="633"/>
      <c r="BA126" s="633"/>
      <c r="BB126" s="633"/>
      <c r="BC126" s="633"/>
      <c r="BD126" s="633"/>
      <c r="BE126" s="633"/>
      <c r="BF126" s="633"/>
      <c r="BG126" s="633"/>
      <c r="BH126" s="633"/>
      <c r="BI126" s="633"/>
      <c r="BJ126" s="633"/>
      <c r="BK126" s="633"/>
      <c r="BL126" s="633"/>
      <c r="BM126" s="633"/>
      <c r="BN126" s="633"/>
      <c r="BO126" s="633"/>
      <c r="BP126" s="633"/>
      <c r="BQ126" s="633"/>
      <c r="BR126" s="633"/>
      <c r="BS126" s="633"/>
      <c r="BT126" s="633"/>
      <c r="BU126" s="633"/>
      <c r="BV126" s="633"/>
      <c r="BW126" s="633"/>
      <c r="BX126" s="633"/>
      <c r="BY126" s="633"/>
      <c r="BZ126" s="633"/>
    </row>
    <row r="127" spans="1:78" ht="10.5" customHeight="1" x14ac:dyDescent="0.15">
      <c r="A127" s="633"/>
      <c r="B127" s="633"/>
      <c r="C127" s="633"/>
      <c r="D127" s="633"/>
      <c r="E127" s="633"/>
      <c r="F127" s="633"/>
      <c r="G127" s="633"/>
      <c r="H127" s="633"/>
      <c r="I127" s="633"/>
      <c r="J127" s="633"/>
      <c r="K127" s="633"/>
      <c r="L127" s="633"/>
      <c r="M127" s="633"/>
      <c r="N127" s="633"/>
      <c r="O127" s="633"/>
      <c r="P127" s="633"/>
      <c r="Q127" s="633"/>
      <c r="R127" s="633"/>
      <c r="S127" s="633"/>
      <c r="T127" s="633"/>
      <c r="U127" s="633"/>
      <c r="V127" s="633"/>
      <c r="W127" s="633"/>
      <c r="X127" s="633"/>
      <c r="Y127" s="633"/>
      <c r="Z127" s="633"/>
      <c r="AA127" s="633"/>
      <c r="AB127" s="633"/>
      <c r="AC127" s="633"/>
      <c r="AD127" s="633"/>
      <c r="AE127" s="633"/>
      <c r="AF127" s="633"/>
      <c r="AG127" s="633"/>
      <c r="AH127" s="633"/>
      <c r="AI127" s="633"/>
      <c r="AJ127" s="633"/>
      <c r="AK127" s="633"/>
      <c r="AL127" s="633"/>
      <c r="AM127" s="633"/>
      <c r="AN127" s="633"/>
      <c r="AO127" s="633"/>
      <c r="AP127" s="633"/>
      <c r="AQ127" s="633"/>
      <c r="AR127" s="633"/>
      <c r="AS127" s="633"/>
      <c r="AT127" s="633"/>
      <c r="AU127" s="633"/>
      <c r="AV127" s="633"/>
      <c r="AW127" s="633"/>
      <c r="AX127" s="633"/>
      <c r="AY127" s="633"/>
      <c r="AZ127" s="633"/>
      <c r="BA127" s="633"/>
      <c r="BB127" s="633"/>
      <c r="BC127" s="633"/>
      <c r="BD127" s="633"/>
      <c r="BE127" s="633"/>
      <c r="BF127" s="633"/>
      <c r="BG127" s="633"/>
      <c r="BH127" s="633"/>
      <c r="BI127" s="633"/>
      <c r="BJ127" s="633"/>
      <c r="BK127" s="633"/>
      <c r="BL127" s="633"/>
      <c r="BM127" s="633"/>
      <c r="BN127" s="633"/>
      <c r="BO127" s="633"/>
      <c r="BP127" s="633"/>
      <c r="BQ127" s="633"/>
      <c r="BR127" s="633"/>
      <c r="BS127" s="633"/>
      <c r="BT127" s="633"/>
      <c r="BU127" s="633"/>
      <c r="BV127" s="633"/>
      <c r="BW127" s="633"/>
      <c r="BX127" s="633"/>
      <c r="BY127" s="633"/>
      <c r="BZ127" s="633"/>
    </row>
    <row r="128" spans="1:78" ht="10.5" customHeight="1" x14ac:dyDescent="0.15">
      <c r="A128" s="633"/>
      <c r="B128" s="633"/>
      <c r="C128" s="633"/>
      <c r="D128" s="633"/>
      <c r="E128" s="633"/>
      <c r="F128" s="633"/>
      <c r="G128" s="633"/>
      <c r="H128" s="633"/>
      <c r="I128" s="633"/>
      <c r="J128" s="633"/>
      <c r="K128" s="633"/>
      <c r="L128" s="633"/>
      <c r="M128" s="633"/>
      <c r="N128" s="633"/>
      <c r="O128" s="633"/>
      <c r="P128" s="633"/>
      <c r="Q128" s="633"/>
      <c r="R128" s="633"/>
      <c r="S128" s="633"/>
      <c r="T128" s="633"/>
      <c r="U128" s="633"/>
      <c r="V128" s="633"/>
      <c r="W128" s="633"/>
      <c r="X128" s="633"/>
      <c r="Y128" s="633"/>
      <c r="Z128" s="633"/>
      <c r="AA128" s="633"/>
      <c r="AB128" s="633"/>
      <c r="AC128" s="633"/>
      <c r="AD128" s="633"/>
      <c r="AE128" s="633"/>
      <c r="AF128" s="633"/>
      <c r="AG128" s="633"/>
      <c r="AH128" s="633"/>
      <c r="AI128" s="633"/>
      <c r="AJ128" s="633"/>
      <c r="AK128" s="633"/>
      <c r="AL128" s="633"/>
      <c r="AM128" s="633"/>
      <c r="AN128" s="633"/>
      <c r="AO128" s="633"/>
      <c r="AP128" s="633"/>
      <c r="AQ128" s="633"/>
      <c r="AR128" s="633"/>
      <c r="AS128" s="633"/>
      <c r="AT128" s="633"/>
      <c r="AU128" s="633"/>
      <c r="AV128" s="633"/>
      <c r="AW128" s="633"/>
      <c r="AX128" s="633"/>
      <c r="AY128" s="633"/>
      <c r="AZ128" s="633"/>
      <c r="BA128" s="633"/>
      <c r="BB128" s="633"/>
      <c r="BC128" s="633"/>
      <c r="BD128" s="633"/>
      <c r="BE128" s="633"/>
      <c r="BF128" s="633"/>
      <c r="BG128" s="633"/>
      <c r="BH128" s="633"/>
      <c r="BI128" s="633"/>
      <c r="BJ128" s="633"/>
      <c r="BK128" s="633"/>
      <c r="BL128" s="633"/>
      <c r="BM128" s="633"/>
      <c r="BN128" s="633"/>
      <c r="BO128" s="633"/>
      <c r="BP128" s="633"/>
      <c r="BQ128" s="633"/>
      <c r="BR128" s="633"/>
      <c r="BS128" s="633"/>
      <c r="BT128" s="633"/>
      <c r="BU128" s="633"/>
      <c r="BV128" s="633"/>
      <c r="BW128" s="633"/>
      <c r="BX128" s="633"/>
      <c r="BY128" s="633"/>
      <c r="BZ128" s="633"/>
    </row>
    <row r="129" spans="1:78" ht="10.5" customHeight="1" x14ac:dyDescent="0.15">
      <c r="A129" s="633"/>
      <c r="B129" s="633"/>
      <c r="C129" s="633"/>
      <c r="D129" s="633"/>
      <c r="E129" s="633"/>
      <c r="F129" s="633"/>
      <c r="G129" s="633"/>
      <c r="H129" s="633"/>
      <c r="I129" s="633"/>
      <c r="J129" s="633"/>
      <c r="K129" s="633"/>
      <c r="L129" s="633"/>
      <c r="M129" s="633"/>
      <c r="N129" s="633"/>
      <c r="O129" s="633"/>
      <c r="P129" s="633"/>
      <c r="Q129" s="633"/>
      <c r="R129" s="633"/>
      <c r="S129" s="633"/>
      <c r="T129" s="633"/>
      <c r="U129" s="633"/>
      <c r="V129" s="633"/>
      <c r="W129" s="633"/>
      <c r="X129" s="633"/>
      <c r="Y129" s="633"/>
      <c r="Z129" s="633"/>
      <c r="AA129" s="633"/>
      <c r="AB129" s="633"/>
      <c r="AC129" s="633"/>
      <c r="AD129" s="633"/>
      <c r="AE129" s="633"/>
      <c r="AF129" s="633"/>
      <c r="AG129" s="633"/>
      <c r="AH129" s="633"/>
      <c r="AI129" s="633"/>
      <c r="AJ129" s="633"/>
      <c r="AK129" s="633"/>
      <c r="AL129" s="633"/>
      <c r="AM129" s="633"/>
      <c r="AN129" s="633"/>
      <c r="AO129" s="633"/>
      <c r="AP129" s="633"/>
      <c r="AQ129" s="633"/>
      <c r="AR129" s="633"/>
      <c r="AS129" s="633"/>
      <c r="AT129" s="633"/>
      <c r="AU129" s="633"/>
      <c r="AV129" s="633"/>
      <c r="AW129" s="633"/>
      <c r="AX129" s="633"/>
      <c r="AY129" s="633"/>
      <c r="AZ129" s="633"/>
      <c r="BA129" s="633"/>
      <c r="BB129" s="633"/>
      <c r="BC129" s="633"/>
      <c r="BD129" s="633"/>
      <c r="BE129" s="633"/>
      <c r="BF129" s="633"/>
      <c r="BG129" s="633"/>
      <c r="BH129" s="633"/>
      <c r="BI129" s="633"/>
      <c r="BJ129" s="633"/>
      <c r="BK129" s="633"/>
      <c r="BL129" s="633"/>
      <c r="BM129" s="633"/>
      <c r="BN129" s="633"/>
      <c r="BO129" s="633"/>
      <c r="BP129" s="633"/>
      <c r="BQ129" s="633"/>
      <c r="BR129" s="633"/>
      <c r="BS129" s="633"/>
      <c r="BT129" s="633"/>
      <c r="BU129" s="633"/>
      <c r="BV129" s="633"/>
      <c r="BW129" s="633"/>
      <c r="BX129" s="633"/>
      <c r="BY129" s="633"/>
      <c r="BZ129" s="633"/>
    </row>
    <row r="130" spans="1:78" ht="10.5" customHeight="1" x14ac:dyDescent="0.15">
      <c r="A130" s="633"/>
      <c r="B130" s="633"/>
      <c r="C130" s="633"/>
      <c r="D130" s="633"/>
      <c r="E130" s="633"/>
      <c r="F130" s="633"/>
      <c r="G130" s="633"/>
      <c r="H130" s="633"/>
      <c r="I130" s="633"/>
      <c r="J130" s="633"/>
      <c r="K130" s="633"/>
      <c r="L130" s="633"/>
      <c r="M130" s="633"/>
      <c r="N130" s="633"/>
      <c r="O130" s="633"/>
      <c r="P130" s="633"/>
      <c r="Q130" s="633"/>
      <c r="R130" s="633"/>
      <c r="S130" s="633"/>
      <c r="T130" s="633"/>
      <c r="U130" s="633"/>
      <c r="V130" s="633"/>
      <c r="W130" s="633"/>
      <c r="X130" s="633"/>
      <c r="Y130" s="633"/>
      <c r="Z130" s="633"/>
      <c r="AA130" s="633"/>
      <c r="AB130" s="633"/>
      <c r="AC130" s="633"/>
      <c r="AD130" s="633"/>
      <c r="AE130" s="633"/>
      <c r="AF130" s="633"/>
      <c r="AG130" s="633"/>
      <c r="AH130" s="633"/>
      <c r="AI130" s="633"/>
      <c r="AJ130" s="633"/>
      <c r="AK130" s="633"/>
      <c r="AL130" s="633"/>
      <c r="AM130" s="633"/>
      <c r="AN130" s="633"/>
      <c r="AO130" s="633"/>
      <c r="AP130" s="633"/>
      <c r="AQ130" s="633"/>
      <c r="AR130" s="633"/>
      <c r="AS130" s="633"/>
      <c r="AT130" s="633"/>
      <c r="AU130" s="633"/>
      <c r="AV130" s="633"/>
      <c r="AW130" s="633"/>
      <c r="AX130" s="633"/>
      <c r="AY130" s="633"/>
      <c r="AZ130" s="633"/>
      <c r="BA130" s="633"/>
      <c r="BB130" s="633"/>
      <c r="BC130" s="633"/>
      <c r="BD130" s="633"/>
      <c r="BE130" s="633"/>
      <c r="BF130" s="633"/>
      <c r="BG130" s="633"/>
      <c r="BH130" s="633"/>
      <c r="BI130" s="633"/>
      <c r="BJ130" s="633"/>
      <c r="BK130" s="633"/>
      <c r="BL130" s="633"/>
      <c r="BM130" s="633"/>
      <c r="BN130" s="633"/>
      <c r="BO130" s="633"/>
      <c r="BP130" s="633"/>
      <c r="BQ130" s="633"/>
      <c r="BR130" s="633"/>
      <c r="BS130" s="633"/>
      <c r="BT130" s="633"/>
      <c r="BU130" s="633"/>
      <c r="BV130" s="633"/>
      <c r="BW130" s="633"/>
      <c r="BX130" s="633"/>
      <c r="BY130" s="633"/>
      <c r="BZ130" s="633"/>
    </row>
    <row r="131" spans="1:78" ht="10.5" customHeight="1" x14ac:dyDescent="0.15">
      <c r="A131" s="633"/>
      <c r="B131" s="633"/>
      <c r="C131" s="633"/>
      <c r="D131" s="633"/>
      <c r="E131" s="633"/>
      <c r="F131" s="633"/>
      <c r="G131" s="633"/>
      <c r="H131" s="633"/>
      <c r="I131" s="633"/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3"/>
      <c r="X131" s="633"/>
      <c r="Y131" s="633"/>
      <c r="Z131" s="633"/>
      <c r="AA131" s="633"/>
      <c r="AB131" s="633"/>
      <c r="AC131" s="633"/>
      <c r="AD131" s="633"/>
      <c r="AE131" s="633"/>
      <c r="AF131" s="633"/>
      <c r="AG131" s="633"/>
      <c r="AH131" s="633"/>
      <c r="AI131" s="633"/>
      <c r="AJ131" s="633"/>
      <c r="AK131" s="633"/>
      <c r="AL131" s="633"/>
      <c r="AM131" s="633"/>
      <c r="AN131" s="633"/>
      <c r="AO131" s="633"/>
      <c r="AP131" s="633"/>
      <c r="AQ131" s="633"/>
      <c r="AR131" s="633"/>
      <c r="AS131" s="633"/>
      <c r="AT131" s="633"/>
      <c r="AU131" s="633"/>
      <c r="AV131" s="633"/>
      <c r="AW131" s="633"/>
      <c r="AX131" s="633"/>
      <c r="AY131" s="633"/>
      <c r="AZ131" s="633"/>
      <c r="BA131" s="633"/>
      <c r="BB131" s="633"/>
      <c r="BC131" s="633"/>
      <c r="BD131" s="633"/>
      <c r="BE131" s="633"/>
      <c r="BF131" s="633"/>
      <c r="BG131" s="633"/>
      <c r="BH131" s="633"/>
      <c r="BI131" s="633"/>
      <c r="BJ131" s="633"/>
      <c r="BK131" s="633"/>
      <c r="BL131" s="633"/>
      <c r="BM131" s="633"/>
      <c r="BN131" s="633"/>
      <c r="BO131" s="633"/>
      <c r="BP131" s="633"/>
      <c r="BQ131" s="633"/>
      <c r="BR131" s="633"/>
      <c r="BS131" s="633"/>
      <c r="BT131" s="633"/>
      <c r="BU131" s="633"/>
      <c r="BV131" s="633"/>
      <c r="BW131" s="633"/>
      <c r="BX131" s="633"/>
      <c r="BY131" s="633"/>
      <c r="BZ131" s="633"/>
    </row>
    <row r="132" spans="1:78" ht="10.5" customHeight="1" x14ac:dyDescent="0.15">
      <c r="A132" s="633"/>
      <c r="B132" s="633"/>
      <c r="C132" s="633"/>
      <c r="D132" s="633"/>
      <c r="E132" s="633"/>
      <c r="F132" s="633"/>
      <c r="G132" s="633"/>
      <c r="H132" s="633"/>
      <c r="I132" s="633"/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3"/>
      <c r="X132" s="633"/>
      <c r="Y132" s="633"/>
      <c r="Z132" s="633"/>
      <c r="AA132" s="633"/>
      <c r="AB132" s="633"/>
      <c r="AC132" s="633"/>
      <c r="AD132" s="633"/>
      <c r="AE132" s="633"/>
      <c r="AF132" s="633"/>
      <c r="AG132" s="633"/>
      <c r="AH132" s="633"/>
      <c r="AI132" s="633"/>
      <c r="AJ132" s="633"/>
      <c r="AK132" s="633"/>
      <c r="AL132" s="633"/>
      <c r="AM132" s="633"/>
      <c r="AN132" s="633"/>
      <c r="AO132" s="633"/>
      <c r="AP132" s="633"/>
      <c r="AQ132" s="633"/>
      <c r="AR132" s="633"/>
      <c r="AS132" s="633"/>
      <c r="AT132" s="633"/>
      <c r="AU132" s="633"/>
      <c r="AV132" s="633"/>
      <c r="AW132" s="633"/>
      <c r="AX132" s="633"/>
      <c r="AY132" s="633"/>
      <c r="AZ132" s="633"/>
      <c r="BA132" s="633"/>
      <c r="BB132" s="633"/>
      <c r="BC132" s="633"/>
      <c r="BD132" s="633"/>
      <c r="BE132" s="633"/>
      <c r="BF132" s="633"/>
      <c r="BG132" s="633"/>
      <c r="BH132" s="633"/>
      <c r="BI132" s="633"/>
      <c r="BJ132" s="633"/>
      <c r="BK132" s="633"/>
      <c r="BL132" s="633"/>
      <c r="BM132" s="633"/>
      <c r="BN132" s="633"/>
      <c r="BO132" s="633"/>
      <c r="BP132" s="633"/>
      <c r="BQ132" s="633"/>
      <c r="BR132" s="633"/>
      <c r="BS132" s="633"/>
      <c r="BT132" s="633"/>
      <c r="BU132" s="633"/>
      <c r="BV132" s="633"/>
      <c r="BW132" s="633"/>
      <c r="BX132" s="633"/>
      <c r="BY132" s="633"/>
      <c r="BZ132" s="633"/>
    </row>
    <row r="133" spans="1:78" ht="10.5" customHeight="1" x14ac:dyDescent="0.15">
      <c r="A133" s="633"/>
      <c r="B133" s="633"/>
      <c r="C133" s="633"/>
      <c r="D133" s="633"/>
      <c r="E133" s="633"/>
      <c r="F133" s="633"/>
      <c r="G133" s="633"/>
      <c r="H133" s="633"/>
      <c r="I133" s="633"/>
      <c r="J133" s="633"/>
      <c r="K133" s="633"/>
      <c r="L133" s="633"/>
      <c r="M133" s="633"/>
      <c r="N133" s="633"/>
      <c r="O133" s="633"/>
      <c r="P133" s="633"/>
      <c r="Q133" s="633"/>
      <c r="R133" s="633"/>
      <c r="S133" s="633"/>
      <c r="T133" s="633"/>
      <c r="U133" s="633"/>
      <c r="V133" s="633"/>
      <c r="W133" s="633"/>
      <c r="X133" s="633"/>
      <c r="Y133" s="633"/>
      <c r="Z133" s="633"/>
      <c r="AA133" s="633"/>
      <c r="AB133" s="633"/>
      <c r="AC133" s="633"/>
      <c r="AD133" s="633"/>
      <c r="AE133" s="633"/>
      <c r="AF133" s="633"/>
      <c r="AG133" s="633"/>
      <c r="AH133" s="633"/>
      <c r="AI133" s="633"/>
      <c r="AJ133" s="633"/>
      <c r="AK133" s="633"/>
      <c r="AL133" s="633"/>
      <c r="AM133" s="633"/>
      <c r="AN133" s="633"/>
      <c r="AO133" s="633"/>
      <c r="AP133" s="633"/>
      <c r="AQ133" s="633"/>
      <c r="AR133" s="633"/>
      <c r="AS133" s="633"/>
      <c r="AT133" s="633"/>
      <c r="AU133" s="633"/>
      <c r="AV133" s="633"/>
      <c r="AW133" s="633"/>
      <c r="AX133" s="633"/>
      <c r="AY133" s="633"/>
      <c r="AZ133" s="633"/>
      <c r="BA133" s="633"/>
      <c r="BB133" s="633"/>
      <c r="BC133" s="633"/>
      <c r="BD133" s="633"/>
      <c r="BE133" s="633"/>
      <c r="BF133" s="633"/>
      <c r="BG133" s="633"/>
      <c r="BH133" s="633"/>
      <c r="BI133" s="633"/>
      <c r="BJ133" s="633"/>
      <c r="BK133" s="633"/>
      <c r="BL133" s="633"/>
      <c r="BM133" s="633"/>
      <c r="BN133" s="633"/>
      <c r="BO133" s="633"/>
      <c r="BP133" s="633"/>
      <c r="BQ133" s="633"/>
      <c r="BR133" s="633"/>
      <c r="BS133" s="633"/>
      <c r="BT133" s="633"/>
      <c r="BU133" s="633"/>
      <c r="BV133" s="633"/>
      <c r="BW133" s="633"/>
      <c r="BX133" s="633"/>
      <c r="BY133" s="633"/>
      <c r="BZ133" s="633"/>
    </row>
    <row r="134" spans="1:78" ht="10.5" customHeight="1" x14ac:dyDescent="0.15">
      <c r="A134" s="633"/>
      <c r="B134" s="633"/>
      <c r="C134" s="633"/>
      <c r="D134" s="633"/>
      <c r="E134" s="633"/>
      <c r="F134" s="633"/>
      <c r="G134" s="633"/>
      <c r="H134" s="633"/>
      <c r="I134" s="633"/>
      <c r="J134" s="633"/>
      <c r="K134" s="633"/>
      <c r="L134" s="633"/>
      <c r="M134" s="633"/>
      <c r="N134" s="633"/>
      <c r="O134" s="633"/>
      <c r="P134" s="633"/>
      <c r="Q134" s="633"/>
      <c r="R134" s="633"/>
      <c r="S134" s="633"/>
      <c r="T134" s="633"/>
      <c r="U134" s="633"/>
      <c r="V134" s="633"/>
      <c r="W134" s="633"/>
      <c r="X134" s="633"/>
      <c r="Y134" s="633"/>
      <c r="Z134" s="633"/>
      <c r="AA134" s="633"/>
      <c r="AB134" s="633"/>
      <c r="AC134" s="633"/>
      <c r="AD134" s="633"/>
      <c r="AE134" s="633"/>
      <c r="AF134" s="633"/>
      <c r="AG134" s="633"/>
      <c r="AH134" s="633"/>
      <c r="AI134" s="633"/>
      <c r="AJ134" s="633"/>
      <c r="AK134" s="633"/>
      <c r="AL134" s="633"/>
      <c r="AM134" s="633"/>
      <c r="AN134" s="633"/>
      <c r="AO134" s="633"/>
      <c r="AP134" s="633"/>
      <c r="AQ134" s="633"/>
      <c r="AR134" s="633"/>
      <c r="AS134" s="633"/>
      <c r="AT134" s="633"/>
      <c r="AU134" s="633"/>
      <c r="AV134" s="633"/>
      <c r="AW134" s="633"/>
      <c r="AX134" s="633"/>
      <c r="AY134" s="633"/>
      <c r="AZ134" s="633"/>
      <c r="BA134" s="633"/>
      <c r="BB134" s="633"/>
      <c r="BC134" s="633"/>
      <c r="BD134" s="633"/>
      <c r="BE134" s="633"/>
      <c r="BF134" s="633"/>
      <c r="BG134" s="633"/>
      <c r="BH134" s="633"/>
      <c r="BI134" s="633"/>
      <c r="BJ134" s="633"/>
      <c r="BK134" s="633"/>
      <c r="BL134" s="633"/>
      <c r="BM134" s="633"/>
      <c r="BN134" s="633"/>
      <c r="BO134" s="633"/>
      <c r="BP134" s="633"/>
      <c r="BQ134" s="633"/>
      <c r="BR134" s="633"/>
      <c r="BS134" s="633"/>
      <c r="BT134" s="633"/>
      <c r="BU134" s="633"/>
      <c r="BV134" s="633"/>
      <c r="BW134" s="633"/>
      <c r="BX134" s="633"/>
      <c r="BY134" s="633"/>
      <c r="BZ134" s="633"/>
    </row>
    <row r="135" spans="1:78" ht="10.5" customHeight="1" x14ac:dyDescent="0.15">
      <c r="A135" s="633"/>
      <c r="B135" s="633"/>
      <c r="C135" s="633"/>
      <c r="D135" s="633"/>
      <c r="E135" s="633"/>
      <c r="F135" s="633"/>
      <c r="G135" s="633"/>
      <c r="H135" s="633"/>
      <c r="I135" s="633"/>
      <c r="J135" s="633"/>
      <c r="K135" s="633"/>
      <c r="L135" s="633"/>
      <c r="M135" s="633"/>
      <c r="N135" s="633"/>
      <c r="O135" s="633"/>
      <c r="P135" s="633"/>
      <c r="Q135" s="633"/>
      <c r="R135" s="633"/>
      <c r="S135" s="633"/>
      <c r="T135" s="633"/>
      <c r="U135" s="633"/>
      <c r="V135" s="633"/>
      <c r="W135" s="633"/>
      <c r="X135" s="633"/>
      <c r="Y135" s="633"/>
      <c r="Z135" s="633"/>
      <c r="AA135" s="633"/>
      <c r="AB135" s="633"/>
      <c r="AC135" s="633"/>
      <c r="AD135" s="633"/>
      <c r="AE135" s="633"/>
      <c r="AF135" s="633"/>
      <c r="AG135" s="633"/>
      <c r="AH135" s="633"/>
      <c r="AI135" s="633"/>
      <c r="AJ135" s="633"/>
      <c r="AK135" s="633"/>
      <c r="AL135" s="633"/>
      <c r="AM135" s="633"/>
      <c r="AN135" s="633"/>
      <c r="AO135" s="633"/>
      <c r="AP135" s="633"/>
      <c r="AQ135" s="633"/>
      <c r="AR135" s="633"/>
      <c r="AS135" s="633"/>
      <c r="AT135" s="633"/>
      <c r="AU135" s="633"/>
      <c r="AV135" s="633"/>
      <c r="AW135" s="633"/>
      <c r="AX135" s="633"/>
      <c r="AY135" s="633"/>
      <c r="AZ135" s="633"/>
      <c r="BA135" s="633"/>
      <c r="BB135" s="633"/>
      <c r="BC135" s="633"/>
      <c r="BD135" s="633"/>
      <c r="BE135" s="633"/>
      <c r="BF135" s="633"/>
      <c r="BG135" s="633"/>
      <c r="BH135" s="633"/>
      <c r="BI135" s="633"/>
      <c r="BJ135" s="633"/>
      <c r="BK135" s="633"/>
      <c r="BL135" s="633"/>
      <c r="BM135" s="633"/>
      <c r="BN135" s="633"/>
      <c r="BO135" s="633"/>
      <c r="BP135" s="633"/>
      <c r="BQ135" s="633"/>
      <c r="BR135" s="633"/>
      <c r="BS135" s="633"/>
      <c r="BT135" s="633"/>
      <c r="BU135" s="633"/>
      <c r="BV135" s="633"/>
      <c r="BW135" s="633"/>
      <c r="BX135" s="633"/>
      <c r="BY135" s="633"/>
      <c r="BZ135" s="633"/>
    </row>
    <row r="136" spans="1:78" ht="10.5" customHeight="1" x14ac:dyDescent="0.15">
      <c r="A136" s="633"/>
      <c r="B136" s="633"/>
      <c r="C136" s="633"/>
      <c r="D136" s="633"/>
      <c r="E136" s="633"/>
      <c r="F136" s="633"/>
      <c r="G136" s="633"/>
      <c r="H136" s="633"/>
      <c r="I136" s="633"/>
      <c r="J136" s="633"/>
      <c r="K136" s="633"/>
      <c r="L136" s="633"/>
      <c r="M136" s="633"/>
      <c r="N136" s="633"/>
      <c r="O136" s="633"/>
      <c r="P136" s="633"/>
      <c r="Q136" s="633"/>
      <c r="R136" s="633"/>
      <c r="S136" s="633"/>
      <c r="T136" s="633"/>
      <c r="U136" s="633"/>
      <c r="V136" s="633"/>
      <c r="W136" s="633"/>
      <c r="X136" s="633"/>
      <c r="Y136" s="633"/>
      <c r="Z136" s="633"/>
      <c r="AA136" s="633"/>
      <c r="AB136" s="633"/>
      <c r="AC136" s="633"/>
      <c r="AD136" s="633"/>
      <c r="AE136" s="633"/>
      <c r="AF136" s="633"/>
      <c r="AG136" s="633"/>
      <c r="AH136" s="633"/>
      <c r="AI136" s="633"/>
      <c r="AJ136" s="633"/>
      <c r="AK136" s="633"/>
      <c r="AL136" s="633"/>
      <c r="AM136" s="633"/>
      <c r="AN136" s="633"/>
      <c r="AO136" s="633"/>
      <c r="AP136" s="633"/>
      <c r="AQ136" s="633"/>
      <c r="AR136" s="633"/>
      <c r="AS136" s="633"/>
      <c r="AT136" s="633"/>
      <c r="AU136" s="633"/>
      <c r="AV136" s="633"/>
      <c r="AW136" s="633"/>
      <c r="AX136" s="633"/>
      <c r="AY136" s="633"/>
      <c r="AZ136" s="633"/>
      <c r="BA136" s="633"/>
      <c r="BB136" s="633"/>
      <c r="BC136" s="633"/>
      <c r="BD136" s="633"/>
      <c r="BE136" s="633"/>
      <c r="BF136" s="633"/>
      <c r="BG136" s="633"/>
      <c r="BH136" s="633"/>
      <c r="BI136" s="633"/>
      <c r="BJ136" s="633"/>
      <c r="BK136" s="633"/>
      <c r="BL136" s="633"/>
      <c r="BM136" s="633"/>
      <c r="BN136" s="633"/>
      <c r="BO136" s="633"/>
      <c r="BP136" s="633"/>
      <c r="BQ136" s="633"/>
      <c r="BR136" s="633"/>
      <c r="BS136" s="633"/>
      <c r="BT136" s="633"/>
      <c r="BU136" s="633"/>
      <c r="BV136" s="633"/>
      <c r="BW136" s="633"/>
      <c r="BX136" s="633"/>
      <c r="BY136" s="633"/>
      <c r="BZ136" s="633"/>
    </row>
    <row r="137" spans="1:78" ht="10.5" customHeight="1" x14ac:dyDescent="0.15">
      <c r="A137" s="633"/>
      <c r="B137" s="633"/>
      <c r="C137" s="633"/>
      <c r="D137" s="633"/>
      <c r="E137" s="633"/>
      <c r="F137" s="633"/>
      <c r="G137" s="633"/>
      <c r="H137" s="633"/>
      <c r="I137" s="633"/>
      <c r="J137" s="633"/>
      <c r="K137" s="633"/>
      <c r="L137" s="633"/>
      <c r="M137" s="633"/>
      <c r="N137" s="633"/>
      <c r="O137" s="633"/>
      <c r="P137" s="633"/>
      <c r="Q137" s="633"/>
      <c r="R137" s="633"/>
      <c r="S137" s="633"/>
      <c r="T137" s="633"/>
      <c r="U137" s="633"/>
      <c r="V137" s="633"/>
      <c r="W137" s="633"/>
      <c r="X137" s="633"/>
      <c r="Y137" s="633"/>
      <c r="Z137" s="633"/>
      <c r="AA137" s="633"/>
      <c r="AB137" s="633"/>
      <c r="AC137" s="633"/>
      <c r="AD137" s="633"/>
      <c r="AE137" s="633"/>
      <c r="AF137" s="633"/>
      <c r="AG137" s="633"/>
      <c r="AH137" s="633"/>
      <c r="AI137" s="633"/>
      <c r="AJ137" s="633"/>
      <c r="AK137" s="633"/>
      <c r="AL137" s="633"/>
      <c r="AM137" s="633"/>
      <c r="AN137" s="633"/>
      <c r="AO137" s="633"/>
      <c r="AP137" s="633"/>
      <c r="AQ137" s="633"/>
      <c r="AR137" s="633"/>
      <c r="AS137" s="633"/>
      <c r="AT137" s="633"/>
      <c r="AU137" s="633"/>
      <c r="AV137" s="633"/>
      <c r="AW137" s="633"/>
      <c r="AX137" s="633"/>
      <c r="AY137" s="633"/>
      <c r="AZ137" s="633"/>
      <c r="BA137" s="633"/>
      <c r="BB137" s="633"/>
      <c r="BC137" s="633"/>
      <c r="BD137" s="633"/>
      <c r="BE137" s="633"/>
      <c r="BF137" s="633"/>
      <c r="BG137" s="633"/>
      <c r="BH137" s="633"/>
      <c r="BI137" s="633"/>
      <c r="BJ137" s="633"/>
      <c r="BK137" s="633"/>
      <c r="BL137" s="633"/>
      <c r="BM137" s="633"/>
      <c r="BN137" s="633"/>
      <c r="BO137" s="633"/>
      <c r="BP137" s="633"/>
      <c r="BQ137" s="633"/>
      <c r="BR137" s="633"/>
      <c r="BS137" s="633"/>
      <c r="BT137" s="633"/>
      <c r="BU137" s="633"/>
      <c r="BV137" s="633"/>
      <c r="BW137" s="633"/>
      <c r="BX137" s="633"/>
      <c r="BY137" s="633"/>
      <c r="BZ137" s="633"/>
    </row>
    <row r="138" spans="1:78" ht="10.5" customHeight="1" x14ac:dyDescent="0.15">
      <c r="A138" s="633"/>
      <c r="B138" s="633"/>
      <c r="C138" s="633"/>
      <c r="D138" s="633"/>
      <c r="E138" s="633"/>
      <c r="F138" s="633"/>
      <c r="G138" s="633"/>
      <c r="H138" s="633"/>
      <c r="I138" s="633"/>
      <c r="J138" s="633"/>
      <c r="K138" s="633"/>
      <c r="L138" s="633"/>
      <c r="M138" s="633"/>
      <c r="N138" s="633"/>
      <c r="O138" s="633"/>
      <c r="P138" s="633"/>
      <c r="Q138" s="633"/>
      <c r="R138" s="633"/>
      <c r="S138" s="633"/>
      <c r="T138" s="633"/>
      <c r="U138" s="633"/>
      <c r="V138" s="633"/>
      <c r="W138" s="633"/>
      <c r="X138" s="633"/>
      <c r="Y138" s="633"/>
      <c r="Z138" s="633"/>
      <c r="AA138" s="633"/>
      <c r="AB138" s="633"/>
      <c r="AC138" s="633"/>
      <c r="AD138" s="633"/>
      <c r="AE138" s="633"/>
      <c r="AF138" s="633"/>
      <c r="AG138" s="633"/>
      <c r="AH138" s="633"/>
      <c r="AI138" s="633"/>
      <c r="AJ138" s="633"/>
      <c r="AK138" s="633"/>
      <c r="AL138" s="633"/>
      <c r="AM138" s="633"/>
      <c r="AN138" s="633"/>
      <c r="AO138" s="633"/>
      <c r="AP138" s="633"/>
      <c r="AQ138" s="633"/>
      <c r="AR138" s="633"/>
      <c r="AS138" s="633"/>
      <c r="AT138" s="633"/>
      <c r="AU138" s="633"/>
      <c r="AV138" s="633"/>
      <c r="AW138" s="633"/>
      <c r="AX138" s="633"/>
      <c r="AY138" s="633"/>
      <c r="AZ138" s="633"/>
      <c r="BA138" s="633"/>
      <c r="BB138" s="633"/>
      <c r="BC138" s="633"/>
      <c r="BD138" s="633"/>
      <c r="BE138" s="633"/>
      <c r="BF138" s="633"/>
      <c r="BG138" s="633"/>
      <c r="BH138" s="633"/>
      <c r="BI138" s="633"/>
      <c r="BJ138" s="633"/>
      <c r="BK138" s="633"/>
      <c r="BL138" s="633"/>
      <c r="BM138" s="633"/>
      <c r="BN138" s="633"/>
      <c r="BO138" s="633"/>
      <c r="BP138" s="633"/>
      <c r="BQ138" s="633"/>
      <c r="BR138" s="633"/>
      <c r="BS138" s="633"/>
      <c r="BT138" s="633"/>
      <c r="BU138" s="633"/>
      <c r="BV138" s="633"/>
      <c r="BW138" s="633"/>
      <c r="BX138" s="633"/>
      <c r="BY138" s="633"/>
      <c r="BZ138" s="633"/>
    </row>
    <row r="139" spans="1:78" ht="10.5" customHeight="1" x14ac:dyDescent="0.15">
      <c r="A139" s="633"/>
      <c r="B139" s="633"/>
      <c r="C139" s="633"/>
      <c r="D139" s="633"/>
      <c r="E139" s="633"/>
      <c r="F139" s="633"/>
      <c r="G139" s="633"/>
      <c r="H139" s="633"/>
      <c r="I139" s="633"/>
      <c r="J139" s="633"/>
      <c r="K139" s="633"/>
      <c r="L139" s="633"/>
      <c r="M139" s="633"/>
      <c r="N139" s="633"/>
      <c r="O139" s="633"/>
      <c r="P139" s="633"/>
      <c r="Q139" s="633"/>
      <c r="R139" s="633"/>
      <c r="S139" s="633"/>
      <c r="T139" s="633"/>
      <c r="U139" s="633"/>
      <c r="V139" s="633"/>
      <c r="W139" s="633"/>
      <c r="X139" s="633"/>
      <c r="Y139" s="633"/>
      <c r="Z139" s="633"/>
      <c r="AA139" s="633"/>
      <c r="AB139" s="633"/>
      <c r="AC139" s="633"/>
      <c r="AD139" s="633"/>
      <c r="AE139" s="633"/>
      <c r="AF139" s="633"/>
      <c r="AG139" s="633"/>
      <c r="AH139" s="633"/>
      <c r="AI139" s="633"/>
      <c r="AJ139" s="633"/>
      <c r="AK139" s="633"/>
      <c r="AL139" s="633"/>
      <c r="AM139" s="633"/>
      <c r="AN139" s="633"/>
      <c r="AO139" s="633"/>
      <c r="AP139" s="633"/>
      <c r="AQ139" s="633"/>
      <c r="AR139" s="633"/>
      <c r="AS139" s="633"/>
      <c r="AT139" s="633"/>
      <c r="AU139" s="633"/>
      <c r="AV139" s="633"/>
      <c r="AW139" s="633"/>
      <c r="AX139" s="633"/>
      <c r="AY139" s="633"/>
      <c r="AZ139" s="633"/>
      <c r="BA139" s="633"/>
      <c r="BB139" s="633"/>
      <c r="BC139" s="633"/>
      <c r="BD139" s="633"/>
      <c r="BE139" s="633"/>
      <c r="BF139" s="633"/>
      <c r="BG139" s="633"/>
      <c r="BH139" s="633"/>
      <c r="BI139" s="633"/>
      <c r="BJ139" s="633"/>
      <c r="BK139" s="633"/>
      <c r="BL139" s="633"/>
      <c r="BM139" s="633"/>
      <c r="BN139" s="633"/>
      <c r="BO139" s="633"/>
      <c r="BP139" s="633"/>
      <c r="BQ139" s="633"/>
      <c r="BR139" s="633"/>
      <c r="BS139" s="633"/>
      <c r="BT139" s="633"/>
      <c r="BU139" s="633"/>
      <c r="BV139" s="633"/>
      <c r="BW139" s="633"/>
      <c r="BX139" s="633"/>
      <c r="BY139" s="633"/>
      <c r="BZ139" s="633"/>
    </row>
    <row r="140" spans="1:78" ht="10.5" customHeight="1" x14ac:dyDescent="0.15">
      <c r="A140" s="633"/>
      <c r="B140" s="633"/>
      <c r="C140" s="633"/>
      <c r="D140" s="633"/>
      <c r="E140" s="633"/>
      <c r="F140" s="633"/>
      <c r="G140" s="633"/>
      <c r="H140" s="633"/>
      <c r="I140" s="633"/>
      <c r="J140" s="633"/>
      <c r="K140" s="633"/>
      <c r="L140" s="633"/>
      <c r="M140" s="633"/>
      <c r="N140" s="633"/>
      <c r="O140" s="633"/>
      <c r="P140" s="633"/>
      <c r="Q140" s="633"/>
      <c r="R140" s="633"/>
      <c r="S140" s="633"/>
      <c r="T140" s="633"/>
      <c r="U140" s="633"/>
      <c r="V140" s="633"/>
      <c r="W140" s="633"/>
      <c r="X140" s="633"/>
      <c r="Y140" s="633"/>
      <c r="Z140" s="633"/>
      <c r="AA140" s="633"/>
      <c r="AB140" s="633"/>
      <c r="AC140" s="633"/>
      <c r="AD140" s="633"/>
      <c r="AE140" s="633"/>
      <c r="AF140" s="633"/>
      <c r="AG140" s="633"/>
      <c r="AH140" s="633"/>
      <c r="AI140" s="633"/>
      <c r="AJ140" s="633"/>
      <c r="AK140" s="633"/>
      <c r="AL140" s="633"/>
      <c r="AM140" s="633"/>
      <c r="AN140" s="633"/>
      <c r="AO140" s="633"/>
      <c r="AP140" s="633"/>
      <c r="AQ140" s="633"/>
      <c r="AR140" s="633"/>
      <c r="AS140" s="633"/>
      <c r="AT140" s="633"/>
      <c r="AU140" s="633"/>
      <c r="AV140" s="633"/>
      <c r="AW140" s="633"/>
      <c r="AX140" s="633"/>
      <c r="AY140" s="633"/>
      <c r="AZ140" s="633"/>
      <c r="BA140" s="633"/>
      <c r="BB140" s="633"/>
      <c r="BC140" s="633"/>
      <c r="BD140" s="633"/>
      <c r="BE140" s="633"/>
      <c r="BF140" s="633"/>
      <c r="BG140" s="633"/>
      <c r="BH140" s="633"/>
      <c r="BI140" s="633"/>
      <c r="BJ140" s="633"/>
      <c r="BK140" s="633"/>
      <c r="BL140" s="633"/>
      <c r="BM140" s="633"/>
      <c r="BN140" s="633"/>
      <c r="BO140" s="633"/>
      <c r="BP140" s="633"/>
      <c r="BQ140" s="633"/>
      <c r="BR140" s="633"/>
      <c r="BS140" s="633"/>
      <c r="BT140" s="633"/>
      <c r="BU140" s="633"/>
      <c r="BV140" s="633"/>
      <c r="BW140" s="633"/>
      <c r="BX140" s="633"/>
      <c r="BY140" s="633"/>
      <c r="BZ140" s="633"/>
    </row>
    <row r="141" spans="1:78" ht="10.5" customHeight="1" x14ac:dyDescent="0.15">
      <c r="A141" s="633"/>
      <c r="B141" s="633"/>
      <c r="C141" s="633"/>
      <c r="D141" s="633"/>
      <c r="E141" s="633"/>
      <c r="F141" s="633"/>
      <c r="G141" s="633"/>
      <c r="H141" s="633"/>
      <c r="I141" s="633"/>
      <c r="J141" s="633"/>
      <c r="K141" s="633"/>
      <c r="L141" s="633"/>
      <c r="M141" s="633"/>
      <c r="N141" s="633"/>
      <c r="O141" s="633"/>
      <c r="P141" s="633"/>
      <c r="Q141" s="633"/>
      <c r="R141" s="633"/>
      <c r="S141" s="633"/>
      <c r="T141" s="633"/>
      <c r="U141" s="633"/>
      <c r="V141" s="633"/>
      <c r="W141" s="633"/>
      <c r="X141" s="633"/>
      <c r="Y141" s="633"/>
      <c r="Z141" s="633"/>
      <c r="AA141" s="633"/>
      <c r="AB141" s="633"/>
      <c r="AC141" s="633"/>
      <c r="AD141" s="633"/>
      <c r="AE141" s="633"/>
      <c r="AF141" s="633"/>
      <c r="AG141" s="633"/>
      <c r="AH141" s="633"/>
      <c r="AI141" s="633"/>
      <c r="AJ141" s="633"/>
      <c r="AK141" s="633"/>
      <c r="AL141" s="633"/>
      <c r="AM141" s="633"/>
      <c r="AN141" s="633"/>
      <c r="AO141" s="633"/>
      <c r="AP141" s="633"/>
      <c r="AQ141" s="633"/>
      <c r="AR141" s="633"/>
      <c r="AS141" s="633"/>
      <c r="AT141" s="633"/>
      <c r="AU141" s="633"/>
      <c r="AV141" s="633"/>
      <c r="AW141" s="633"/>
      <c r="AX141" s="633"/>
      <c r="AY141" s="633"/>
      <c r="AZ141" s="633"/>
      <c r="BA141" s="633"/>
      <c r="BB141" s="633"/>
      <c r="BC141" s="633"/>
      <c r="BD141" s="633"/>
      <c r="BE141" s="633"/>
      <c r="BF141" s="633"/>
      <c r="BG141" s="633"/>
      <c r="BH141" s="633"/>
      <c r="BI141" s="633"/>
      <c r="BJ141" s="633"/>
      <c r="BK141" s="633"/>
      <c r="BL141" s="633"/>
      <c r="BM141" s="633"/>
      <c r="BN141" s="633"/>
      <c r="BO141" s="633"/>
      <c r="BP141" s="633"/>
      <c r="BQ141" s="633"/>
      <c r="BR141" s="633"/>
      <c r="BS141" s="633"/>
      <c r="BT141" s="633"/>
      <c r="BU141" s="633"/>
      <c r="BV141" s="633"/>
      <c r="BW141" s="633"/>
      <c r="BX141" s="633"/>
      <c r="BY141" s="633"/>
      <c r="BZ141" s="633"/>
    </row>
    <row r="142" spans="1:78" ht="10.5" customHeight="1" x14ac:dyDescent="0.15">
      <c r="A142" s="633"/>
      <c r="B142" s="633"/>
      <c r="C142" s="633"/>
      <c r="D142" s="633"/>
      <c r="E142" s="633"/>
      <c r="F142" s="633"/>
      <c r="G142" s="633"/>
      <c r="H142" s="633"/>
      <c r="I142" s="633"/>
      <c r="J142" s="633"/>
      <c r="K142" s="633"/>
      <c r="L142" s="633"/>
      <c r="M142" s="633"/>
      <c r="N142" s="633"/>
      <c r="O142" s="633"/>
      <c r="P142" s="633"/>
      <c r="Q142" s="633"/>
      <c r="R142" s="633"/>
      <c r="S142" s="633"/>
      <c r="T142" s="633"/>
      <c r="U142" s="633"/>
      <c r="V142" s="633"/>
      <c r="W142" s="633"/>
      <c r="X142" s="633"/>
      <c r="Y142" s="633"/>
      <c r="Z142" s="633"/>
      <c r="AA142" s="633"/>
      <c r="AB142" s="633"/>
      <c r="AC142" s="633"/>
      <c r="AD142" s="633"/>
      <c r="AE142" s="633"/>
      <c r="AF142" s="633"/>
      <c r="AG142" s="633"/>
      <c r="AH142" s="633"/>
      <c r="AI142" s="633"/>
      <c r="AJ142" s="633"/>
      <c r="AK142" s="633"/>
      <c r="AL142" s="633"/>
      <c r="AM142" s="633"/>
      <c r="AN142" s="633"/>
      <c r="AO142" s="633"/>
      <c r="AP142" s="633"/>
      <c r="AQ142" s="633"/>
      <c r="AR142" s="633"/>
      <c r="AS142" s="633"/>
      <c r="AT142" s="633"/>
      <c r="AU142" s="633"/>
      <c r="AV142" s="633"/>
      <c r="AW142" s="633"/>
      <c r="AX142" s="633"/>
      <c r="AY142" s="633"/>
      <c r="AZ142" s="633"/>
      <c r="BA142" s="633"/>
      <c r="BB142" s="633"/>
      <c r="BC142" s="633"/>
      <c r="BD142" s="633"/>
      <c r="BE142" s="633"/>
      <c r="BF142" s="633"/>
      <c r="BG142" s="633"/>
      <c r="BH142" s="633"/>
      <c r="BI142" s="633"/>
      <c r="BJ142" s="633"/>
      <c r="BK142" s="633"/>
      <c r="BL142" s="633"/>
      <c r="BM142" s="633"/>
      <c r="BN142" s="633"/>
      <c r="BO142" s="633"/>
      <c r="BP142" s="633"/>
      <c r="BQ142" s="633"/>
      <c r="BR142" s="633"/>
      <c r="BS142" s="633"/>
      <c r="BT142" s="633"/>
      <c r="BU142" s="633"/>
      <c r="BV142" s="633"/>
      <c r="BW142" s="633"/>
      <c r="BX142" s="633"/>
      <c r="BY142" s="633"/>
      <c r="BZ142" s="633"/>
    </row>
    <row r="143" spans="1:78" ht="10.5" customHeight="1" x14ac:dyDescent="0.15">
      <c r="A143" s="633"/>
      <c r="B143" s="633"/>
      <c r="C143" s="633"/>
      <c r="D143" s="633"/>
      <c r="E143" s="633"/>
      <c r="F143" s="633"/>
      <c r="G143" s="633"/>
      <c r="H143" s="633"/>
      <c r="I143" s="633"/>
      <c r="J143" s="633"/>
      <c r="K143" s="633"/>
      <c r="L143" s="633"/>
      <c r="M143" s="633"/>
      <c r="N143" s="633"/>
      <c r="O143" s="633"/>
      <c r="P143" s="633"/>
      <c r="Q143" s="633"/>
      <c r="R143" s="633"/>
      <c r="S143" s="633"/>
      <c r="T143" s="633"/>
      <c r="U143" s="633"/>
      <c r="V143" s="633"/>
      <c r="W143" s="633"/>
      <c r="X143" s="633"/>
      <c r="Y143" s="633"/>
      <c r="Z143" s="633"/>
      <c r="AA143" s="633"/>
      <c r="AB143" s="633"/>
      <c r="AC143" s="633"/>
      <c r="AD143" s="633"/>
      <c r="AE143" s="633"/>
      <c r="AF143" s="633"/>
      <c r="AG143" s="633"/>
      <c r="AH143" s="633"/>
      <c r="AI143" s="633"/>
      <c r="AJ143" s="633"/>
      <c r="AK143" s="633"/>
      <c r="AL143" s="633"/>
      <c r="AM143" s="633"/>
      <c r="AN143" s="633"/>
      <c r="AO143" s="633"/>
      <c r="AP143" s="633"/>
      <c r="AQ143" s="633"/>
      <c r="AR143" s="633"/>
      <c r="AS143" s="633"/>
      <c r="AT143" s="633"/>
      <c r="AU143" s="633"/>
      <c r="AV143" s="633"/>
      <c r="AW143" s="633"/>
      <c r="AX143" s="633"/>
      <c r="AY143" s="633"/>
      <c r="AZ143" s="633"/>
      <c r="BA143" s="633"/>
      <c r="BB143" s="633"/>
      <c r="BC143" s="633"/>
      <c r="BD143" s="633"/>
      <c r="BE143" s="633"/>
      <c r="BF143" s="633"/>
      <c r="BG143" s="633"/>
      <c r="BH143" s="633"/>
      <c r="BI143" s="633"/>
      <c r="BJ143" s="633"/>
      <c r="BK143" s="633"/>
      <c r="BL143" s="633"/>
      <c r="BM143" s="633"/>
      <c r="BN143" s="633"/>
      <c r="BO143" s="633"/>
      <c r="BP143" s="633"/>
      <c r="BQ143" s="633"/>
      <c r="BR143" s="633"/>
      <c r="BS143" s="633"/>
      <c r="BT143" s="633"/>
      <c r="BU143" s="633"/>
      <c r="BV143" s="633"/>
      <c r="BW143" s="633"/>
      <c r="BX143" s="633"/>
      <c r="BY143" s="633"/>
      <c r="BZ143" s="633"/>
    </row>
    <row r="144" spans="1:78" ht="10.5" customHeight="1" x14ac:dyDescent="0.15">
      <c r="A144" s="633"/>
      <c r="B144" s="633"/>
      <c r="C144" s="633"/>
      <c r="D144" s="633"/>
      <c r="E144" s="633"/>
      <c r="F144" s="633"/>
      <c r="G144" s="633"/>
      <c r="H144" s="633"/>
      <c r="I144" s="633"/>
      <c r="J144" s="633"/>
      <c r="K144" s="633"/>
      <c r="L144" s="633"/>
      <c r="M144" s="633"/>
      <c r="N144" s="633"/>
      <c r="O144" s="633"/>
      <c r="P144" s="633"/>
      <c r="Q144" s="633"/>
      <c r="R144" s="633"/>
      <c r="S144" s="633"/>
      <c r="T144" s="633"/>
      <c r="U144" s="633"/>
      <c r="V144" s="633"/>
      <c r="W144" s="633"/>
      <c r="X144" s="633"/>
      <c r="Y144" s="633"/>
      <c r="Z144" s="633"/>
      <c r="AA144" s="633"/>
      <c r="AB144" s="633"/>
      <c r="AC144" s="633"/>
      <c r="AD144" s="633"/>
      <c r="AE144" s="633"/>
      <c r="AF144" s="633"/>
      <c r="AG144" s="633"/>
      <c r="AH144" s="633"/>
      <c r="AI144" s="633"/>
      <c r="AJ144" s="633"/>
      <c r="AK144" s="633"/>
      <c r="AL144" s="633"/>
      <c r="AM144" s="633"/>
      <c r="AN144" s="633"/>
      <c r="AO144" s="633"/>
      <c r="AP144" s="633"/>
      <c r="AQ144" s="633"/>
      <c r="AR144" s="633"/>
      <c r="AS144" s="633"/>
      <c r="AT144" s="633"/>
      <c r="AU144" s="633"/>
      <c r="AV144" s="633"/>
      <c r="AW144" s="633"/>
      <c r="AX144" s="633"/>
      <c r="AY144" s="633"/>
      <c r="AZ144" s="633"/>
      <c r="BA144" s="633"/>
      <c r="BB144" s="633"/>
      <c r="BC144" s="633"/>
      <c r="BD144" s="633"/>
      <c r="BE144" s="633"/>
      <c r="BF144" s="633"/>
      <c r="BG144" s="633"/>
      <c r="BH144" s="633"/>
      <c r="BI144" s="633"/>
      <c r="BJ144" s="633"/>
      <c r="BK144" s="633"/>
      <c r="BL144" s="633"/>
      <c r="BM144" s="633"/>
      <c r="BN144" s="633"/>
      <c r="BO144" s="633"/>
      <c r="BP144" s="633"/>
      <c r="BQ144" s="633"/>
      <c r="BR144" s="633"/>
      <c r="BS144" s="633"/>
      <c r="BT144" s="633"/>
      <c r="BU144" s="633"/>
      <c r="BV144" s="633"/>
      <c r="BW144" s="633"/>
      <c r="BX144" s="633"/>
      <c r="BY144" s="633"/>
      <c r="BZ144" s="633"/>
    </row>
    <row r="145" spans="1:78" ht="10.5" customHeight="1" x14ac:dyDescent="0.15">
      <c r="A145" s="633"/>
      <c r="B145" s="633"/>
      <c r="C145" s="633"/>
      <c r="D145" s="633"/>
      <c r="E145" s="633"/>
      <c r="F145" s="633"/>
      <c r="G145" s="633"/>
      <c r="H145" s="633"/>
      <c r="I145" s="633"/>
      <c r="J145" s="633"/>
      <c r="K145" s="633"/>
      <c r="L145" s="633"/>
      <c r="M145" s="633"/>
      <c r="N145" s="633"/>
      <c r="O145" s="633"/>
      <c r="P145" s="633"/>
      <c r="Q145" s="633"/>
      <c r="R145" s="633"/>
      <c r="S145" s="633"/>
      <c r="T145" s="633"/>
      <c r="U145" s="633"/>
      <c r="V145" s="633"/>
      <c r="W145" s="633"/>
      <c r="X145" s="633"/>
      <c r="Y145" s="633"/>
      <c r="Z145" s="633"/>
      <c r="AA145" s="633"/>
      <c r="AB145" s="633"/>
      <c r="AC145" s="633"/>
      <c r="AD145" s="633"/>
      <c r="AE145" s="633"/>
      <c r="AF145" s="633"/>
      <c r="AG145" s="633"/>
      <c r="AH145" s="633"/>
      <c r="AI145" s="633"/>
      <c r="AJ145" s="633"/>
      <c r="AK145" s="633"/>
      <c r="AL145" s="633"/>
      <c r="AM145" s="633"/>
      <c r="AN145" s="633"/>
      <c r="AO145" s="633"/>
      <c r="AP145" s="633"/>
      <c r="AQ145" s="633"/>
      <c r="AR145" s="633"/>
      <c r="AS145" s="633"/>
      <c r="AT145" s="633"/>
      <c r="AU145" s="633"/>
      <c r="AV145" s="633"/>
      <c r="AW145" s="633"/>
      <c r="AX145" s="633"/>
      <c r="AY145" s="633"/>
      <c r="AZ145" s="633"/>
      <c r="BA145" s="633"/>
      <c r="BB145" s="633"/>
      <c r="BC145" s="633"/>
      <c r="BD145" s="633"/>
      <c r="BE145" s="633"/>
      <c r="BF145" s="633"/>
      <c r="BG145" s="633"/>
      <c r="BH145" s="633"/>
      <c r="BI145" s="633"/>
      <c r="BJ145" s="633"/>
      <c r="BK145" s="633"/>
      <c r="BL145" s="633"/>
      <c r="BM145" s="633"/>
      <c r="BN145" s="633"/>
      <c r="BO145" s="633"/>
      <c r="BP145" s="633"/>
      <c r="BQ145" s="633"/>
      <c r="BR145" s="633"/>
      <c r="BS145" s="633"/>
      <c r="BT145" s="633"/>
      <c r="BU145" s="633"/>
      <c r="BV145" s="633"/>
      <c r="BW145" s="633"/>
      <c r="BX145" s="633"/>
      <c r="BY145" s="633"/>
      <c r="BZ145" s="633"/>
    </row>
    <row r="146" spans="1:78" ht="10.5" customHeight="1" x14ac:dyDescent="0.15">
      <c r="A146" s="633"/>
      <c r="B146" s="633"/>
      <c r="C146" s="633"/>
      <c r="D146" s="633"/>
      <c r="E146" s="633"/>
      <c r="F146" s="633"/>
      <c r="G146" s="633"/>
      <c r="H146" s="633"/>
      <c r="I146" s="633"/>
      <c r="J146" s="633"/>
      <c r="K146" s="633"/>
      <c r="L146" s="633"/>
      <c r="M146" s="633"/>
      <c r="N146" s="633"/>
      <c r="O146" s="633"/>
      <c r="P146" s="633"/>
      <c r="Q146" s="633"/>
      <c r="R146" s="633"/>
      <c r="S146" s="633"/>
      <c r="T146" s="633"/>
      <c r="U146" s="633"/>
      <c r="V146" s="633"/>
      <c r="W146" s="633"/>
      <c r="X146" s="633"/>
      <c r="Y146" s="633"/>
      <c r="Z146" s="633"/>
      <c r="AA146" s="633"/>
      <c r="AB146" s="633"/>
      <c r="AC146" s="633"/>
      <c r="AD146" s="633"/>
      <c r="AE146" s="633"/>
      <c r="AF146" s="633"/>
      <c r="AG146" s="633"/>
      <c r="AH146" s="633"/>
      <c r="AI146" s="633"/>
      <c r="AJ146" s="633"/>
      <c r="AK146" s="633"/>
      <c r="AL146" s="633"/>
      <c r="AM146" s="633"/>
      <c r="AN146" s="633"/>
      <c r="AO146" s="633"/>
      <c r="AP146" s="633"/>
      <c r="AQ146" s="633"/>
      <c r="AR146" s="633"/>
      <c r="AS146" s="633"/>
      <c r="AT146" s="633"/>
      <c r="AU146" s="633"/>
      <c r="AV146" s="633"/>
      <c r="AW146" s="633"/>
      <c r="AX146" s="633"/>
      <c r="AY146" s="633"/>
      <c r="AZ146" s="633"/>
      <c r="BA146" s="633"/>
      <c r="BB146" s="633"/>
      <c r="BC146" s="633"/>
      <c r="BD146" s="633"/>
      <c r="BE146" s="633"/>
      <c r="BF146" s="633"/>
      <c r="BG146" s="633"/>
      <c r="BH146" s="633"/>
      <c r="BI146" s="633"/>
      <c r="BJ146" s="633"/>
      <c r="BK146" s="633"/>
      <c r="BL146" s="633"/>
      <c r="BM146" s="633"/>
      <c r="BN146" s="633"/>
      <c r="BO146" s="633"/>
      <c r="BP146" s="633"/>
      <c r="BQ146" s="633"/>
      <c r="BR146" s="633"/>
      <c r="BS146" s="633"/>
      <c r="BT146" s="633"/>
      <c r="BU146" s="633"/>
      <c r="BV146" s="633"/>
      <c r="BW146" s="633"/>
      <c r="BX146" s="633"/>
      <c r="BY146" s="633"/>
      <c r="BZ146" s="633"/>
    </row>
    <row r="147" spans="1:78" ht="10.5" customHeight="1" x14ac:dyDescent="0.15">
      <c r="A147" s="633"/>
      <c r="B147" s="633"/>
      <c r="C147" s="633"/>
      <c r="D147" s="633"/>
      <c r="E147" s="633"/>
      <c r="F147" s="633"/>
      <c r="G147" s="633"/>
      <c r="H147" s="633"/>
      <c r="I147" s="633"/>
      <c r="J147" s="633"/>
      <c r="K147" s="633"/>
      <c r="L147" s="633"/>
      <c r="M147" s="633"/>
      <c r="N147" s="633"/>
      <c r="O147" s="633"/>
      <c r="P147" s="633"/>
      <c r="Q147" s="633"/>
      <c r="R147" s="633"/>
      <c r="S147" s="633"/>
      <c r="T147" s="633"/>
      <c r="U147" s="633"/>
      <c r="V147" s="633"/>
      <c r="W147" s="633"/>
      <c r="X147" s="633"/>
      <c r="Y147" s="633"/>
      <c r="Z147" s="633"/>
      <c r="AA147" s="633"/>
      <c r="AB147" s="633"/>
      <c r="AC147" s="633"/>
      <c r="AD147" s="633"/>
      <c r="AE147" s="633"/>
      <c r="AF147" s="633"/>
      <c r="AG147" s="633"/>
      <c r="AH147" s="633"/>
      <c r="AI147" s="633"/>
      <c r="AJ147" s="633"/>
      <c r="AK147" s="633"/>
      <c r="AL147" s="633"/>
      <c r="AM147" s="633"/>
      <c r="AN147" s="633"/>
      <c r="AO147" s="633"/>
      <c r="AP147" s="633"/>
      <c r="AQ147" s="633"/>
      <c r="AR147" s="633"/>
      <c r="AS147" s="633"/>
      <c r="AT147" s="633"/>
      <c r="AU147" s="633"/>
      <c r="AV147" s="633"/>
      <c r="AW147" s="633"/>
      <c r="AX147" s="633"/>
      <c r="AY147" s="633"/>
      <c r="AZ147" s="633"/>
      <c r="BA147" s="633"/>
      <c r="BB147" s="633"/>
      <c r="BC147" s="633"/>
      <c r="BD147" s="633"/>
      <c r="BE147" s="633"/>
      <c r="BF147" s="633"/>
      <c r="BG147" s="633"/>
      <c r="BH147" s="633"/>
      <c r="BI147" s="633"/>
      <c r="BJ147" s="633"/>
      <c r="BK147" s="633"/>
      <c r="BL147" s="633"/>
      <c r="BM147" s="633"/>
      <c r="BN147" s="633"/>
      <c r="BO147" s="633"/>
      <c r="BP147" s="633"/>
      <c r="BQ147" s="633"/>
      <c r="BR147" s="633"/>
      <c r="BS147" s="633"/>
      <c r="BT147" s="633"/>
      <c r="BU147" s="633"/>
      <c r="BV147" s="633"/>
      <c r="BW147" s="633"/>
      <c r="BX147" s="633"/>
      <c r="BY147" s="633"/>
      <c r="BZ147" s="633"/>
    </row>
    <row r="148" spans="1:78" ht="10.5" customHeight="1" x14ac:dyDescent="0.15">
      <c r="A148" s="633"/>
      <c r="B148" s="633"/>
      <c r="C148" s="633"/>
      <c r="D148" s="633"/>
      <c r="E148" s="633"/>
      <c r="F148" s="633"/>
      <c r="G148" s="633"/>
      <c r="H148" s="633"/>
      <c r="I148" s="633"/>
      <c r="J148" s="633"/>
      <c r="K148" s="633"/>
      <c r="L148" s="633"/>
      <c r="M148" s="633"/>
      <c r="N148" s="633"/>
      <c r="O148" s="633"/>
      <c r="P148" s="633"/>
      <c r="Q148" s="633"/>
      <c r="R148" s="633"/>
      <c r="S148" s="633"/>
      <c r="T148" s="633"/>
      <c r="U148" s="633"/>
      <c r="V148" s="633"/>
      <c r="W148" s="633"/>
      <c r="X148" s="633"/>
      <c r="Y148" s="633"/>
      <c r="Z148" s="633"/>
      <c r="AA148" s="633"/>
      <c r="AB148" s="633"/>
      <c r="AC148" s="633"/>
      <c r="AD148" s="633"/>
      <c r="AE148" s="633"/>
      <c r="AF148" s="633"/>
      <c r="AG148" s="633"/>
      <c r="AH148" s="633"/>
      <c r="AI148" s="633"/>
      <c r="AJ148" s="633"/>
      <c r="AK148" s="633"/>
      <c r="AL148" s="633"/>
      <c r="AM148" s="633"/>
      <c r="AN148" s="633"/>
      <c r="AO148" s="633"/>
      <c r="AP148" s="633"/>
      <c r="AQ148" s="633"/>
      <c r="AR148" s="633"/>
      <c r="AS148" s="633"/>
      <c r="AT148" s="633"/>
      <c r="AU148" s="633"/>
      <c r="AV148" s="633"/>
      <c r="AW148" s="633"/>
      <c r="AX148" s="633"/>
      <c r="AY148" s="633"/>
      <c r="AZ148" s="633"/>
      <c r="BA148" s="633"/>
      <c r="BB148" s="633"/>
      <c r="BC148" s="633"/>
      <c r="BD148" s="633"/>
      <c r="BE148" s="633"/>
      <c r="BF148" s="633"/>
      <c r="BG148" s="633"/>
      <c r="BH148" s="633"/>
      <c r="BI148" s="633"/>
      <c r="BJ148" s="633"/>
      <c r="BK148" s="633"/>
      <c r="BL148" s="633"/>
      <c r="BM148" s="633"/>
      <c r="BN148" s="633"/>
      <c r="BO148" s="633"/>
      <c r="BP148" s="633"/>
      <c r="BQ148" s="633"/>
      <c r="BR148" s="633"/>
      <c r="BS148" s="633"/>
      <c r="BT148" s="633"/>
      <c r="BU148" s="633"/>
      <c r="BV148" s="633"/>
      <c r="BW148" s="633"/>
      <c r="BX148" s="633"/>
      <c r="BY148" s="633"/>
      <c r="BZ148" s="633"/>
    </row>
    <row r="149" spans="1:78" ht="10.5" customHeight="1" x14ac:dyDescent="0.15">
      <c r="A149" s="633"/>
      <c r="B149" s="633"/>
      <c r="C149" s="633"/>
      <c r="D149" s="633"/>
      <c r="E149" s="633"/>
      <c r="F149" s="633"/>
      <c r="G149" s="633"/>
      <c r="H149" s="633"/>
      <c r="I149" s="633"/>
      <c r="J149" s="633"/>
      <c r="K149" s="633"/>
      <c r="L149" s="633"/>
      <c r="M149" s="633"/>
      <c r="N149" s="633"/>
      <c r="O149" s="633"/>
      <c r="P149" s="633"/>
      <c r="Q149" s="633"/>
      <c r="R149" s="633"/>
      <c r="S149" s="633"/>
      <c r="T149" s="633"/>
      <c r="U149" s="633"/>
      <c r="V149" s="633"/>
      <c r="W149" s="633"/>
      <c r="X149" s="633"/>
      <c r="Y149" s="633"/>
      <c r="Z149" s="633"/>
      <c r="AA149" s="633"/>
      <c r="AB149" s="633"/>
      <c r="AC149" s="633"/>
      <c r="AD149" s="633"/>
      <c r="AE149" s="633"/>
      <c r="AF149" s="633"/>
      <c r="AG149" s="633"/>
      <c r="AH149" s="633"/>
      <c r="AI149" s="633"/>
      <c r="AJ149" s="633"/>
      <c r="AK149" s="633"/>
      <c r="AL149" s="633"/>
      <c r="AM149" s="633"/>
      <c r="AN149" s="633"/>
      <c r="AO149" s="633"/>
      <c r="AP149" s="633"/>
      <c r="AQ149" s="633"/>
      <c r="AR149" s="633"/>
      <c r="AS149" s="633"/>
      <c r="AT149" s="633"/>
      <c r="AU149" s="633"/>
      <c r="AV149" s="633"/>
      <c r="AW149" s="633"/>
      <c r="AX149" s="633"/>
      <c r="AY149" s="633"/>
      <c r="AZ149" s="633"/>
      <c r="BA149" s="633"/>
      <c r="BB149" s="633"/>
      <c r="BC149" s="633"/>
      <c r="BD149" s="633"/>
      <c r="BE149" s="633"/>
      <c r="BF149" s="633"/>
      <c r="BG149" s="633"/>
      <c r="BH149" s="633"/>
      <c r="BI149" s="633"/>
      <c r="BJ149" s="633"/>
      <c r="BK149" s="633"/>
      <c r="BL149" s="633"/>
      <c r="BM149" s="633"/>
      <c r="BN149" s="633"/>
      <c r="BO149" s="633"/>
      <c r="BP149" s="633"/>
      <c r="BQ149" s="633"/>
      <c r="BR149" s="633"/>
      <c r="BS149" s="633"/>
      <c r="BT149" s="633"/>
      <c r="BU149" s="633"/>
      <c r="BV149" s="633"/>
      <c r="BW149" s="633"/>
      <c r="BX149" s="633"/>
      <c r="BY149" s="633"/>
      <c r="BZ149" s="633"/>
    </row>
    <row r="150" spans="1:78" ht="10.5" customHeight="1" x14ac:dyDescent="0.15">
      <c r="A150" s="633"/>
      <c r="B150" s="633"/>
      <c r="C150" s="633"/>
      <c r="D150" s="633"/>
      <c r="E150" s="633"/>
      <c r="F150" s="633"/>
      <c r="G150" s="633"/>
      <c r="H150" s="633"/>
      <c r="I150" s="633"/>
      <c r="J150" s="633"/>
      <c r="K150" s="633"/>
      <c r="L150" s="633"/>
      <c r="M150" s="633"/>
      <c r="N150" s="633"/>
      <c r="O150" s="633"/>
      <c r="P150" s="633"/>
      <c r="Q150" s="633"/>
      <c r="R150" s="633"/>
      <c r="S150" s="633"/>
      <c r="T150" s="633"/>
      <c r="U150" s="633"/>
      <c r="V150" s="633"/>
      <c r="W150" s="633"/>
      <c r="X150" s="633"/>
      <c r="Y150" s="633"/>
      <c r="Z150" s="633"/>
      <c r="AA150" s="633"/>
      <c r="AB150" s="633"/>
      <c r="AC150" s="633"/>
      <c r="AD150" s="633"/>
      <c r="AE150" s="633"/>
      <c r="AF150" s="633"/>
      <c r="AG150" s="633"/>
      <c r="AH150" s="633"/>
      <c r="AI150" s="633"/>
      <c r="AJ150" s="633"/>
      <c r="AK150" s="633"/>
      <c r="AL150" s="633"/>
      <c r="AM150" s="633"/>
      <c r="AN150" s="633"/>
      <c r="AO150" s="633"/>
      <c r="AP150" s="633"/>
      <c r="AQ150" s="633"/>
      <c r="AR150" s="633"/>
      <c r="AS150" s="633"/>
      <c r="AT150" s="633"/>
      <c r="AU150" s="633"/>
      <c r="AV150" s="633"/>
      <c r="AW150" s="633"/>
      <c r="AX150" s="633"/>
      <c r="AY150" s="633"/>
      <c r="AZ150" s="633"/>
      <c r="BA150" s="633"/>
      <c r="BB150" s="633"/>
      <c r="BC150" s="633"/>
      <c r="BD150" s="633"/>
      <c r="BE150" s="633"/>
      <c r="BF150" s="633"/>
      <c r="BG150" s="633"/>
      <c r="BH150" s="633"/>
      <c r="BI150" s="633"/>
      <c r="BJ150" s="633"/>
      <c r="BK150" s="633"/>
      <c r="BL150" s="633"/>
      <c r="BM150" s="633"/>
      <c r="BN150" s="633"/>
      <c r="BO150" s="633"/>
      <c r="BP150" s="633"/>
      <c r="BQ150" s="633"/>
      <c r="BR150" s="633"/>
      <c r="BS150" s="633"/>
      <c r="BT150" s="633"/>
      <c r="BU150" s="633"/>
      <c r="BV150" s="633"/>
      <c r="BW150" s="633"/>
      <c r="BX150" s="633"/>
      <c r="BY150" s="633"/>
      <c r="BZ150" s="633"/>
    </row>
    <row r="151" spans="1:78" ht="10.5" customHeight="1" x14ac:dyDescent="0.15">
      <c r="A151" s="633"/>
      <c r="B151" s="633"/>
      <c r="C151" s="633"/>
      <c r="D151" s="633"/>
      <c r="E151" s="633"/>
      <c r="F151" s="633"/>
      <c r="G151" s="633"/>
      <c r="H151" s="633"/>
      <c r="I151" s="633"/>
      <c r="J151" s="633"/>
      <c r="K151" s="633"/>
      <c r="L151" s="633"/>
      <c r="M151" s="633"/>
      <c r="N151" s="633"/>
      <c r="O151" s="633"/>
      <c r="P151" s="633"/>
      <c r="Q151" s="633"/>
      <c r="R151" s="633"/>
      <c r="S151" s="633"/>
      <c r="T151" s="633"/>
      <c r="U151" s="633"/>
      <c r="V151" s="633"/>
      <c r="W151" s="633"/>
      <c r="X151" s="633"/>
      <c r="Y151" s="633"/>
      <c r="Z151" s="633"/>
      <c r="AA151" s="633"/>
      <c r="AB151" s="633"/>
      <c r="AC151" s="633"/>
      <c r="AD151" s="633"/>
      <c r="AE151" s="633"/>
      <c r="AF151" s="633"/>
      <c r="AG151" s="633"/>
      <c r="AH151" s="633"/>
      <c r="AI151" s="633"/>
      <c r="AJ151" s="633"/>
      <c r="AK151" s="633"/>
      <c r="AL151" s="633"/>
      <c r="AM151" s="633"/>
      <c r="AN151" s="633"/>
      <c r="AO151" s="633"/>
      <c r="AP151" s="633"/>
      <c r="AQ151" s="633"/>
      <c r="AR151" s="633"/>
      <c r="AS151" s="633"/>
      <c r="AT151" s="633"/>
      <c r="AU151" s="633"/>
      <c r="AV151" s="633"/>
      <c r="AW151" s="633"/>
      <c r="AX151" s="633"/>
      <c r="AY151" s="633"/>
      <c r="AZ151" s="633"/>
      <c r="BA151" s="633"/>
      <c r="BB151" s="633"/>
      <c r="BC151" s="633"/>
      <c r="BD151" s="633"/>
      <c r="BE151" s="633"/>
      <c r="BF151" s="633"/>
      <c r="BG151" s="633"/>
      <c r="BH151" s="633"/>
      <c r="BI151" s="633"/>
      <c r="BJ151" s="633"/>
      <c r="BK151" s="633"/>
      <c r="BL151" s="633"/>
      <c r="BM151" s="633"/>
      <c r="BN151" s="633"/>
      <c r="BO151" s="633"/>
      <c r="BP151" s="633"/>
      <c r="BQ151" s="633"/>
      <c r="BR151" s="633"/>
      <c r="BS151" s="633"/>
      <c r="BT151" s="633"/>
      <c r="BU151" s="633"/>
      <c r="BV151" s="633"/>
      <c r="BW151" s="633"/>
      <c r="BX151" s="633"/>
      <c r="BY151" s="633"/>
      <c r="BZ151" s="633"/>
    </row>
    <row r="152" spans="1:78" ht="10.5" customHeight="1" x14ac:dyDescent="0.15">
      <c r="A152" s="633"/>
      <c r="B152" s="633"/>
      <c r="C152" s="633"/>
      <c r="D152" s="633"/>
      <c r="E152" s="633"/>
      <c r="F152" s="633"/>
      <c r="G152" s="633"/>
      <c r="H152" s="633"/>
      <c r="I152" s="633"/>
      <c r="J152" s="633"/>
      <c r="K152" s="633"/>
      <c r="L152" s="633"/>
      <c r="M152" s="633"/>
      <c r="N152" s="633"/>
      <c r="O152" s="633"/>
      <c r="P152" s="633"/>
      <c r="Q152" s="633"/>
      <c r="R152" s="633"/>
      <c r="S152" s="633"/>
      <c r="T152" s="633"/>
      <c r="U152" s="633"/>
      <c r="V152" s="633"/>
      <c r="W152" s="633"/>
      <c r="X152" s="633"/>
      <c r="Y152" s="633"/>
      <c r="Z152" s="633"/>
      <c r="AA152" s="633"/>
      <c r="AB152" s="633"/>
      <c r="AC152" s="633"/>
      <c r="AD152" s="633"/>
      <c r="AE152" s="633"/>
      <c r="AF152" s="633"/>
      <c r="AG152" s="633"/>
      <c r="AH152" s="633"/>
      <c r="AI152" s="633"/>
      <c r="AJ152" s="633"/>
      <c r="AK152" s="633"/>
      <c r="AL152" s="633"/>
      <c r="AM152" s="633"/>
      <c r="AN152" s="633"/>
      <c r="AO152" s="633"/>
      <c r="AP152" s="633"/>
      <c r="AQ152" s="633"/>
      <c r="AR152" s="633"/>
      <c r="AS152" s="633"/>
      <c r="AT152" s="633"/>
      <c r="AU152" s="633"/>
      <c r="AV152" s="633"/>
      <c r="AW152" s="633"/>
      <c r="AX152" s="633"/>
      <c r="AY152" s="633"/>
      <c r="AZ152" s="633"/>
      <c r="BA152" s="633"/>
      <c r="BB152" s="633"/>
      <c r="BC152" s="633"/>
      <c r="BD152" s="633"/>
      <c r="BE152" s="633"/>
      <c r="BF152" s="633"/>
      <c r="BG152" s="633"/>
      <c r="BH152" s="633"/>
      <c r="BI152" s="633"/>
      <c r="BJ152" s="633"/>
      <c r="BK152" s="633"/>
      <c r="BL152" s="633"/>
      <c r="BM152" s="633"/>
      <c r="BN152" s="633"/>
      <c r="BO152" s="633"/>
      <c r="BP152" s="633"/>
      <c r="BQ152" s="633"/>
      <c r="BR152" s="633"/>
      <c r="BS152" s="633"/>
      <c r="BT152" s="633"/>
      <c r="BU152" s="633"/>
      <c r="BV152" s="633"/>
      <c r="BW152" s="633"/>
      <c r="BX152" s="633"/>
      <c r="BY152" s="633"/>
      <c r="BZ152" s="633"/>
    </row>
    <row r="153" spans="1:78" ht="10.5" customHeight="1" x14ac:dyDescent="0.15">
      <c r="A153" s="633"/>
      <c r="B153" s="633"/>
      <c r="C153" s="633"/>
      <c r="D153" s="633"/>
      <c r="E153" s="633"/>
      <c r="F153" s="633"/>
      <c r="G153" s="633"/>
      <c r="H153" s="633"/>
      <c r="I153" s="633"/>
      <c r="J153" s="633"/>
      <c r="K153" s="633"/>
      <c r="L153" s="633"/>
      <c r="M153" s="633"/>
      <c r="N153" s="633"/>
      <c r="O153" s="633"/>
      <c r="P153" s="633"/>
      <c r="Q153" s="633"/>
      <c r="R153" s="633"/>
      <c r="S153" s="633"/>
      <c r="T153" s="633"/>
      <c r="U153" s="633"/>
      <c r="V153" s="633"/>
      <c r="W153" s="633"/>
      <c r="X153" s="633"/>
      <c r="Y153" s="633"/>
      <c r="Z153" s="633"/>
      <c r="AA153" s="633"/>
      <c r="AB153" s="633"/>
      <c r="AC153" s="633"/>
      <c r="AD153" s="633"/>
      <c r="AE153" s="633"/>
      <c r="AF153" s="633"/>
      <c r="AG153" s="633"/>
      <c r="AH153" s="633"/>
      <c r="AI153" s="633"/>
      <c r="AJ153" s="633"/>
      <c r="AK153" s="633"/>
      <c r="AL153" s="633"/>
      <c r="AM153" s="633"/>
      <c r="AN153" s="633"/>
      <c r="AO153" s="633"/>
      <c r="AP153" s="633"/>
      <c r="AQ153" s="633"/>
      <c r="AR153" s="633"/>
      <c r="AS153" s="633"/>
      <c r="AT153" s="633"/>
      <c r="AU153" s="633"/>
      <c r="AV153" s="633"/>
      <c r="AW153" s="633"/>
      <c r="AX153" s="633"/>
      <c r="AY153" s="633"/>
      <c r="AZ153" s="633"/>
      <c r="BA153" s="633"/>
      <c r="BB153" s="633"/>
      <c r="BC153" s="633"/>
      <c r="BD153" s="633"/>
      <c r="BE153" s="633"/>
      <c r="BF153" s="633"/>
      <c r="BG153" s="633"/>
      <c r="BH153" s="633"/>
      <c r="BI153" s="633"/>
      <c r="BJ153" s="633"/>
      <c r="BK153" s="633"/>
      <c r="BL153" s="633"/>
      <c r="BM153" s="633"/>
      <c r="BN153" s="633"/>
      <c r="BO153" s="633"/>
      <c r="BP153" s="633"/>
      <c r="BQ153" s="633"/>
      <c r="BR153" s="633"/>
      <c r="BS153" s="633"/>
      <c r="BT153" s="633"/>
      <c r="BU153" s="633"/>
      <c r="BV153" s="633"/>
      <c r="BW153" s="633"/>
      <c r="BX153" s="633"/>
      <c r="BY153" s="633"/>
      <c r="BZ153" s="633"/>
    </row>
    <row r="154" spans="1:78" ht="10.5" customHeight="1" x14ac:dyDescent="0.15">
      <c r="A154" s="633"/>
      <c r="B154" s="633"/>
      <c r="C154" s="633"/>
      <c r="D154" s="633"/>
      <c r="E154" s="633"/>
      <c r="F154" s="633"/>
      <c r="G154" s="633"/>
      <c r="H154" s="633"/>
      <c r="I154" s="633"/>
      <c r="J154" s="633"/>
      <c r="K154" s="633"/>
      <c r="L154" s="633"/>
      <c r="M154" s="633"/>
      <c r="N154" s="633"/>
      <c r="O154" s="633"/>
      <c r="P154" s="633"/>
      <c r="Q154" s="633"/>
      <c r="R154" s="633"/>
      <c r="S154" s="633"/>
      <c r="T154" s="633"/>
      <c r="U154" s="633"/>
      <c r="V154" s="633"/>
      <c r="W154" s="633"/>
      <c r="X154" s="633"/>
      <c r="Y154" s="633"/>
      <c r="Z154" s="633"/>
      <c r="AA154" s="633"/>
      <c r="AB154" s="633"/>
      <c r="AC154" s="633"/>
      <c r="AD154" s="633"/>
      <c r="AE154" s="633"/>
      <c r="AF154" s="633"/>
      <c r="AG154" s="633"/>
      <c r="AH154" s="633"/>
      <c r="AI154" s="633"/>
      <c r="AJ154" s="633"/>
      <c r="AK154" s="633"/>
      <c r="AL154" s="633"/>
      <c r="AM154" s="633"/>
      <c r="AN154" s="633"/>
      <c r="AO154" s="633"/>
      <c r="AP154" s="633"/>
      <c r="AQ154" s="633"/>
      <c r="AR154" s="633"/>
      <c r="AS154" s="633"/>
      <c r="AT154" s="633"/>
      <c r="AU154" s="633"/>
      <c r="AV154" s="633"/>
      <c r="AW154" s="633"/>
      <c r="AX154" s="633"/>
      <c r="AY154" s="633"/>
      <c r="AZ154" s="633"/>
      <c r="BA154" s="633"/>
      <c r="BB154" s="633"/>
      <c r="BC154" s="633"/>
      <c r="BD154" s="633"/>
      <c r="BE154" s="633"/>
      <c r="BF154" s="633"/>
      <c r="BG154" s="633"/>
      <c r="BH154" s="633"/>
      <c r="BI154" s="633"/>
      <c r="BJ154" s="633"/>
      <c r="BK154" s="633"/>
      <c r="BL154" s="633"/>
      <c r="BM154" s="633"/>
      <c r="BN154" s="633"/>
      <c r="BO154" s="633"/>
      <c r="BP154" s="633"/>
      <c r="BQ154" s="633"/>
      <c r="BR154" s="633"/>
      <c r="BS154" s="633"/>
      <c r="BT154" s="633"/>
      <c r="BU154" s="633"/>
      <c r="BV154" s="633"/>
      <c r="BW154" s="633"/>
      <c r="BX154" s="633"/>
      <c r="BY154" s="633"/>
      <c r="BZ154" s="633"/>
    </row>
    <row r="155" spans="1:78" ht="10.5" customHeight="1" x14ac:dyDescent="0.15">
      <c r="A155" s="633"/>
      <c r="B155" s="633"/>
      <c r="C155" s="633"/>
      <c r="D155" s="633"/>
      <c r="E155" s="633"/>
      <c r="F155" s="633"/>
      <c r="G155" s="633"/>
      <c r="H155" s="633"/>
      <c r="I155" s="633"/>
      <c r="J155" s="633"/>
      <c r="K155" s="633"/>
      <c r="L155" s="633"/>
      <c r="M155" s="633"/>
      <c r="N155" s="633"/>
      <c r="O155" s="633"/>
      <c r="P155" s="633"/>
      <c r="Q155" s="633"/>
      <c r="R155" s="633"/>
      <c r="S155" s="633"/>
      <c r="T155" s="633"/>
      <c r="U155" s="633"/>
      <c r="V155" s="633"/>
      <c r="W155" s="633"/>
      <c r="X155" s="633"/>
      <c r="Y155" s="633"/>
      <c r="Z155" s="633"/>
      <c r="AA155" s="633"/>
      <c r="AB155" s="633"/>
      <c r="AC155" s="633"/>
      <c r="AD155" s="633"/>
      <c r="AE155" s="633"/>
      <c r="AF155" s="633"/>
      <c r="AG155" s="633"/>
      <c r="AH155" s="633"/>
      <c r="AI155" s="633"/>
      <c r="AJ155" s="633"/>
      <c r="AK155" s="633"/>
      <c r="AL155" s="633"/>
      <c r="AM155" s="633"/>
      <c r="AN155" s="633"/>
      <c r="AO155" s="633"/>
      <c r="AP155" s="633"/>
      <c r="AQ155" s="633"/>
      <c r="AR155" s="633"/>
      <c r="AS155" s="633"/>
      <c r="AT155" s="633"/>
      <c r="AU155" s="633"/>
      <c r="AV155" s="633"/>
      <c r="AW155" s="633"/>
      <c r="AX155" s="633"/>
      <c r="AY155" s="633"/>
      <c r="AZ155" s="633"/>
      <c r="BA155" s="633"/>
      <c r="BB155" s="633"/>
      <c r="BC155" s="633"/>
      <c r="BD155" s="633"/>
      <c r="BE155" s="633"/>
      <c r="BF155" s="633"/>
      <c r="BG155" s="633"/>
      <c r="BH155" s="633"/>
      <c r="BI155" s="633"/>
      <c r="BJ155" s="633"/>
      <c r="BK155" s="633"/>
      <c r="BL155" s="633"/>
      <c r="BM155" s="633"/>
      <c r="BN155" s="633"/>
      <c r="BO155" s="633"/>
      <c r="BP155" s="633"/>
      <c r="BQ155" s="633"/>
      <c r="BR155" s="633"/>
      <c r="BS155" s="633"/>
      <c r="BT155" s="633"/>
      <c r="BU155" s="633"/>
      <c r="BV155" s="633"/>
      <c r="BW155" s="633"/>
      <c r="BX155" s="633"/>
      <c r="BY155" s="633"/>
      <c r="BZ155" s="633"/>
    </row>
    <row r="156" spans="1:78" ht="10.5" customHeight="1" x14ac:dyDescent="0.15">
      <c r="A156" s="633"/>
      <c r="B156" s="633"/>
      <c r="C156" s="633"/>
      <c r="D156" s="633"/>
      <c r="E156" s="633"/>
      <c r="F156" s="633"/>
      <c r="G156" s="633"/>
      <c r="H156" s="633"/>
      <c r="I156" s="633"/>
      <c r="J156" s="633"/>
      <c r="K156" s="633"/>
      <c r="L156" s="633"/>
      <c r="M156" s="633"/>
      <c r="N156" s="633"/>
      <c r="O156" s="633"/>
      <c r="P156" s="633"/>
      <c r="Q156" s="633"/>
      <c r="R156" s="633"/>
      <c r="S156" s="633"/>
      <c r="T156" s="633"/>
      <c r="U156" s="633"/>
      <c r="V156" s="633"/>
      <c r="W156" s="633"/>
      <c r="X156" s="633"/>
      <c r="Y156" s="633"/>
      <c r="Z156" s="633"/>
      <c r="AA156" s="633"/>
      <c r="AB156" s="633"/>
      <c r="AC156" s="633"/>
      <c r="AD156" s="633"/>
      <c r="AE156" s="633"/>
      <c r="AF156" s="633"/>
      <c r="AG156" s="633"/>
      <c r="AH156" s="633"/>
      <c r="AI156" s="633"/>
      <c r="AJ156" s="633"/>
      <c r="AK156" s="633"/>
      <c r="AL156" s="633"/>
      <c r="AM156" s="633"/>
      <c r="AN156" s="633"/>
      <c r="AO156" s="633"/>
      <c r="AP156" s="633"/>
      <c r="AQ156" s="633"/>
      <c r="AR156" s="633"/>
      <c r="AS156" s="633"/>
      <c r="AT156" s="633"/>
      <c r="AU156" s="633"/>
      <c r="AV156" s="633"/>
      <c r="AW156" s="633"/>
      <c r="AX156" s="633"/>
      <c r="AY156" s="633"/>
      <c r="AZ156" s="633"/>
      <c r="BA156" s="633"/>
      <c r="BB156" s="633"/>
      <c r="BC156" s="633"/>
      <c r="BD156" s="633"/>
      <c r="BE156" s="633"/>
      <c r="BF156" s="633"/>
      <c r="BG156" s="633"/>
      <c r="BH156" s="633"/>
      <c r="BI156" s="633"/>
      <c r="BJ156" s="633"/>
      <c r="BK156" s="633"/>
      <c r="BL156" s="633"/>
      <c r="BM156" s="633"/>
      <c r="BN156" s="633"/>
      <c r="BO156" s="633"/>
      <c r="BP156" s="633"/>
      <c r="BQ156" s="633"/>
      <c r="BR156" s="633"/>
      <c r="BS156" s="633"/>
      <c r="BT156" s="633"/>
      <c r="BU156" s="633"/>
      <c r="BV156" s="633"/>
      <c r="BW156" s="633"/>
      <c r="BX156" s="633"/>
      <c r="BY156" s="633"/>
      <c r="BZ156" s="633"/>
    </row>
    <row r="157" spans="1:78" ht="10.5" customHeight="1" x14ac:dyDescent="0.15">
      <c r="A157" s="633"/>
      <c r="B157" s="633"/>
      <c r="C157" s="633"/>
      <c r="D157" s="633"/>
      <c r="E157" s="633"/>
      <c r="F157" s="633"/>
      <c r="G157" s="633"/>
      <c r="H157" s="633"/>
      <c r="I157" s="633"/>
      <c r="J157" s="633"/>
      <c r="K157" s="633"/>
      <c r="L157" s="633"/>
      <c r="M157" s="633"/>
      <c r="N157" s="633"/>
      <c r="O157" s="633"/>
      <c r="P157" s="633"/>
      <c r="Q157" s="633"/>
      <c r="R157" s="633"/>
      <c r="S157" s="633"/>
      <c r="T157" s="633"/>
      <c r="U157" s="633"/>
      <c r="V157" s="633"/>
      <c r="W157" s="633"/>
      <c r="X157" s="633"/>
      <c r="Y157" s="633"/>
      <c r="Z157" s="633"/>
      <c r="AA157" s="633"/>
      <c r="AB157" s="633"/>
      <c r="AC157" s="633"/>
      <c r="AD157" s="633"/>
      <c r="AE157" s="633"/>
      <c r="AF157" s="633"/>
      <c r="AG157" s="633"/>
      <c r="AH157" s="633"/>
      <c r="AI157" s="633"/>
      <c r="AJ157" s="633"/>
      <c r="AK157" s="633"/>
      <c r="AL157" s="633"/>
      <c r="AM157" s="633"/>
      <c r="AN157" s="633"/>
      <c r="AO157" s="633"/>
      <c r="AP157" s="633"/>
      <c r="AQ157" s="633"/>
      <c r="AR157" s="633"/>
      <c r="AS157" s="633"/>
      <c r="AT157" s="633"/>
      <c r="AU157" s="633"/>
      <c r="AV157" s="633"/>
      <c r="AW157" s="633"/>
      <c r="AX157" s="633"/>
      <c r="AY157" s="633"/>
      <c r="AZ157" s="633"/>
      <c r="BA157" s="633"/>
      <c r="BB157" s="633"/>
      <c r="BC157" s="633"/>
      <c r="BD157" s="633"/>
      <c r="BE157" s="633"/>
      <c r="BF157" s="633"/>
      <c r="BG157" s="633"/>
      <c r="BH157" s="633"/>
      <c r="BI157" s="633"/>
      <c r="BJ157" s="633"/>
      <c r="BK157" s="633"/>
      <c r="BL157" s="633"/>
      <c r="BM157" s="633"/>
      <c r="BN157" s="633"/>
      <c r="BO157" s="633"/>
      <c r="BP157" s="633"/>
      <c r="BQ157" s="633"/>
      <c r="BR157" s="633"/>
      <c r="BS157" s="633"/>
      <c r="BT157" s="633"/>
      <c r="BU157" s="633"/>
      <c r="BV157" s="633"/>
      <c r="BW157" s="633"/>
      <c r="BX157" s="633"/>
      <c r="BY157" s="633"/>
      <c r="BZ157" s="633"/>
    </row>
    <row r="158" spans="1:78" ht="10.5" customHeight="1" x14ac:dyDescent="0.15">
      <c r="A158" s="633"/>
      <c r="B158" s="633"/>
      <c r="C158" s="633"/>
      <c r="D158" s="633"/>
      <c r="E158" s="633"/>
      <c r="F158" s="633"/>
      <c r="G158" s="633"/>
      <c r="H158" s="633"/>
      <c r="I158" s="633"/>
      <c r="J158" s="633"/>
      <c r="K158" s="633"/>
      <c r="L158" s="633"/>
      <c r="M158" s="633"/>
      <c r="N158" s="633"/>
      <c r="O158" s="633"/>
      <c r="P158" s="633"/>
      <c r="Q158" s="633"/>
      <c r="R158" s="633"/>
      <c r="S158" s="633"/>
      <c r="T158" s="633"/>
      <c r="U158" s="633"/>
      <c r="V158" s="633"/>
      <c r="W158" s="633"/>
      <c r="X158" s="633"/>
      <c r="Y158" s="633"/>
      <c r="Z158" s="633"/>
      <c r="AA158" s="633"/>
      <c r="AB158" s="633"/>
      <c r="AC158" s="633"/>
      <c r="AD158" s="633"/>
      <c r="AE158" s="633"/>
      <c r="AF158" s="633"/>
      <c r="AG158" s="633"/>
      <c r="AH158" s="633"/>
      <c r="AI158" s="633"/>
      <c r="AJ158" s="633"/>
      <c r="AK158" s="633"/>
      <c r="AL158" s="633"/>
      <c r="AM158" s="633"/>
      <c r="AN158" s="633"/>
      <c r="AO158" s="633"/>
      <c r="AP158" s="633"/>
      <c r="AQ158" s="633"/>
      <c r="AR158" s="633"/>
      <c r="AS158" s="633"/>
      <c r="AT158" s="633"/>
      <c r="AU158" s="633"/>
      <c r="AV158" s="633"/>
      <c r="AW158" s="633"/>
      <c r="AX158" s="633"/>
      <c r="AY158" s="633"/>
      <c r="AZ158" s="633"/>
      <c r="BA158" s="633"/>
      <c r="BB158" s="633"/>
      <c r="BC158" s="633"/>
      <c r="BD158" s="633"/>
      <c r="BE158" s="633"/>
      <c r="BF158" s="633"/>
      <c r="BG158" s="633"/>
      <c r="BH158" s="633"/>
      <c r="BI158" s="633"/>
      <c r="BJ158" s="633"/>
      <c r="BK158" s="633"/>
      <c r="BL158" s="633"/>
      <c r="BM158" s="633"/>
      <c r="BN158" s="633"/>
      <c r="BO158" s="633"/>
      <c r="BP158" s="633"/>
      <c r="BQ158" s="633"/>
      <c r="BR158" s="633"/>
      <c r="BS158" s="633"/>
      <c r="BT158" s="633"/>
      <c r="BU158" s="633"/>
      <c r="BV158" s="633"/>
      <c r="BW158" s="633"/>
      <c r="BX158" s="633"/>
      <c r="BY158" s="633"/>
      <c r="BZ158" s="633"/>
    </row>
    <row r="159" spans="1:78" ht="10.5" customHeight="1" x14ac:dyDescent="0.15">
      <c r="A159" s="633"/>
      <c r="B159" s="633"/>
      <c r="C159" s="633"/>
      <c r="D159" s="633"/>
      <c r="E159" s="633"/>
      <c r="F159" s="633"/>
      <c r="G159" s="633"/>
      <c r="H159" s="633"/>
      <c r="I159" s="633"/>
      <c r="J159" s="633"/>
      <c r="K159" s="633"/>
      <c r="L159" s="633"/>
      <c r="M159" s="633"/>
      <c r="N159" s="633"/>
      <c r="O159" s="633"/>
      <c r="P159" s="633"/>
      <c r="Q159" s="633"/>
      <c r="R159" s="633"/>
      <c r="S159" s="633"/>
      <c r="T159" s="633"/>
      <c r="U159" s="633"/>
      <c r="V159" s="633"/>
      <c r="W159" s="633"/>
      <c r="X159" s="633"/>
      <c r="Y159" s="633"/>
      <c r="Z159" s="633"/>
      <c r="AA159" s="633"/>
      <c r="AB159" s="633"/>
      <c r="AC159" s="633"/>
      <c r="AD159" s="633"/>
      <c r="AE159" s="633"/>
      <c r="AF159" s="633"/>
      <c r="AG159" s="633"/>
      <c r="AH159" s="633"/>
      <c r="AI159" s="633"/>
      <c r="AJ159" s="633"/>
      <c r="AK159" s="633"/>
      <c r="AL159" s="633"/>
      <c r="AM159" s="633"/>
      <c r="AN159" s="633"/>
      <c r="AO159" s="633"/>
      <c r="AP159" s="633"/>
      <c r="AQ159" s="633"/>
      <c r="AR159" s="633"/>
      <c r="AS159" s="633"/>
      <c r="AT159" s="633"/>
      <c r="AU159" s="633"/>
      <c r="AV159" s="633"/>
      <c r="AW159" s="633"/>
      <c r="AX159" s="633"/>
      <c r="AY159" s="633"/>
      <c r="AZ159" s="633"/>
      <c r="BA159" s="633"/>
      <c r="BB159" s="633"/>
      <c r="BC159" s="633"/>
      <c r="BD159" s="633"/>
      <c r="BE159" s="633"/>
      <c r="BF159" s="633"/>
      <c r="BG159" s="633"/>
      <c r="BH159" s="633"/>
      <c r="BI159" s="633"/>
      <c r="BJ159" s="633"/>
      <c r="BK159" s="633"/>
      <c r="BL159" s="633"/>
      <c r="BM159" s="633"/>
      <c r="BN159" s="633"/>
      <c r="BO159" s="633"/>
      <c r="BP159" s="633"/>
      <c r="BQ159" s="633"/>
      <c r="BR159" s="633"/>
      <c r="BS159" s="633"/>
      <c r="BT159" s="633"/>
      <c r="BU159" s="633"/>
      <c r="BV159" s="633"/>
      <c r="BW159" s="633"/>
      <c r="BX159" s="633"/>
      <c r="BY159" s="633"/>
      <c r="BZ159" s="633"/>
    </row>
    <row r="160" spans="1:78" ht="10.5" customHeight="1" x14ac:dyDescent="0.15">
      <c r="A160" s="633"/>
      <c r="B160" s="633"/>
      <c r="C160" s="633"/>
      <c r="D160" s="633"/>
      <c r="E160" s="633"/>
      <c r="F160" s="633"/>
      <c r="G160" s="633"/>
      <c r="H160" s="633"/>
      <c r="I160" s="633"/>
      <c r="J160" s="633"/>
      <c r="K160" s="633"/>
      <c r="L160" s="633"/>
      <c r="M160" s="633"/>
      <c r="N160" s="633"/>
      <c r="O160" s="633"/>
      <c r="P160" s="633"/>
      <c r="Q160" s="633"/>
      <c r="R160" s="633"/>
      <c r="S160" s="633"/>
      <c r="T160" s="633"/>
      <c r="U160" s="633"/>
      <c r="V160" s="633"/>
      <c r="W160" s="633"/>
      <c r="X160" s="633"/>
      <c r="Y160" s="633"/>
      <c r="Z160" s="633"/>
      <c r="AA160" s="633"/>
      <c r="AB160" s="633"/>
      <c r="AC160" s="633"/>
      <c r="AD160" s="633"/>
      <c r="AE160" s="633"/>
      <c r="AF160" s="633"/>
      <c r="AG160" s="633"/>
      <c r="AH160" s="633"/>
      <c r="AI160" s="633"/>
      <c r="AJ160" s="633"/>
      <c r="AK160" s="633"/>
      <c r="AL160" s="633"/>
      <c r="AM160" s="633"/>
      <c r="AN160" s="633"/>
      <c r="AO160" s="633"/>
      <c r="AP160" s="633"/>
      <c r="AQ160" s="633"/>
      <c r="AR160" s="633"/>
      <c r="AS160" s="633"/>
      <c r="AT160" s="633"/>
      <c r="AU160" s="633"/>
      <c r="AV160" s="633"/>
      <c r="AW160" s="633"/>
      <c r="AX160" s="633"/>
      <c r="AY160" s="633"/>
      <c r="AZ160" s="633"/>
      <c r="BA160" s="633"/>
      <c r="BB160" s="633"/>
      <c r="BC160" s="633"/>
      <c r="BD160" s="633"/>
      <c r="BE160" s="633"/>
      <c r="BF160" s="633"/>
      <c r="BG160" s="633"/>
      <c r="BH160" s="633"/>
      <c r="BI160" s="633"/>
      <c r="BJ160" s="633"/>
      <c r="BK160" s="633"/>
      <c r="BL160" s="633"/>
      <c r="BM160" s="633"/>
      <c r="BN160" s="633"/>
      <c r="BO160" s="633"/>
      <c r="BP160" s="633"/>
      <c r="BQ160" s="633"/>
      <c r="BR160" s="633"/>
      <c r="BS160" s="633"/>
      <c r="BT160" s="633"/>
      <c r="BU160" s="633"/>
      <c r="BV160" s="633"/>
      <c r="BW160" s="633"/>
      <c r="BX160" s="633"/>
      <c r="BY160" s="633"/>
      <c r="BZ160" s="633"/>
    </row>
    <row r="161" spans="1:78" ht="10.5" customHeight="1" x14ac:dyDescent="0.15">
      <c r="A161" s="633"/>
      <c r="B161" s="633"/>
      <c r="C161" s="633"/>
      <c r="D161" s="633"/>
      <c r="E161" s="633"/>
      <c r="F161" s="633"/>
      <c r="G161" s="633"/>
      <c r="H161" s="633"/>
      <c r="I161" s="633"/>
      <c r="J161" s="633"/>
      <c r="K161" s="633"/>
      <c r="L161" s="633"/>
      <c r="M161" s="633"/>
      <c r="N161" s="633"/>
      <c r="O161" s="633"/>
      <c r="P161" s="633"/>
      <c r="Q161" s="633"/>
      <c r="R161" s="633"/>
      <c r="S161" s="633"/>
      <c r="T161" s="633"/>
      <c r="U161" s="633"/>
      <c r="V161" s="633"/>
      <c r="W161" s="633"/>
      <c r="X161" s="633"/>
      <c r="Y161" s="633"/>
      <c r="Z161" s="633"/>
      <c r="AA161" s="633"/>
      <c r="AB161" s="633"/>
      <c r="AC161" s="633"/>
      <c r="AD161" s="633"/>
      <c r="AE161" s="633"/>
      <c r="AF161" s="633"/>
      <c r="AG161" s="633"/>
      <c r="AH161" s="633"/>
      <c r="AI161" s="633"/>
      <c r="AJ161" s="633"/>
      <c r="AK161" s="633"/>
      <c r="AL161" s="633"/>
      <c r="AM161" s="633"/>
      <c r="AN161" s="633"/>
      <c r="AO161" s="633"/>
      <c r="AP161" s="633"/>
      <c r="AQ161" s="633"/>
      <c r="AR161" s="633"/>
      <c r="AS161" s="633"/>
      <c r="AT161" s="633"/>
      <c r="AU161" s="633"/>
      <c r="AV161" s="633"/>
      <c r="AW161" s="633"/>
      <c r="AX161" s="633"/>
      <c r="AY161" s="633"/>
      <c r="AZ161" s="633"/>
      <c r="BA161" s="633"/>
      <c r="BB161" s="633"/>
      <c r="BC161" s="633"/>
      <c r="BD161" s="633"/>
      <c r="BE161" s="633"/>
      <c r="BF161" s="633"/>
      <c r="BG161" s="633"/>
      <c r="BH161" s="633"/>
      <c r="BI161" s="633"/>
      <c r="BJ161" s="633"/>
      <c r="BK161" s="633"/>
      <c r="BL161" s="633"/>
      <c r="BM161" s="633"/>
      <c r="BN161" s="633"/>
      <c r="BO161" s="633"/>
      <c r="BP161" s="633"/>
      <c r="BQ161" s="633"/>
      <c r="BR161" s="633"/>
      <c r="BS161" s="633"/>
      <c r="BT161" s="633"/>
      <c r="BU161" s="633"/>
      <c r="BV161" s="633"/>
      <c r="BW161" s="633"/>
      <c r="BX161" s="633"/>
      <c r="BY161" s="633"/>
      <c r="BZ161" s="633"/>
    </row>
    <row r="162" spans="1:78" ht="10.5" customHeight="1" x14ac:dyDescent="0.15">
      <c r="A162" s="633"/>
      <c r="B162" s="633"/>
      <c r="C162" s="633"/>
      <c r="D162" s="633"/>
      <c r="E162" s="633"/>
      <c r="F162" s="633"/>
      <c r="G162" s="633"/>
      <c r="H162" s="633"/>
      <c r="I162" s="633"/>
      <c r="J162" s="633"/>
      <c r="K162" s="633"/>
      <c r="L162" s="633"/>
      <c r="M162" s="633"/>
      <c r="N162" s="633"/>
      <c r="O162" s="633"/>
      <c r="P162" s="633"/>
      <c r="Q162" s="633"/>
      <c r="R162" s="633"/>
      <c r="S162" s="633"/>
      <c r="T162" s="633"/>
      <c r="U162" s="633"/>
      <c r="V162" s="633"/>
      <c r="W162" s="633"/>
      <c r="X162" s="633"/>
      <c r="Y162" s="633"/>
      <c r="Z162" s="633"/>
      <c r="AA162" s="633"/>
      <c r="AB162" s="633"/>
      <c r="AC162" s="633"/>
      <c r="AD162" s="633"/>
      <c r="AE162" s="633"/>
      <c r="AF162" s="633"/>
      <c r="AG162" s="633"/>
      <c r="AH162" s="633"/>
      <c r="AI162" s="633"/>
      <c r="AJ162" s="633"/>
      <c r="AK162" s="633"/>
      <c r="AL162" s="633"/>
      <c r="AM162" s="633"/>
      <c r="AN162" s="633"/>
      <c r="AO162" s="633"/>
      <c r="AP162" s="633"/>
      <c r="AQ162" s="633"/>
      <c r="AR162" s="633"/>
      <c r="AS162" s="633"/>
      <c r="AT162" s="633"/>
      <c r="AU162" s="633"/>
      <c r="AV162" s="633"/>
      <c r="AW162" s="633"/>
      <c r="AX162" s="633"/>
      <c r="AY162" s="633"/>
      <c r="AZ162" s="633"/>
      <c r="BA162" s="633"/>
      <c r="BB162" s="633"/>
      <c r="BC162" s="633"/>
      <c r="BD162" s="633"/>
      <c r="BE162" s="633"/>
      <c r="BF162" s="633"/>
      <c r="BG162" s="633"/>
      <c r="BH162" s="633"/>
      <c r="BI162" s="633"/>
      <c r="BJ162" s="633"/>
      <c r="BK162" s="633"/>
      <c r="BL162" s="633"/>
      <c r="BM162" s="633"/>
      <c r="BN162" s="633"/>
      <c r="BO162" s="633"/>
      <c r="BP162" s="633"/>
      <c r="BQ162" s="633"/>
      <c r="BR162" s="633"/>
      <c r="BS162" s="633"/>
      <c r="BT162" s="633"/>
      <c r="BU162" s="633"/>
      <c r="BV162" s="633"/>
      <c r="BW162" s="633"/>
      <c r="BX162" s="633"/>
      <c r="BY162" s="633"/>
      <c r="BZ162" s="633"/>
    </row>
    <row r="163" spans="1:78" ht="10.5" customHeight="1" x14ac:dyDescent="0.15">
      <c r="A163" s="633"/>
      <c r="B163" s="633"/>
      <c r="C163" s="633"/>
      <c r="D163" s="633"/>
      <c r="E163" s="633"/>
      <c r="F163" s="633"/>
      <c r="G163" s="633"/>
      <c r="H163" s="633"/>
      <c r="I163" s="633"/>
      <c r="J163" s="633"/>
      <c r="K163" s="633"/>
      <c r="L163" s="633"/>
      <c r="M163" s="633"/>
      <c r="N163" s="633"/>
      <c r="O163" s="633"/>
      <c r="P163" s="633"/>
      <c r="Q163" s="633"/>
      <c r="R163" s="633"/>
      <c r="S163" s="633"/>
      <c r="T163" s="633"/>
      <c r="U163" s="633"/>
      <c r="V163" s="633"/>
      <c r="W163" s="633"/>
      <c r="X163" s="633"/>
      <c r="Y163" s="633"/>
      <c r="Z163" s="633"/>
      <c r="AA163" s="633"/>
      <c r="AB163" s="633"/>
      <c r="AC163" s="633"/>
      <c r="AD163" s="633"/>
      <c r="AE163" s="633"/>
      <c r="AF163" s="633"/>
      <c r="AG163" s="633"/>
      <c r="AH163" s="633"/>
      <c r="AI163" s="633"/>
      <c r="AJ163" s="633"/>
      <c r="AK163" s="633"/>
      <c r="AL163" s="633"/>
      <c r="AM163" s="633"/>
      <c r="AN163" s="633"/>
      <c r="AO163" s="633"/>
      <c r="AP163" s="633"/>
      <c r="AQ163" s="633"/>
      <c r="AR163" s="633"/>
      <c r="AS163" s="633"/>
      <c r="AT163" s="633"/>
      <c r="AU163" s="633"/>
      <c r="AV163" s="633"/>
      <c r="AW163" s="633"/>
      <c r="AX163" s="633"/>
      <c r="AY163" s="633"/>
      <c r="AZ163" s="633"/>
      <c r="BA163" s="633"/>
      <c r="BB163" s="633"/>
      <c r="BC163" s="633"/>
      <c r="BD163" s="633"/>
      <c r="BE163" s="633"/>
      <c r="BF163" s="633"/>
      <c r="BG163" s="633"/>
      <c r="BH163" s="633"/>
      <c r="BI163" s="633"/>
      <c r="BJ163" s="633"/>
      <c r="BK163" s="633"/>
      <c r="BL163" s="633"/>
      <c r="BM163" s="633"/>
      <c r="BN163" s="633"/>
      <c r="BO163" s="633"/>
      <c r="BP163" s="633"/>
      <c r="BQ163" s="633"/>
      <c r="BR163" s="633"/>
      <c r="BS163" s="633"/>
      <c r="BT163" s="633"/>
      <c r="BU163" s="633"/>
      <c r="BV163" s="633"/>
      <c r="BW163" s="633"/>
      <c r="BX163" s="633"/>
      <c r="BY163" s="633"/>
      <c r="BZ163" s="633"/>
    </row>
    <row r="164" spans="1:78" ht="10.5" customHeight="1" x14ac:dyDescent="0.15">
      <c r="A164" s="633"/>
      <c r="B164" s="633"/>
      <c r="C164" s="633"/>
      <c r="D164" s="633"/>
      <c r="E164" s="633"/>
      <c r="F164" s="633"/>
      <c r="G164" s="633"/>
      <c r="H164" s="633"/>
      <c r="I164" s="633"/>
      <c r="J164" s="633"/>
      <c r="K164" s="633"/>
      <c r="L164" s="633"/>
      <c r="M164" s="633"/>
      <c r="N164" s="633"/>
      <c r="O164" s="633"/>
      <c r="P164" s="633"/>
      <c r="Q164" s="633"/>
      <c r="R164" s="633"/>
      <c r="S164" s="633"/>
      <c r="T164" s="633"/>
      <c r="U164" s="633"/>
      <c r="V164" s="633"/>
      <c r="W164" s="633"/>
      <c r="X164" s="633"/>
      <c r="Y164" s="633"/>
      <c r="Z164" s="633"/>
      <c r="AA164" s="633"/>
      <c r="AB164" s="633"/>
      <c r="AC164" s="633"/>
      <c r="AD164" s="633"/>
      <c r="AE164" s="633"/>
      <c r="AF164" s="633"/>
      <c r="AG164" s="633"/>
      <c r="AH164" s="633"/>
      <c r="AI164" s="633"/>
      <c r="AJ164" s="633"/>
      <c r="AK164" s="633"/>
      <c r="AL164" s="633"/>
      <c r="AM164" s="633"/>
      <c r="AN164" s="633"/>
      <c r="AO164" s="633"/>
      <c r="AP164" s="633"/>
      <c r="AQ164" s="633"/>
      <c r="AR164" s="633"/>
      <c r="AS164" s="633"/>
      <c r="AT164" s="633"/>
      <c r="AU164" s="633"/>
      <c r="AV164" s="633"/>
      <c r="AW164" s="633"/>
      <c r="AX164" s="633"/>
      <c r="AY164" s="633"/>
      <c r="AZ164" s="633"/>
      <c r="BA164" s="633"/>
      <c r="BB164" s="633"/>
      <c r="BC164" s="633"/>
      <c r="BD164" s="633"/>
      <c r="BE164" s="633"/>
      <c r="BF164" s="633"/>
      <c r="BG164" s="633"/>
      <c r="BH164" s="633"/>
      <c r="BI164" s="633"/>
      <c r="BJ164" s="633"/>
      <c r="BK164" s="633"/>
      <c r="BL164" s="633"/>
      <c r="BM164" s="633"/>
      <c r="BN164" s="633"/>
      <c r="BO164" s="633"/>
      <c r="BP164" s="633"/>
      <c r="BQ164" s="633"/>
      <c r="BR164" s="633"/>
      <c r="BS164" s="633"/>
      <c r="BT164" s="633"/>
      <c r="BU164" s="633"/>
      <c r="BV164" s="633"/>
      <c r="BW164" s="633"/>
      <c r="BX164" s="633"/>
      <c r="BY164" s="633"/>
      <c r="BZ164" s="633"/>
    </row>
    <row r="165" spans="1:78" ht="10.5" customHeight="1" x14ac:dyDescent="0.15">
      <c r="A165" s="633"/>
      <c r="B165" s="633"/>
      <c r="C165" s="633"/>
      <c r="D165" s="633"/>
      <c r="E165" s="633"/>
      <c r="F165" s="633"/>
      <c r="G165" s="633"/>
      <c r="H165" s="633"/>
      <c r="I165" s="633"/>
      <c r="J165" s="633"/>
      <c r="K165" s="633"/>
      <c r="L165" s="633"/>
      <c r="M165" s="633"/>
      <c r="N165" s="633"/>
      <c r="O165" s="633"/>
      <c r="P165" s="633"/>
      <c r="Q165" s="633"/>
      <c r="R165" s="633"/>
      <c r="S165" s="633"/>
      <c r="T165" s="633"/>
      <c r="U165" s="633"/>
      <c r="V165" s="633"/>
      <c r="W165" s="633"/>
      <c r="X165" s="633"/>
      <c r="Y165" s="633"/>
      <c r="Z165" s="633"/>
      <c r="AA165" s="633"/>
      <c r="AB165" s="633"/>
      <c r="AC165" s="633"/>
      <c r="AD165" s="633"/>
      <c r="AE165" s="633"/>
      <c r="AF165" s="633"/>
      <c r="AG165" s="633"/>
      <c r="AH165" s="633"/>
      <c r="AI165" s="633"/>
      <c r="AJ165" s="633"/>
      <c r="AK165" s="633"/>
      <c r="AL165" s="633"/>
      <c r="AM165" s="633"/>
      <c r="AN165" s="633"/>
      <c r="AO165" s="633"/>
      <c r="AP165" s="633"/>
      <c r="AQ165" s="633"/>
      <c r="AR165" s="633"/>
      <c r="AS165" s="633"/>
      <c r="AT165" s="633"/>
      <c r="AU165" s="633"/>
      <c r="AV165" s="633"/>
      <c r="AW165" s="633"/>
      <c r="AX165" s="633"/>
      <c r="AY165" s="633"/>
      <c r="AZ165" s="633"/>
      <c r="BA165" s="633"/>
      <c r="BB165" s="633"/>
      <c r="BC165" s="633"/>
      <c r="BD165" s="633"/>
      <c r="BE165" s="633"/>
      <c r="BF165" s="633"/>
      <c r="BG165" s="633"/>
      <c r="BH165" s="633"/>
      <c r="BI165" s="633"/>
      <c r="BJ165" s="633"/>
      <c r="BK165" s="633"/>
      <c r="BL165" s="633"/>
      <c r="BM165" s="633"/>
      <c r="BN165" s="633"/>
      <c r="BO165" s="633"/>
      <c r="BP165" s="633"/>
      <c r="BQ165" s="633"/>
      <c r="BR165" s="633"/>
      <c r="BS165" s="633"/>
      <c r="BT165" s="633"/>
      <c r="BU165" s="633"/>
      <c r="BV165" s="633"/>
      <c r="BW165" s="633"/>
      <c r="BX165" s="633"/>
      <c r="BY165" s="633"/>
      <c r="BZ165" s="633"/>
    </row>
    <row r="166" spans="1:78" ht="10.5" customHeight="1" x14ac:dyDescent="0.15">
      <c r="A166" s="633"/>
      <c r="B166" s="633"/>
      <c r="C166" s="633"/>
      <c r="D166" s="633"/>
      <c r="E166" s="633"/>
      <c r="F166" s="633"/>
      <c r="G166" s="633"/>
      <c r="H166" s="633"/>
      <c r="I166" s="633"/>
      <c r="J166" s="633"/>
      <c r="K166" s="633"/>
      <c r="L166" s="633"/>
      <c r="M166" s="633"/>
      <c r="N166" s="633"/>
      <c r="O166" s="633"/>
      <c r="P166" s="633"/>
      <c r="Q166" s="633"/>
      <c r="R166" s="633"/>
      <c r="S166" s="633"/>
      <c r="T166" s="633"/>
      <c r="U166" s="633"/>
      <c r="V166" s="633"/>
      <c r="W166" s="633"/>
      <c r="X166" s="633"/>
      <c r="Y166" s="633"/>
      <c r="Z166" s="633"/>
      <c r="AA166" s="633"/>
      <c r="AB166" s="633"/>
      <c r="AC166" s="633"/>
      <c r="AD166" s="633"/>
      <c r="AE166" s="633"/>
      <c r="AF166" s="633"/>
      <c r="AG166" s="633"/>
      <c r="AH166" s="633"/>
      <c r="AI166" s="633"/>
      <c r="AJ166" s="633"/>
      <c r="AK166" s="633"/>
      <c r="AL166" s="633"/>
      <c r="AM166" s="633"/>
      <c r="AN166" s="633"/>
      <c r="AO166" s="633"/>
      <c r="AP166" s="633"/>
      <c r="AQ166" s="633"/>
      <c r="AR166" s="633"/>
      <c r="AS166" s="633"/>
      <c r="AT166" s="633"/>
      <c r="AU166" s="633"/>
      <c r="AV166" s="633"/>
      <c r="AW166" s="633"/>
      <c r="AX166" s="633"/>
      <c r="AY166" s="633"/>
      <c r="AZ166" s="633"/>
      <c r="BA166" s="633"/>
      <c r="BB166" s="633"/>
      <c r="BC166" s="633"/>
      <c r="BD166" s="633"/>
      <c r="BE166" s="633"/>
      <c r="BF166" s="633"/>
      <c r="BG166" s="633"/>
      <c r="BH166" s="633"/>
      <c r="BI166" s="633"/>
      <c r="BJ166" s="633"/>
      <c r="BK166" s="633"/>
      <c r="BL166" s="633"/>
      <c r="BM166" s="633"/>
      <c r="BN166" s="633"/>
      <c r="BO166" s="633"/>
      <c r="BP166" s="633"/>
      <c r="BQ166" s="633"/>
      <c r="BR166" s="633"/>
      <c r="BS166" s="633"/>
      <c r="BT166" s="633"/>
      <c r="BU166" s="633"/>
      <c r="BV166" s="633"/>
      <c r="BW166" s="633"/>
      <c r="BX166" s="633"/>
      <c r="BY166" s="633"/>
      <c r="BZ166" s="633"/>
    </row>
    <row r="167" spans="1:78" ht="10.5" customHeight="1" x14ac:dyDescent="0.15">
      <c r="A167" s="633"/>
      <c r="B167" s="633"/>
      <c r="C167" s="633"/>
      <c r="D167" s="633"/>
      <c r="E167" s="633"/>
      <c r="F167" s="633"/>
      <c r="G167" s="633"/>
      <c r="H167" s="633"/>
      <c r="I167" s="633"/>
      <c r="J167" s="633"/>
      <c r="K167" s="633"/>
      <c r="L167" s="633"/>
      <c r="M167" s="633"/>
      <c r="N167" s="633"/>
      <c r="O167" s="633"/>
      <c r="P167" s="633"/>
      <c r="Q167" s="633"/>
      <c r="R167" s="633"/>
      <c r="S167" s="633"/>
      <c r="T167" s="633"/>
      <c r="U167" s="633"/>
      <c r="V167" s="633"/>
      <c r="W167" s="633"/>
      <c r="X167" s="633"/>
      <c r="Y167" s="633"/>
      <c r="Z167" s="633"/>
      <c r="AA167" s="633"/>
      <c r="AB167" s="633"/>
      <c r="AC167" s="633"/>
      <c r="AD167" s="633"/>
      <c r="AE167" s="633"/>
      <c r="AF167" s="633"/>
      <c r="AG167" s="633"/>
      <c r="AH167" s="633"/>
      <c r="AI167" s="633"/>
      <c r="AJ167" s="633"/>
      <c r="AK167" s="633"/>
      <c r="AL167" s="633"/>
      <c r="AM167" s="633"/>
      <c r="AN167" s="633"/>
      <c r="AO167" s="633"/>
      <c r="AP167" s="633"/>
      <c r="AQ167" s="633"/>
      <c r="AR167" s="633"/>
      <c r="AS167" s="633"/>
      <c r="AT167" s="633"/>
      <c r="AU167" s="633"/>
      <c r="AV167" s="633"/>
      <c r="AW167" s="633"/>
      <c r="AX167" s="633"/>
      <c r="AY167" s="633"/>
      <c r="AZ167" s="633"/>
      <c r="BA167" s="633"/>
      <c r="BB167" s="633"/>
      <c r="BC167" s="633"/>
      <c r="BD167" s="633"/>
      <c r="BE167" s="633"/>
      <c r="BF167" s="633"/>
      <c r="BG167" s="633"/>
      <c r="BH167" s="633"/>
      <c r="BI167" s="633"/>
      <c r="BJ167" s="633"/>
      <c r="BK167" s="633"/>
      <c r="BL167" s="633"/>
      <c r="BM167" s="633"/>
      <c r="BN167" s="633"/>
      <c r="BO167" s="633"/>
      <c r="BP167" s="633"/>
      <c r="BQ167" s="633"/>
      <c r="BR167" s="633"/>
      <c r="BS167" s="633"/>
      <c r="BT167" s="633"/>
      <c r="BU167" s="633"/>
      <c r="BV167" s="633"/>
      <c r="BW167" s="633"/>
      <c r="BX167" s="633"/>
      <c r="BY167" s="633"/>
      <c r="BZ167" s="633"/>
    </row>
    <row r="168" spans="1:78" ht="10.5" customHeight="1" x14ac:dyDescent="0.15">
      <c r="A168" s="633"/>
      <c r="B168" s="633"/>
      <c r="C168" s="633"/>
      <c r="D168" s="633"/>
      <c r="E168" s="633"/>
      <c r="F168" s="633"/>
      <c r="G168" s="633"/>
      <c r="H168" s="633"/>
      <c r="I168" s="633"/>
      <c r="J168" s="633"/>
      <c r="K168" s="633"/>
      <c r="L168" s="633"/>
      <c r="M168" s="633"/>
      <c r="N168" s="633"/>
      <c r="O168" s="633"/>
      <c r="P168" s="633"/>
      <c r="Q168" s="633"/>
      <c r="R168" s="633"/>
      <c r="S168" s="633"/>
      <c r="T168" s="633"/>
      <c r="U168" s="633"/>
      <c r="V168" s="633"/>
      <c r="W168" s="633"/>
      <c r="X168" s="633"/>
      <c r="Y168" s="633"/>
      <c r="Z168" s="633"/>
      <c r="AA168" s="633"/>
      <c r="AB168" s="633"/>
      <c r="AC168" s="633"/>
      <c r="AD168" s="633"/>
      <c r="AE168" s="633"/>
      <c r="AF168" s="633"/>
      <c r="AG168" s="633"/>
      <c r="AH168" s="633"/>
      <c r="AI168" s="633"/>
      <c r="AJ168" s="633"/>
      <c r="AK168" s="633"/>
      <c r="AL168" s="633"/>
      <c r="AM168" s="633"/>
      <c r="AN168" s="633"/>
      <c r="AO168" s="633"/>
      <c r="AP168" s="633"/>
      <c r="AQ168" s="633"/>
      <c r="AR168" s="633"/>
      <c r="AS168" s="633"/>
      <c r="AT168" s="633"/>
      <c r="AU168" s="633"/>
      <c r="AV168" s="633"/>
      <c r="AW168" s="633"/>
      <c r="AX168" s="633"/>
      <c r="AY168" s="633"/>
      <c r="AZ168" s="633"/>
      <c r="BA168" s="633"/>
      <c r="BB168" s="633"/>
      <c r="BC168" s="633"/>
      <c r="BD168" s="633"/>
      <c r="BE168" s="633"/>
      <c r="BF168" s="633"/>
      <c r="BG168" s="633"/>
      <c r="BH168" s="633"/>
      <c r="BI168" s="633"/>
      <c r="BJ168" s="633"/>
      <c r="BK168" s="633"/>
      <c r="BL168" s="633"/>
      <c r="BM168" s="633"/>
      <c r="BN168" s="633"/>
      <c r="BO168" s="633"/>
      <c r="BP168" s="633"/>
      <c r="BQ168" s="633"/>
      <c r="BR168" s="633"/>
      <c r="BS168" s="633"/>
      <c r="BT168" s="633"/>
      <c r="BU168" s="633"/>
      <c r="BV168" s="633"/>
      <c r="BW168" s="633"/>
      <c r="BX168" s="633"/>
      <c r="BY168" s="633"/>
      <c r="BZ168" s="633"/>
    </row>
    <row r="169" spans="1:78" ht="10.5" customHeight="1" x14ac:dyDescent="0.15">
      <c r="A169" s="633"/>
      <c r="B169" s="633"/>
      <c r="C169" s="633"/>
      <c r="D169" s="633"/>
      <c r="E169" s="633"/>
      <c r="F169" s="633"/>
      <c r="G169" s="633"/>
      <c r="H169" s="633"/>
      <c r="I169" s="633"/>
      <c r="J169" s="633"/>
      <c r="K169" s="633"/>
      <c r="L169" s="633"/>
      <c r="M169" s="633"/>
      <c r="N169" s="633"/>
      <c r="O169" s="633"/>
      <c r="P169" s="633"/>
      <c r="Q169" s="633"/>
      <c r="R169" s="633"/>
      <c r="S169" s="633"/>
      <c r="T169" s="633"/>
      <c r="U169" s="633"/>
      <c r="V169" s="633"/>
      <c r="W169" s="633"/>
      <c r="X169" s="633"/>
      <c r="Y169" s="633"/>
      <c r="Z169" s="633"/>
      <c r="AA169" s="633"/>
      <c r="AB169" s="633"/>
      <c r="AC169" s="633"/>
      <c r="AD169" s="633"/>
      <c r="AE169" s="633"/>
      <c r="AF169" s="633"/>
      <c r="AG169" s="633"/>
      <c r="AH169" s="633"/>
      <c r="AI169" s="633"/>
      <c r="AJ169" s="633"/>
      <c r="AK169" s="633"/>
      <c r="AL169" s="633"/>
      <c r="AM169" s="633"/>
      <c r="AN169" s="633"/>
      <c r="AO169" s="633"/>
      <c r="AP169" s="633"/>
      <c r="AQ169" s="633"/>
      <c r="AR169" s="633"/>
      <c r="AS169" s="633"/>
      <c r="AT169" s="633"/>
      <c r="AU169" s="633"/>
      <c r="AV169" s="633"/>
      <c r="AW169" s="633"/>
      <c r="AX169" s="633"/>
      <c r="AY169" s="633"/>
      <c r="AZ169" s="633"/>
      <c r="BA169" s="633"/>
      <c r="BB169" s="633"/>
      <c r="BC169" s="633"/>
      <c r="BD169" s="633"/>
      <c r="BE169" s="633"/>
      <c r="BF169" s="633"/>
      <c r="BG169" s="633"/>
      <c r="BH169" s="633"/>
      <c r="BI169" s="633"/>
      <c r="BJ169" s="633"/>
      <c r="BK169" s="633"/>
      <c r="BL169" s="633"/>
      <c r="BM169" s="633"/>
      <c r="BN169" s="633"/>
      <c r="BO169" s="633"/>
      <c r="BP169" s="633"/>
      <c r="BQ169" s="633"/>
      <c r="BR169" s="633"/>
      <c r="BS169" s="633"/>
      <c r="BT169" s="633"/>
      <c r="BU169" s="633"/>
      <c r="BV169" s="633"/>
      <c r="BW169" s="633"/>
      <c r="BX169" s="633"/>
      <c r="BY169" s="633"/>
      <c r="BZ169" s="633"/>
    </row>
    <row r="170" spans="1:78" ht="10.5" customHeight="1" x14ac:dyDescent="0.15">
      <c r="A170" s="633"/>
      <c r="B170" s="633"/>
      <c r="C170" s="633"/>
      <c r="D170" s="633"/>
      <c r="E170" s="633"/>
      <c r="F170" s="633"/>
      <c r="G170" s="633"/>
      <c r="H170" s="633"/>
      <c r="I170" s="633"/>
      <c r="J170" s="633"/>
      <c r="K170" s="633"/>
      <c r="L170" s="633"/>
      <c r="M170" s="633"/>
      <c r="N170" s="633"/>
      <c r="O170" s="633"/>
      <c r="P170" s="633"/>
      <c r="Q170" s="633"/>
      <c r="R170" s="633"/>
      <c r="S170" s="633"/>
      <c r="T170" s="633"/>
      <c r="U170" s="633"/>
      <c r="V170" s="633"/>
      <c r="W170" s="633"/>
      <c r="X170" s="633"/>
      <c r="Y170" s="633"/>
      <c r="Z170" s="633"/>
      <c r="AA170" s="633"/>
      <c r="AB170" s="633"/>
      <c r="AC170" s="633"/>
      <c r="AD170" s="633"/>
      <c r="AE170" s="633"/>
      <c r="AF170" s="633"/>
      <c r="AG170" s="633"/>
      <c r="AH170" s="633"/>
      <c r="AI170" s="633"/>
      <c r="AJ170" s="633"/>
      <c r="AK170" s="633"/>
      <c r="AL170" s="633"/>
      <c r="AM170" s="633"/>
      <c r="AN170" s="633"/>
      <c r="AO170" s="633"/>
      <c r="AP170" s="633"/>
      <c r="AQ170" s="633"/>
      <c r="AR170" s="633"/>
      <c r="AS170" s="633"/>
      <c r="AT170" s="633"/>
      <c r="AU170" s="633"/>
      <c r="AV170" s="633"/>
      <c r="AW170" s="633"/>
      <c r="AX170" s="633"/>
      <c r="AY170" s="633"/>
      <c r="AZ170" s="633"/>
      <c r="BA170" s="633"/>
      <c r="BB170" s="633"/>
      <c r="BC170" s="633"/>
      <c r="BD170" s="633"/>
      <c r="BE170" s="633"/>
      <c r="BF170" s="633"/>
      <c r="BG170" s="633"/>
      <c r="BH170" s="633"/>
      <c r="BI170" s="633"/>
      <c r="BJ170" s="633"/>
      <c r="BK170" s="633"/>
      <c r="BL170" s="633"/>
      <c r="BM170" s="633"/>
      <c r="BN170" s="633"/>
      <c r="BO170" s="633"/>
      <c r="BP170" s="633"/>
      <c r="BQ170" s="633"/>
      <c r="BR170" s="633"/>
      <c r="BS170" s="633"/>
      <c r="BT170" s="633"/>
      <c r="BU170" s="633"/>
      <c r="BV170" s="633"/>
      <c r="BW170" s="633"/>
      <c r="BX170" s="633"/>
      <c r="BY170" s="633"/>
      <c r="BZ170" s="633"/>
    </row>
    <row r="171" spans="1:78" ht="10.5" customHeight="1" x14ac:dyDescent="0.15">
      <c r="A171" s="633"/>
      <c r="B171" s="633"/>
      <c r="C171" s="633"/>
      <c r="D171" s="633"/>
      <c r="E171" s="633"/>
      <c r="F171" s="633"/>
      <c r="G171" s="633"/>
      <c r="H171" s="633"/>
      <c r="I171" s="633"/>
      <c r="J171" s="633"/>
      <c r="K171" s="633"/>
      <c r="L171" s="633"/>
      <c r="M171" s="633"/>
      <c r="N171" s="633"/>
      <c r="O171" s="633"/>
      <c r="P171" s="633"/>
      <c r="Q171" s="633"/>
      <c r="R171" s="633"/>
      <c r="S171" s="633"/>
      <c r="T171" s="633"/>
      <c r="U171" s="633"/>
      <c r="V171" s="633"/>
      <c r="W171" s="633"/>
      <c r="X171" s="633"/>
      <c r="Y171" s="633"/>
      <c r="Z171" s="633"/>
      <c r="AA171" s="633"/>
      <c r="AB171" s="633"/>
      <c r="AC171" s="633"/>
      <c r="AD171" s="633"/>
      <c r="AE171" s="633"/>
      <c r="AF171" s="633"/>
      <c r="AG171" s="633"/>
      <c r="AH171" s="633"/>
      <c r="AI171" s="633"/>
      <c r="AJ171" s="633"/>
      <c r="AK171" s="633"/>
      <c r="AL171" s="633"/>
      <c r="AM171" s="633"/>
      <c r="AN171" s="633"/>
      <c r="AO171" s="633"/>
      <c r="AP171" s="633"/>
      <c r="AQ171" s="633"/>
      <c r="AR171" s="633"/>
      <c r="AS171" s="633"/>
      <c r="AT171" s="633"/>
      <c r="AU171" s="633"/>
      <c r="AV171" s="633"/>
      <c r="AW171" s="633"/>
      <c r="AX171" s="633"/>
      <c r="AY171" s="633"/>
      <c r="AZ171" s="633"/>
      <c r="BA171" s="633"/>
      <c r="BB171" s="633"/>
      <c r="BC171" s="633"/>
      <c r="BD171" s="633"/>
      <c r="BE171" s="633"/>
      <c r="BF171" s="633"/>
      <c r="BG171" s="633"/>
      <c r="BH171" s="633"/>
      <c r="BI171" s="633"/>
      <c r="BJ171" s="633"/>
      <c r="BK171" s="633"/>
      <c r="BL171" s="633"/>
      <c r="BM171" s="633"/>
      <c r="BN171" s="633"/>
      <c r="BO171" s="633"/>
      <c r="BP171" s="633"/>
      <c r="BQ171" s="633"/>
      <c r="BR171" s="633"/>
      <c r="BS171" s="633"/>
      <c r="BT171" s="633"/>
      <c r="BU171" s="633"/>
      <c r="BV171" s="633"/>
      <c r="BW171" s="633"/>
      <c r="BX171" s="633"/>
      <c r="BY171" s="633"/>
      <c r="BZ171" s="633"/>
    </row>
    <row r="172" spans="1:78" ht="10.5" customHeight="1" x14ac:dyDescent="0.15">
      <c r="A172" s="633"/>
      <c r="B172" s="633"/>
      <c r="C172" s="633"/>
      <c r="D172" s="633"/>
      <c r="E172" s="633"/>
      <c r="F172" s="633"/>
      <c r="G172" s="633"/>
      <c r="H172" s="633"/>
      <c r="I172" s="633"/>
      <c r="J172" s="633"/>
      <c r="K172" s="633"/>
      <c r="L172" s="633"/>
      <c r="M172" s="633"/>
      <c r="N172" s="633"/>
      <c r="O172" s="633"/>
      <c r="P172" s="633"/>
      <c r="Q172" s="633"/>
      <c r="R172" s="633"/>
      <c r="S172" s="633"/>
      <c r="T172" s="633"/>
      <c r="U172" s="633"/>
      <c r="V172" s="633"/>
      <c r="W172" s="633"/>
      <c r="X172" s="633"/>
      <c r="Y172" s="633"/>
      <c r="Z172" s="633"/>
      <c r="AA172" s="633"/>
      <c r="AB172" s="633"/>
      <c r="AC172" s="633"/>
      <c r="AD172" s="633"/>
      <c r="AE172" s="633"/>
      <c r="AF172" s="633"/>
      <c r="AG172" s="633"/>
      <c r="AH172" s="633"/>
      <c r="AI172" s="633"/>
      <c r="AJ172" s="633"/>
      <c r="AK172" s="633"/>
      <c r="AL172" s="633"/>
      <c r="AM172" s="633"/>
      <c r="AN172" s="633"/>
      <c r="AO172" s="633"/>
      <c r="AP172" s="633"/>
      <c r="AQ172" s="633"/>
      <c r="AR172" s="633"/>
      <c r="AS172" s="633"/>
      <c r="AT172" s="633"/>
      <c r="AU172" s="633"/>
      <c r="AV172" s="633"/>
      <c r="AW172" s="633"/>
      <c r="AX172" s="633"/>
      <c r="AY172" s="633"/>
      <c r="AZ172" s="633"/>
      <c r="BA172" s="633"/>
      <c r="BB172" s="633"/>
      <c r="BC172" s="633"/>
      <c r="BD172" s="633"/>
      <c r="BE172" s="633"/>
      <c r="BF172" s="633"/>
      <c r="BG172" s="633"/>
      <c r="BH172" s="633"/>
      <c r="BI172" s="633"/>
      <c r="BJ172" s="633"/>
      <c r="BK172" s="633"/>
      <c r="BL172" s="633"/>
      <c r="BM172" s="633"/>
      <c r="BN172" s="633"/>
      <c r="BO172" s="633"/>
      <c r="BP172" s="633"/>
      <c r="BQ172" s="633"/>
      <c r="BR172" s="633"/>
      <c r="BS172" s="633"/>
      <c r="BT172" s="633"/>
      <c r="BU172" s="633"/>
      <c r="BV172" s="633"/>
      <c r="BW172" s="633"/>
      <c r="BX172" s="633"/>
      <c r="BY172" s="633"/>
      <c r="BZ172" s="633"/>
    </row>
    <row r="173" spans="1:78" ht="10.5" customHeight="1" x14ac:dyDescent="0.15">
      <c r="A173" s="633"/>
      <c r="B173" s="633"/>
      <c r="C173" s="633"/>
      <c r="D173" s="633"/>
      <c r="E173" s="633"/>
      <c r="F173" s="633"/>
      <c r="G173" s="633"/>
      <c r="H173" s="633"/>
      <c r="I173" s="633"/>
      <c r="J173" s="633"/>
      <c r="K173" s="633"/>
      <c r="L173" s="633"/>
      <c r="M173" s="633"/>
      <c r="N173" s="633"/>
      <c r="O173" s="633"/>
      <c r="P173" s="633"/>
      <c r="Q173" s="633"/>
      <c r="R173" s="633"/>
      <c r="S173" s="633"/>
      <c r="T173" s="633"/>
      <c r="U173" s="633"/>
      <c r="V173" s="633"/>
      <c r="W173" s="633"/>
      <c r="X173" s="633"/>
      <c r="Y173" s="633"/>
      <c r="Z173" s="633"/>
      <c r="AA173" s="633"/>
      <c r="AB173" s="633"/>
      <c r="AC173" s="633"/>
      <c r="AD173" s="633"/>
      <c r="AE173" s="633"/>
      <c r="AF173" s="633"/>
      <c r="AG173" s="633"/>
      <c r="AH173" s="633"/>
      <c r="AI173" s="633"/>
      <c r="AJ173" s="633"/>
      <c r="AK173" s="633"/>
      <c r="AL173" s="633"/>
      <c r="AM173" s="633"/>
      <c r="AN173" s="633"/>
      <c r="AO173" s="633"/>
      <c r="AP173" s="633"/>
      <c r="AQ173" s="633"/>
      <c r="AR173" s="633"/>
      <c r="AS173" s="633"/>
      <c r="AT173" s="633"/>
      <c r="AU173" s="633"/>
      <c r="AV173" s="633"/>
      <c r="AW173" s="633"/>
      <c r="AX173" s="633"/>
      <c r="AY173" s="633"/>
      <c r="AZ173" s="633"/>
      <c r="BA173" s="633"/>
      <c r="BB173" s="633"/>
      <c r="BC173" s="633"/>
      <c r="BD173" s="633"/>
      <c r="BE173" s="633"/>
      <c r="BF173" s="633"/>
      <c r="BG173" s="633"/>
      <c r="BH173" s="633"/>
      <c r="BI173" s="633"/>
      <c r="BJ173" s="633"/>
      <c r="BK173" s="633"/>
      <c r="BL173" s="633"/>
      <c r="BM173" s="633"/>
      <c r="BN173" s="633"/>
      <c r="BO173" s="633"/>
      <c r="BP173" s="633"/>
      <c r="BQ173" s="633"/>
      <c r="BR173" s="633"/>
      <c r="BS173" s="633"/>
      <c r="BT173" s="633"/>
      <c r="BU173" s="633"/>
      <c r="BV173" s="633"/>
      <c r="BW173" s="633"/>
      <c r="BX173" s="633"/>
      <c r="BY173" s="633"/>
      <c r="BZ173" s="633"/>
    </row>
    <row r="174" spans="1:78" ht="10.5" customHeight="1" x14ac:dyDescent="0.15">
      <c r="A174" s="633"/>
      <c r="B174" s="633"/>
      <c r="C174" s="633"/>
      <c r="D174" s="633"/>
      <c r="E174" s="633"/>
      <c r="F174" s="633"/>
      <c r="G174" s="633"/>
      <c r="H174" s="633"/>
      <c r="I174" s="633"/>
      <c r="J174" s="633"/>
      <c r="K174" s="633"/>
      <c r="L174" s="633"/>
      <c r="M174" s="633"/>
      <c r="N174" s="633"/>
      <c r="O174" s="633"/>
      <c r="P174" s="633"/>
      <c r="Q174" s="633"/>
      <c r="R174" s="633"/>
      <c r="S174" s="633"/>
      <c r="T174" s="633"/>
      <c r="U174" s="633"/>
      <c r="V174" s="633"/>
      <c r="W174" s="633"/>
      <c r="X174" s="633"/>
      <c r="Y174" s="633"/>
      <c r="Z174" s="633"/>
      <c r="AA174" s="633"/>
      <c r="AB174" s="633"/>
      <c r="AC174" s="633"/>
      <c r="AD174" s="633"/>
      <c r="AE174" s="633"/>
      <c r="AF174" s="633"/>
      <c r="AG174" s="633"/>
      <c r="AH174" s="633"/>
      <c r="AI174" s="633"/>
      <c r="AJ174" s="633"/>
      <c r="AK174" s="633"/>
      <c r="AL174" s="633"/>
      <c r="AM174" s="633"/>
      <c r="AN174" s="633"/>
      <c r="AO174" s="633"/>
      <c r="AP174" s="633"/>
      <c r="AQ174" s="633"/>
      <c r="AR174" s="633"/>
      <c r="AS174" s="633"/>
      <c r="AT174" s="633"/>
      <c r="AU174" s="633"/>
      <c r="AV174" s="633"/>
      <c r="AW174" s="633"/>
      <c r="AX174" s="633"/>
      <c r="AY174" s="633"/>
      <c r="AZ174" s="633"/>
      <c r="BA174" s="633"/>
      <c r="BB174" s="633"/>
      <c r="BC174" s="633"/>
      <c r="BD174" s="633"/>
      <c r="BE174" s="633"/>
      <c r="BF174" s="633"/>
      <c r="BG174" s="633"/>
      <c r="BH174" s="633"/>
      <c r="BI174" s="633"/>
      <c r="BJ174" s="633"/>
      <c r="BK174" s="633"/>
      <c r="BL174" s="633"/>
      <c r="BM174" s="633"/>
      <c r="BN174" s="633"/>
      <c r="BO174" s="633"/>
      <c r="BP174" s="633"/>
      <c r="BQ174" s="633"/>
      <c r="BR174" s="633"/>
      <c r="BS174" s="633"/>
      <c r="BT174" s="633"/>
      <c r="BU174" s="633"/>
      <c r="BV174" s="633"/>
      <c r="BW174" s="633"/>
      <c r="BX174" s="633"/>
      <c r="BY174" s="633"/>
      <c r="BZ174" s="633"/>
    </row>
    <row r="175" spans="1:78" ht="10.5" customHeight="1" x14ac:dyDescent="0.15">
      <c r="A175" s="633"/>
      <c r="B175" s="633"/>
      <c r="C175" s="633"/>
      <c r="D175" s="633"/>
      <c r="E175" s="633"/>
      <c r="F175" s="633"/>
      <c r="G175" s="633"/>
      <c r="H175" s="633"/>
      <c r="I175" s="633"/>
      <c r="J175" s="633"/>
      <c r="K175" s="633"/>
      <c r="L175" s="633"/>
      <c r="M175" s="633"/>
      <c r="N175" s="633"/>
      <c r="O175" s="633"/>
      <c r="P175" s="633"/>
      <c r="Q175" s="633"/>
      <c r="R175" s="633"/>
      <c r="S175" s="633"/>
      <c r="T175" s="633"/>
      <c r="U175" s="633"/>
      <c r="V175" s="633"/>
      <c r="W175" s="633"/>
      <c r="X175" s="633"/>
      <c r="Y175" s="633"/>
      <c r="Z175" s="633"/>
      <c r="AA175" s="633"/>
      <c r="AB175" s="633"/>
      <c r="AC175" s="633"/>
      <c r="AD175" s="633"/>
      <c r="AE175" s="633"/>
      <c r="AF175" s="633"/>
      <c r="AG175" s="633"/>
      <c r="AH175" s="633"/>
      <c r="AI175" s="633"/>
      <c r="AJ175" s="633"/>
      <c r="AK175" s="633"/>
      <c r="AL175" s="633"/>
      <c r="AM175" s="633"/>
      <c r="AN175" s="633"/>
      <c r="AO175" s="633"/>
      <c r="AP175" s="633"/>
      <c r="AQ175" s="633"/>
      <c r="AR175" s="633"/>
      <c r="AS175" s="633"/>
      <c r="AT175" s="633"/>
      <c r="AU175" s="633"/>
      <c r="AV175" s="633"/>
      <c r="AW175" s="633"/>
      <c r="AX175" s="633"/>
      <c r="AY175" s="633"/>
      <c r="AZ175" s="633"/>
      <c r="BA175" s="633"/>
      <c r="BB175" s="633"/>
      <c r="BC175" s="633"/>
      <c r="BD175" s="633"/>
      <c r="BE175" s="633"/>
      <c r="BF175" s="633"/>
      <c r="BG175" s="633"/>
      <c r="BH175" s="633"/>
      <c r="BI175" s="633"/>
      <c r="BJ175" s="633"/>
      <c r="BK175" s="633"/>
      <c r="BL175" s="633"/>
      <c r="BM175" s="633"/>
      <c r="BN175" s="633"/>
      <c r="BO175" s="633"/>
      <c r="BP175" s="633"/>
      <c r="BQ175" s="633"/>
      <c r="BR175" s="633"/>
      <c r="BS175" s="633"/>
      <c r="BT175" s="633"/>
      <c r="BU175" s="633"/>
      <c r="BV175" s="633"/>
      <c r="BW175" s="633"/>
      <c r="BX175" s="633"/>
      <c r="BY175" s="633"/>
      <c r="BZ175" s="633"/>
    </row>
    <row r="176" spans="1:78" ht="10.5" customHeight="1" x14ac:dyDescent="0.15">
      <c r="A176" s="633"/>
      <c r="B176" s="633"/>
      <c r="C176" s="633"/>
      <c r="D176" s="633"/>
      <c r="E176" s="633"/>
      <c r="F176" s="633"/>
      <c r="G176" s="633"/>
      <c r="H176" s="633"/>
      <c r="I176" s="633"/>
      <c r="J176" s="633"/>
      <c r="K176" s="633"/>
      <c r="L176" s="633"/>
      <c r="M176" s="633"/>
      <c r="N176" s="633"/>
      <c r="O176" s="633"/>
      <c r="P176" s="633"/>
      <c r="Q176" s="633"/>
      <c r="R176" s="633"/>
      <c r="S176" s="633"/>
      <c r="T176" s="633"/>
      <c r="U176" s="633"/>
      <c r="V176" s="633"/>
      <c r="W176" s="633"/>
      <c r="X176" s="633"/>
      <c r="Y176" s="633"/>
      <c r="Z176" s="633"/>
      <c r="AA176" s="633"/>
      <c r="AB176" s="633"/>
      <c r="AC176" s="633"/>
      <c r="AD176" s="633"/>
      <c r="AE176" s="633"/>
      <c r="AF176" s="633"/>
      <c r="AG176" s="633"/>
      <c r="AH176" s="633"/>
      <c r="AI176" s="633"/>
      <c r="AJ176" s="633"/>
      <c r="AK176" s="633"/>
      <c r="AL176" s="633"/>
      <c r="AM176" s="633"/>
      <c r="AN176" s="633"/>
      <c r="AO176" s="633"/>
      <c r="AP176" s="633"/>
      <c r="AQ176" s="633"/>
      <c r="AR176" s="633"/>
      <c r="AS176" s="633"/>
      <c r="AT176" s="633"/>
      <c r="AU176" s="633"/>
      <c r="AV176" s="633"/>
      <c r="AW176" s="633"/>
      <c r="AX176" s="633"/>
      <c r="AY176" s="633"/>
      <c r="AZ176" s="633"/>
      <c r="BA176" s="633"/>
      <c r="BB176" s="633"/>
      <c r="BC176" s="633"/>
      <c r="BD176" s="633"/>
      <c r="BE176" s="633"/>
      <c r="BF176" s="633"/>
      <c r="BG176" s="633"/>
      <c r="BH176" s="633"/>
      <c r="BI176" s="633"/>
      <c r="BJ176" s="633"/>
      <c r="BK176" s="633"/>
      <c r="BL176" s="633"/>
      <c r="BM176" s="633"/>
      <c r="BN176" s="633"/>
      <c r="BO176" s="633"/>
      <c r="BP176" s="633"/>
      <c r="BQ176" s="633"/>
      <c r="BR176" s="633"/>
      <c r="BS176" s="633"/>
      <c r="BT176" s="633"/>
      <c r="BU176" s="633"/>
      <c r="BV176" s="633"/>
      <c r="BW176" s="633"/>
      <c r="BX176" s="633"/>
      <c r="BY176" s="633"/>
      <c r="BZ176" s="633"/>
    </row>
    <row r="177" spans="1:78" ht="10.5" customHeight="1" x14ac:dyDescent="0.15">
      <c r="A177" s="633"/>
      <c r="B177" s="633"/>
      <c r="C177" s="633"/>
      <c r="D177" s="633"/>
      <c r="E177" s="633"/>
      <c r="F177" s="633"/>
      <c r="G177" s="633"/>
      <c r="H177" s="633"/>
      <c r="I177" s="633"/>
      <c r="J177" s="633"/>
      <c r="K177" s="633"/>
      <c r="L177" s="633"/>
      <c r="M177" s="633"/>
      <c r="N177" s="633"/>
      <c r="O177" s="633"/>
      <c r="P177" s="633"/>
      <c r="Q177" s="633"/>
      <c r="R177" s="633"/>
      <c r="S177" s="633"/>
      <c r="T177" s="633"/>
      <c r="U177" s="633"/>
      <c r="V177" s="633"/>
      <c r="W177" s="633"/>
      <c r="X177" s="633"/>
      <c r="Y177" s="633"/>
      <c r="Z177" s="633"/>
      <c r="AA177" s="633"/>
      <c r="AB177" s="633"/>
      <c r="AC177" s="633"/>
      <c r="AD177" s="633"/>
      <c r="AE177" s="633"/>
      <c r="AF177" s="633"/>
      <c r="AG177" s="633"/>
      <c r="AH177" s="633"/>
      <c r="AI177" s="633"/>
      <c r="AJ177" s="633"/>
      <c r="AK177" s="633"/>
      <c r="AL177" s="633"/>
      <c r="AM177" s="633"/>
      <c r="AN177" s="633"/>
      <c r="AO177" s="633"/>
      <c r="AP177" s="633"/>
      <c r="AQ177" s="633"/>
      <c r="AR177" s="633"/>
      <c r="AS177" s="633"/>
      <c r="AT177" s="633"/>
      <c r="AU177" s="633"/>
      <c r="AV177" s="633"/>
      <c r="AW177" s="633"/>
      <c r="AX177" s="633"/>
      <c r="AY177" s="633"/>
      <c r="AZ177" s="633"/>
      <c r="BA177" s="633"/>
      <c r="BB177" s="633"/>
      <c r="BC177" s="633"/>
      <c r="BD177" s="633"/>
      <c r="BE177" s="633"/>
      <c r="BF177" s="633"/>
      <c r="BG177" s="633"/>
      <c r="BH177" s="633"/>
      <c r="BI177" s="633"/>
      <c r="BJ177" s="633"/>
      <c r="BK177" s="633"/>
      <c r="BL177" s="633"/>
      <c r="BM177" s="633"/>
      <c r="BN177" s="633"/>
      <c r="BO177" s="633"/>
      <c r="BP177" s="633"/>
      <c r="BQ177" s="633"/>
      <c r="BR177" s="633"/>
      <c r="BS177" s="633"/>
      <c r="BT177" s="633"/>
      <c r="BU177" s="633"/>
      <c r="BV177" s="633"/>
      <c r="BW177" s="633"/>
      <c r="BX177" s="633"/>
      <c r="BY177" s="633"/>
      <c r="BZ177" s="633"/>
    </row>
    <row r="178" spans="1:78" ht="10.5" customHeight="1" x14ac:dyDescent="0.15">
      <c r="A178" s="633"/>
      <c r="B178" s="633"/>
      <c r="C178" s="633"/>
      <c r="D178" s="633"/>
      <c r="E178" s="633"/>
      <c r="F178" s="633"/>
      <c r="G178" s="633"/>
      <c r="H178" s="633"/>
      <c r="I178" s="633"/>
      <c r="J178" s="633"/>
      <c r="K178" s="633"/>
      <c r="L178" s="633"/>
      <c r="M178" s="633"/>
      <c r="N178" s="633"/>
      <c r="O178" s="633"/>
      <c r="P178" s="633"/>
      <c r="Q178" s="633"/>
      <c r="R178" s="633"/>
      <c r="S178" s="633"/>
      <c r="T178" s="633"/>
      <c r="U178" s="633"/>
      <c r="V178" s="633"/>
      <c r="W178" s="633"/>
      <c r="X178" s="633"/>
      <c r="Y178" s="633"/>
      <c r="Z178" s="633"/>
      <c r="AA178" s="633"/>
      <c r="AB178" s="633"/>
      <c r="AC178" s="633"/>
      <c r="AD178" s="633"/>
      <c r="AE178" s="633"/>
      <c r="AF178" s="633"/>
      <c r="AG178" s="633"/>
      <c r="AH178" s="633"/>
      <c r="AI178" s="633"/>
      <c r="AJ178" s="633"/>
      <c r="AK178" s="633"/>
      <c r="AL178" s="633"/>
      <c r="AM178" s="633"/>
      <c r="AN178" s="633"/>
      <c r="AO178" s="633"/>
      <c r="AP178" s="633"/>
      <c r="AQ178" s="633"/>
      <c r="AR178" s="633"/>
      <c r="AS178" s="633"/>
      <c r="AT178" s="633"/>
      <c r="AU178" s="633"/>
      <c r="AV178" s="633"/>
      <c r="AW178" s="633"/>
      <c r="AX178" s="633"/>
      <c r="AY178" s="633"/>
      <c r="AZ178" s="633"/>
      <c r="BA178" s="633"/>
      <c r="BB178" s="633"/>
      <c r="BC178" s="633"/>
      <c r="BD178" s="633"/>
      <c r="BE178" s="633"/>
      <c r="BF178" s="633"/>
      <c r="BG178" s="633"/>
      <c r="BH178" s="633"/>
      <c r="BI178" s="633"/>
      <c r="BJ178" s="633"/>
      <c r="BK178" s="633"/>
      <c r="BL178" s="633"/>
      <c r="BM178" s="633"/>
      <c r="BN178" s="633"/>
      <c r="BO178" s="633"/>
      <c r="BP178" s="633"/>
      <c r="BQ178" s="633"/>
      <c r="BR178" s="633"/>
      <c r="BS178" s="633"/>
      <c r="BT178" s="633"/>
      <c r="BU178" s="633"/>
      <c r="BV178" s="633"/>
      <c r="BW178" s="633"/>
      <c r="BX178" s="633"/>
      <c r="BY178" s="633"/>
      <c r="BZ178" s="633"/>
    </row>
    <row r="179" spans="1:78" ht="10.5" customHeight="1" x14ac:dyDescent="0.15">
      <c r="A179" s="633"/>
      <c r="B179" s="633"/>
      <c r="C179" s="633"/>
      <c r="D179" s="633"/>
      <c r="E179" s="633"/>
      <c r="F179" s="633"/>
      <c r="G179" s="633"/>
      <c r="H179" s="633"/>
      <c r="I179" s="633"/>
      <c r="J179" s="633"/>
      <c r="K179" s="633"/>
      <c r="L179" s="633"/>
      <c r="M179" s="633"/>
      <c r="N179" s="633"/>
      <c r="O179" s="633"/>
      <c r="P179" s="633"/>
      <c r="Q179" s="633"/>
      <c r="R179" s="633"/>
      <c r="S179" s="633"/>
      <c r="T179" s="633"/>
      <c r="U179" s="633"/>
      <c r="V179" s="633"/>
      <c r="W179" s="633"/>
      <c r="X179" s="633"/>
      <c r="Y179" s="633"/>
      <c r="Z179" s="633"/>
      <c r="AA179" s="633"/>
      <c r="AB179" s="633"/>
      <c r="AC179" s="633"/>
      <c r="AD179" s="633"/>
      <c r="AE179" s="633"/>
      <c r="AF179" s="633"/>
      <c r="AG179" s="633"/>
      <c r="AH179" s="633"/>
      <c r="AI179" s="633"/>
      <c r="AJ179" s="633"/>
      <c r="AK179" s="633"/>
      <c r="AL179" s="633"/>
      <c r="AM179" s="633"/>
      <c r="AN179" s="633"/>
      <c r="AO179" s="633"/>
      <c r="AP179" s="633"/>
      <c r="AQ179" s="633"/>
      <c r="AR179" s="633"/>
      <c r="AS179" s="633"/>
      <c r="AT179" s="633"/>
      <c r="AU179" s="633"/>
      <c r="AV179" s="633"/>
      <c r="AW179" s="633"/>
      <c r="AX179" s="633"/>
      <c r="AY179" s="633"/>
      <c r="AZ179" s="633"/>
      <c r="BA179" s="633"/>
      <c r="BB179" s="633"/>
      <c r="BC179" s="633"/>
      <c r="BD179" s="633"/>
      <c r="BE179" s="633"/>
      <c r="BF179" s="633"/>
      <c r="BG179" s="633"/>
      <c r="BH179" s="633"/>
      <c r="BI179" s="633"/>
      <c r="BJ179" s="633"/>
      <c r="BK179" s="633"/>
      <c r="BL179" s="633"/>
      <c r="BM179" s="633"/>
      <c r="BN179" s="633"/>
      <c r="BO179" s="633"/>
      <c r="BP179" s="633"/>
      <c r="BQ179" s="633"/>
      <c r="BR179" s="633"/>
      <c r="BS179" s="633"/>
      <c r="BT179" s="633"/>
      <c r="BU179" s="633"/>
      <c r="BV179" s="633"/>
      <c r="BW179" s="633"/>
      <c r="BX179" s="633"/>
      <c r="BY179" s="633"/>
      <c r="BZ179" s="633"/>
    </row>
    <row r="180" spans="1:78" ht="10.5" customHeight="1" x14ac:dyDescent="0.15">
      <c r="A180" s="633"/>
      <c r="B180" s="633"/>
      <c r="C180" s="633"/>
      <c r="D180" s="633"/>
      <c r="E180" s="633"/>
      <c r="F180" s="633"/>
      <c r="G180" s="633"/>
      <c r="H180" s="633"/>
      <c r="I180" s="633"/>
      <c r="J180" s="633"/>
      <c r="K180" s="633"/>
      <c r="L180" s="633"/>
      <c r="M180" s="633"/>
      <c r="N180" s="633"/>
      <c r="O180" s="633"/>
      <c r="P180" s="633"/>
      <c r="Q180" s="633"/>
      <c r="R180" s="633"/>
      <c r="S180" s="633"/>
      <c r="T180" s="633"/>
      <c r="U180" s="633"/>
      <c r="V180" s="633"/>
      <c r="W180" s="633"/>
      <c r="X180" s="633"/>
      <c r="Y180" s="633"/>
      <c r="Z180" s="633"/>
      <c r="AA180" s="633"/>
      <c r="AB180" s="633"/>
      <c r="AC180" s="633"/>
      <c r="AD180" s="633"/>
      <c r="AE180" s="633"/>
      <c r="AF180" s="633"/>
      <c r="AG180" s="633"/>
      <c r="AH180" s="633"/>
      <c r="AI180" s="633"/>
      <c r="AJ180" s="633"/>
      <c r="AK180" s="633"/>
      <c r="AL180" s="633"/>
      <c r="AM180" s="633"/>
      <c r="AN180" s="633"/>
      <c r="AO180" s="633"/>
      <c r="AP180" s="633"/>
      <c r="AQ180" s="633"/>
      <c r="AR180" s="633"/>
      <c r="AS180" s="633"/>
      <c r="AT180" s="633"/>
      <c r="AU180" s="633"/>
      <c r="AV180" s="633"/>
      <c r="AW180" s="633"/>
      <c r="AX180" s="633"/>
      <c r="AY180" s="633"/>
      <c r="AZ180" s="633"/>
      <c r="BA180" s="633"/>
      <c r="BB180" s="633"/>
      <c r="BC180" s="633"/>
      <c r="BD180" s="633"/>
      <c r="BE180" s="633"/>
      <c r="BF180" s="633"/>
      <c r="BG180" s="633"/>
      <c r="BH180" s="633"/>
      <c r="BI180" s="633"/>
      <c r="BJ180" s="633"/>
      <c r="BK180" s="633"/>
      <c r="BL180" s="633"/>
      <c r="BM180" s="633"/>
      <c r="BN180" s="633"/>
      <c r="BO180" s="633"/>
      <c r="BP180" s="633"/>
      <c r="BQ180" s="633"/>
      <c r="BR180" s="633"/>
      <c r="BS180" s="633"/>
      <c r="BT180" s="633"/>
      <c r="BU180" s="633"/>
      <c r="BV180" s="633"/>
      <c r="BW180" s="633"/>
      <c r="BX180" s="633"/>
      <c r="BY180" s="633"/>
      <c r="BZ180" s="633"/>
    </row>
    <row r="181" spans="1:78" ht="10.5" customHeight="1" x14ac:dyDescent="0.15">
      <c r="A181" s="633"/>
      <c r="B181" s="633"/>
      <c r="C181" s="633"/>
      <c r="D181" s="633"/>
      <c r="E181" s="633"/>
      <c r="F181" s="633"/>
      <c r="G181" s="633"/>
      <c r="H181" s="633"/>
      <c r="I181" s="633"/>
      <c r="J181" s="633"/>
      <c r="K181" s="633"/>
      <c r="L181" s="633"/>
      <c r="M181" s="633"/>
      <c r="N181" s="633"/>
      <c r="O181" s="633"/>
      <c r="P181" s="633"/>
      <c r="Q181" s="633"/>
      <c r="R181" s="633"/>
      <c r="S181" s="633"/>
      <c r="T181" s="633"/>
      <c r="U181" s="633"/>
      <c r="V181" s="633"/>
      <c r="W181" s="633"/>
      <c r="X181" s="633"/>
      <c r="Y181" s="633"/>
      <c r="Z181" s="633"/>
      <c r="AA181" s="633"/>
      <c r="AB181" s="633"/>
      <c r="AC181" s="633"/>
      <c r="AD181" s="633"/>
      <c r="AE181" s="633"/>
      <c r="AF181" s="633"/>
      <c r="AG181" s="633"/>
      <c r="AH181" s="633"/>
      <c r="AI181" s="633"/>
      <c r="AJ181" s="633"/>
      <c r="AK181" s="633"/>
      <c r="AL181" s="633"/>
      <c r="AM181" s="633"/>
      <c r="AN181" s="633"/>
      <c r="AO181" s="633"/>
      <c r="AP181" s="633"/>
      <c r="AQ181" s="633"/>
      <c r="AR181" s="633"/>
      <c r="AS181" s="633"/>
      <c r="AT181" s="633"/>
      <c r="AU181" s="633"/>
      <c r="AV181" s="633"/>
      <c r="AW181" s="633"/>
      <c r="AX181" s="633"/>
      <c r="AY181" s="633"/>
      <c r="AZ181" s="633"/>
      <c r="BA181" s="633"/>
      <c r="BB181" s="633"/>
      <c r="BC181" s="633"/>
      <c r="BD181" s="633"/>
      <c r="BE181" s="633"/>
      <c r="BF181" s="633"/>
      <c r="BG181" s="633"/>
      <c r="BH181" s="633"/>
      <c r="BI181" s="633"/>
      <c r="BJ181" s="633"/>
      <c r="BK181" s="633"/>
      <c r="BL181" s="633"/>
      <c r="BM181" s="633"/>
      <c r="BN181" s="633"/>
      <c r="BO181" s="633"/>
      <c r="BP181" s="633"/>
      <c r="BQ181" s="633"/>
      <c r="BR181" s="633"/>
      <c r="BS181" s="633"/>
      <c r="BT181" s="633"/>
      <c r="BU181" s="633"/>
      <c r="BV181" s="633"/>
      <c r="BW181" s="633"/>
      <c r="BX181" s="633"/>
      <c r="BY181" s="633"/>
      <c r="BZ181" s="633"/>
    </row>
    <row r="182" spans="1:78" ht="10.5" customHeight="1" x14ac:dyDescent="0.15">
      <c r="A182" s="633"/>
      <c r="B182" s="633"/>
      <c r="C182" s="633"/>
      <c r="D182" s="633"/>
      <c r="E182" s="633"/>
      <c r="F182" s="633"/>
      <c r="G182" s="633"/>
      <c r="H182" s="633"/>
      <c r="I182" s="633"/>
      <c r="J182" s="633"/>
      <c r="K182" s="633"/>
      <c r="L182" s="633"/>
      <c r="M182" s="633"/>
      <c r="N182" s="633"/>
      <c r="O182" s="633"/>
      <c r="P182" s="633"/>
      <c r="Q182" s="633"/>
      <c r="R182" s="633"/>
      <c r="S182" s="633"/>
      <c r="T182" s="633"/>
      <c r="U182" s="633"/>
      <c r="V182" s="633"/>
      <c r="W182" s="633"/>
      <c r="X182" s="633"/>
      <c r="Y182" s="633"/>
      <c r="Z182" s="633"/>
      <c r="AA182" s="633"/>
      <c r="AB182" s="633"/>
      <c r="AC182" s="633"/>
      <c r="AD182" s="633"/>
      <c r="AE182" s="633"/>
      <c r="AF182" s="633"/>
      <c r="AG182" s="633"/>
      <c r="AH182" s="633"/>
      <c r="AI182" s="633"/>
      <c r="AJ182" s="633"/>
      <c r="AK182" s="633"/>
      <c r="AL182" s="633"/>
      <c r="AM182" s="633"/>
      <c r="AN182" s="633"/>
      <c r="AO182" s="633"/>
      <c r="AP182" s="633"/>
      <c r="AQ182" s="633"/>
      <c r="AR182" s="633"/>
      <c r="AS182" s="633"/>
      <c r="AT182" s="633"/>
      <c r="AU182" s="633"/>
      <c r="AV182" s="633"/>
      <c r="AW182" s="633"/>
      <c r="AX182" s="633"/>
      <c r="AY182" s="633"/>
      <c r="AZ182" s="633"/>
      <c r="BA182" s="633"/>
      <c r="BB182" s="633"/>
      <c r="BC182" s="633"/>
      <c r="BD182" s="633"/>
      <c r="BE182" s="633"/>
      <c r="BF182" s="633"/>
      <c r="BG182" s="633"/>
      <c r="BH182" s="633"/>
      <c r="BI182" s="633"/>
      <c r="BJ182" s="633"/>
      <c r="BK182" s="633"/>
      <c r="BL182" s="633"/>
      <c r="BM182" s="633"/>
      <c r="BN182" s="633"/>
      <c r="BO182" s="633"/>
      <c r="BP182" s="633"/>
      <c r="BQ182" s="633"/>
      <c r="BR182" s="633"/>
      <c r="BS182" s="633"/>
      <c r="BT182" s="633"/>
      <c r="BU182" s="633"/>
      <c r="BV182" s="633"/>
      <c r="BW182" s="633"/>
      <c r="BX182" s="633"/>
      <c r="BY182" s="633"/>
      <c r="BZ182" s="633"/>
    </row>
    <row r="183" spans="1:78" ht="10.5" customHeight="1" x14ac:dyDescent="0.15">
      <c r="A183" s="633"/>
      <c r="B183" s="633"/>
      <c r="C183" s="633"/>
      <c r="D183" s="633"/>
      <c r="E183" s="633"/>
      <c r="F183" s="633"/>
      <c r="G183" s="633"/>
      <c r="H183" s="633"/>
      <c r="I183" s="633"/>
      <c r="J183" s="633"/>
      <c r="K183" s="633"/>
      <c r="L183" s="633"/>
      <c r="M183" s="633"/>
      <c r="N183" s="633"/>
      <c r="O183" s="633"/>
      <c r="P183" s="633"/>
      <c r="Q183" s="633"/>
      <c r="R183" s="633"/>
      <c r="S183" s="633"/>
      <c r="T183" s="633"/>
      <c r="U183" s="633"/>
      <c r="V183" s="633"/>
      <c r="W183" s="633"/>
      <c r="X183" s="633"/>
      <c r="Y183" s="633"/>
      <c r="Z183" s="633"/>
      <c r="AA183" s="633"/>
      <c r="AB183" s="633"/>
      <c r="AC183" s="633"/>
      <c r="AD183" s="633"/>
      <c r="AE183" s="633"/>
      <c r="AF183" s="633"/>
      <c r="AG183" s="633"/>
      <c r="AH183" s="633"/>
      <c r="AI183" s="633"/>
      <c r="AJ183" s="633"/>
      <c r="AK183" s="633"/>
      <c r="AL183" s="633"/>
      <c r="AM183" s="633"/>
      <c r="AN183" s="633"/>
      <c r="AO183" s="633"/>
      <c r="AP183" s="633"/>
      <c r="AQ183" s="633"/>
      <c r="AR183" s="633"/>
      <c r="AS183" s="633"/>
      <c r="AT183" s="633"/>
      <c r="AU183" s="633"/>
      <c r="AV183" s="633"/>
      <c r="AW183" s="633"/>
      <c r="AX183" s="633"/>
      <c r="AY183" s="633"/>
      <c r="AZ183" s="633"/>
      <c r="BA183" s="633"/>
      <c r="BB183" s="633"/>
      <c r="BC183" s="633"/>
      <c r="BD183" s="633"/>
      <c r="BE183" s="633"/>
      <c r="BF183" s="633"/>
      <c r="BG183" s="633"/>
      <c r="BH183" s="633"/>
      <c r="BI183" s="633"/>
      <c r="BJ183" s="633"/>
      <c r="BK183" s="633"/>
      <c r="BL183" s="633"/>
      <c r="BM183" s="633"/>
      <c r="BN183" s="633"/>
      <c r="BO183" s="633"/>
      <c r="BP183" s="633"/>
      <c r="BQ183" s="633"/>
      <c r="BR183" s="633"/>
      <c r="BS183" s="633"/>
      <c r="BT183" s="633"/>
      <c r="BU183" s="633"/>
      <c r="BV183" s="633"/>
      <c r="BW183" s="633"/>
      <c r="BX183" s="633"/>
      <c r="BY183" s="633"/>
      <c r="BZ183" s="633"/>
    </row>
    <row r="184" spans="1:78" ht="10.5" customHeight="1" x14ac:dyDescent="0.15">
      <c r="A184" s="633"/>
      <c r="B184" s="633"/>
      <c r="C184" s="633"/>
      <c r="D184" s="633"/>
      <c r="E184" s="633"/>
      <c r="F184" s="633"/>
      <c r="G184" s="633"/>
      <c r="H184" s="633"/>
      <c r="I184" s="633"/>
      <c r="J184" s="633"/>
      <c r="K184" s="633"/>
      <c r="L184" s="633"/>
      <c r="M184" s="633"/>
      <c r="N184" s="633"/>
      <c r="O184" s="633"/>
      <c r="P184" s="633"/>
      <c r="Q184" s="633"/>
      <c r="R184" s="633"/>
      <c r="S184" s="633"/>
      <c r="T184" s="633"/>
      <c r="U184" s="633"/>
      <c r="V184" s="633"/>
      <c r="W184" s="633"/>
      <c r="X184" s="633"/>
      <c r="Y184" s="633"/>
      <c r="Z184" s="633"/>
      <c r="AA184" s="633"/>
      <c r="AB184" s="633"/>
      <c r="AC184" s="633"/>
      <c r="AD184" s="633"/>
      <c r="AE184" s="633"/>
      <c r="AF184" s="633"/>
      <c r="AG184" s="633"/>
      <c r="AH184" s="633"/>
      <c r="AI184" s="633"/>
      <c r="AJ184" s="633"/>
      <c r="AK184" s="633"/>
      <c r="AL184" s="633"/>
      <c r="AM184" s="633"/>
      <c r="AN184" s="633"/>
      <c r="AO184" s="633"/>
      <c r="AP184" s="633"/>
      <c r="AQ184" s="633"/>
      <c r="AR184" s="633"/>
      <c r="AS184" s="633"/>
      <c r="AT184" s="633"/>
      <c r="AU184" s="633"/>
      <c r="AV184" s="633"/>
      <c r="AW184" s="633"/>
      <c r="AX184" s="633"/>
      <c r="AY184" s="633"/>
      <c r="AZ184" s="633"/>
      <c r="BA184" s="633"/>
      <c r="BB184" s="633"/>
      <c r="BC184" s="633"/>
      <c r="BD184" s="633"/>
      <c r="BE184" s="633"/>
      <c r="BF184" s="633"/>
      <c r="BG184" s="633"/>
      <c r="BH184" s="633"/>
      <c r="BI184" s="633"/>
      <c r="BJ184" s="633"/>
      <c r="BK184" s="633"/>
      <c r="BL184" s="633"/>
      <c r="BM184" s="633"/>
      <c r="BN184" s="633"/>
      <c r="BO184" s="633"/>
      <c r="BP184" s="633"/>
      <c r="BQ184" s="633"/>
      <c r="BR184" s="633"/>
      <c r="BS184" s="633"/>
      <c r="BT184" s="633"/>
      <c r="BU184" s="633"/>
      <c r="BV184" s="633"/>
      <c r="BW184" s="633"/>
      <c r="BX184" s="633"/>
      <c r="BY184" s="633"/>
      <c r="BZ184" s="633"/>
    </row>
    <row r="185" spans="1:78" ht="10.5" customHeight="1" x14ac:dyDescent="0.15">
      <c r="A185" s="633"/>
      <c r="B185" s="633"/>
      <c r="C185" s="633"/>
      <c r="D185" s="633"/>
      <c r="E185" s="633"/>
      <c r="F185" s="633"/>
      <c r="G185" s="633"/>
      <c r="H185" s="633"/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3"/>
      <c r="AA185" s="633"/>
      <c r="AB185" s="633"/>
      <c r="AC185" s="633"/>
      <c r="AD185" s="633"/>
      <c r="AE185" s="633"/>
      <c r="AF185" s="633"/>
      <c r="AG185" s="633"/>
      <c r="AH185" s="633"/>
      <c r="AI185" s="633"/>
      <c r="AJ185" s="633"/>
      <c r="AK185" s="633"/>
      <c r="AL185" s="633"/>
      <c r="AM185" s="633"/>
      <c r="AN185" s="633"/>
      <c r="AO185" s="633"/>
      <c r="AP185" s="633"/>
      <c r="AQ185" s="633"/>
      <c r="AR185" s="633"/>
      <c r="AS185" s="633"/>
      <c r="AT185" s="633"/>
      <c r="AU185" s="633"/>
      <c r="AV185" s="633"/>
      <c r="AW185" s="633"/>
      <c r="AX185" s="633"/>
      <c r="AY185" s="633"/>
      <c r="AZ185" s="633"/>
      <c r="BA185" s="633"/>
      <c r="BB185" s="633"/>
      <c r="BC185" s="633"/>
      <c r="BD185" s="633"/>
      <c r="BE185" s="633"/>
      <c r="BF185" s="633"/>
      <c r="BG185" s="633"/>
      <c r="BH185" s="633"/>
      <c r="BI185" s="633"/>
      <c r="BJ185" s="633"/>
      <c r="BK185" s="633"/>
      <c r="BL185" s="633"/>
      <c r="BM185" s="633"/>
      <c r="BN185" s="633"/>
      <c r="BO185" s="633"/>
      <c r="BP185" s="633"/>
      <c r="BQ185" s="633"/>
      <c r="BR185" s="633"/>
      <c r="BS185" s="633"/>
      <c r="BT185" s="633"/>
      <c r="BU185" s="633"/>
      <c r="BV185" s="633"/>
      <c r="BW185" s="633"/>
      <c r="BX185" s="633"/>
      <c r="BY185" s="633"/>
      <c r="BZ185" s="633"/>
    </row>
    <row r="186" spans="1:78" ht="10.5" customHeight="1" x14ac:dyDescent="0.15">
      <c r="A186" s="633"/>
      <c r="B186" s="633"/>
      <c r="C186" s="633"/>
      <c r="D186" s="633"/>
      <c r="E186" s="633"/>
      <c r="F186" s="633"/>
      <c r="G186" s="633"/>
      <c r="H186" s="633"/>
      <c r="I186" s="633"/>
      <c r="J186" s="633"/>
      <c r="K186" s="633"/>
      <c r="L186" s="633"/>
      <c r="M186" s="633"/>
      <c r="N186" s="633"/>
      <c r="O186" s="633"/>
      <c r="P186" s="633"/>
      <c r="Q186" s="633"/>
      <c r="R186" s="633"/>
      <c r="S186" s="633"/>
      <c r="T186" s="633"/>
      <c r="U186" s="633"/>
      <c r="V186" s="633"/>
      <c r="W186" s="633"/>
      <c r="X186" s="633"/>
      <c r="Y186" s="633"/>
      <c r="Z186" s="633"/>
      <c r="AA186" s="633"/>
      <c r="AB186" s="633"/>
      <c r="AC186" s="633"/>
      <c r="AD186" s="633"/>
      <c r="AE186" s="633"/>
      <c r="AF186" s="633"/>
      <c r="AG186" s="633"/>
      <c r="AH186" s="633"/>
      <c r="AI186" s="633"/>
      <c r="AJ186" s="633"/>
      <c r="AK186" s="633"/>
      <c r="AL186" s="633"/>
      <c r="AM186" s="633"/>
      <c r="AN186" s="633"/>
      <c r="AO186" s="633"/>
      <c r="AP186" s="633"/>
      <c r="AQ186" s="633"/>
      <c r="AR186" s="633"/>
      <c r="AS186" s="633"/>
      <c r="AT186" s="633"/>
      <c r="AU186" s="633"/>
      <c r="AV186" s="633"/>
      <c r="AW186" s="633"/>
      <c r="AX186" s="633"/>
      <c r="AY186" s="633"/>
      <c r="AZ186" s="633"/>
      <c r="BA186" s="633"/>
      <c r="BB186" s="633"/>
      <c r="BC186" s="633"/>
      <c r="BD186" s="633"/>
      <c r="BE186" s="633"/>
      <c r="BF186" s="633"/>
      <c r="BG186" s="633"/>
      <c r="BH186" s="633"/>
      <c r="BI186" s="633"/>
      <c r="BJ186" s="633"/>
      <c r="BK186" s="633"/>
      <c r="BL186" s="633"/>
      <c r="BM186" s="633"/>
      <c r="BN186" s="633"/>
      <c r="BO186" s="633"/>
      <c r="BP186" s="633"/>
      <c r="BQ186" s="633"/>
      <c r="BR186" s="633"/>
      <c r="BS186" s="633"/>
      <c r="BT186" s="633"/>
      <c r="BU186" s="633"/>
      <c r="BV186" s="633"/>
      <c r="BW186" s="633"/>
      <c r="BX186" s="633"/>
      <c r="BY186" s="633"/>
      <c r="BZ186" s="633"/>
    </row>
    <row r="187" spans="1:78" ht="10.5" customHeight="1" x14ac:dyDescent="0.15">
      <c r="A187" s="633"/>
      <c r="B187" s="633"/>
      <c r="C187" s="633"/>
      <c r="D187" s="633"/>
      <c r="E187" s="633"/>
      <c r="F187" s="633"/>
      <c r="G187" s="633"/>
      <c r="H187" s="633"/>
      <c r="I187" s="633"/>
      <c r="J187" s="633"/>
      <c r="K187" s="633"/>
      <c r="L187" s="633"/>
      <c r="M187" s="633"/>
      <c r="N187" s="633"/>
      <c r="O187" s="633"/>
      <c r="P187" s="633"/>
      <c r="Q187" s="633"/>
      <c r="R187" s="633"/>
      <c r="S187" s="633"/>
      <c r="T187" s="633"/>
      <c r="U187" s="633"/>
      <c r="V187" s="633"/>
      <c r="W187" s="633"/>
      <c r="X187" s="633"/>
      <c r="Y187" s="633"/>
      <c r="Z187" s="633"/>
      <c r="AA187" s="633"/>
      <c r="AB187" s="633"/>
      <c r="AC187" s="633"/>
      <c r="AD187" s="633"/>
      <c r="AE187" s="633"/>
      <c r="AF187" s="633"/>
      <c r="AG187" s="633"/>
      <c r="AH187" s="633"/>
      <c r="AI187" s="633"/>
      <c r="AJ187" s="633"/>
      <c r="AK187" s="633"/>
      <c r="AL187" s="633"/>
      <c r="AM187" s="633"/>
      <c r="AN187" s="633"/>
      <c r="AO187" s="633"/>
      <c r="AP187" s="633"/>
      <c r="AQ187" s="633"/>
      <c r="AR187" s="633"/>
      <c r="AS187" s="633"/>
      <c r="AT187" s="633"/>
      <c r="AU187" s="633"/>
      <c r="AV187" s="633"/>
      <c r="AW187" s="633"/>
      <c r="AX187" s="633"/>
      <c r="AY187" s="633"/>
      <c r="AZ187" s="633"/>
      <c r="BA187" s="633"/>
      <c r="BB187" s="633"/>
      <c r="BC187" s="633"/>
      <c r="BD187" s="633"/>
      <c r="BE187" s="633"/>
      <c r="BF187" s="633"/>
      <c r="BG187" s="633"/>
      <c r="BH187" s="633"/>
      <c r="BI187" s="633"/>
      <c r="BJ187" s="633"/>
      <c r="BK187" s="633"/>
      <c r="BL187" s="633"/>
      <c r="BM187" s="633"/>
      <c r="BN187" s="633"/>
      <c r="BO187" s="633"/>
      <c r="BP187" s="633"/>
      <c r="BQ187" s="633"/>
      <c r="BR187" s="633"/>
      <c r="BS187" s="633"/>
      <c r="BT187" s="633"/>
      <c r="BU187" s="633"/>
      <c r="BV187" s="633"/>
      <c r="BW187" s="633"/>
      <c r="BX187" s="633"/>
      <c r="BY187" s="633"/>
      <c r="BZ187" s="633"/>
    </row>
    <row r="188" spans="1:78" ht="10.5" customHeight="1" x14ac:dyDescent="0.15">
      <c r="A188" s="633"/>
      <c r="B188" s="633"/>
      <c r="C188" s="633"/>
      <c r="D188" s="633"/>
      <c r="E188" s="633"/>
      <c r="F188" s="633"/>
      <c r="G188" s="633"/>
      <c r="H188" s="633"/>
      <c r="I188" s="633"/>
      <c r="J188" s="633"/>
      <c r="K188" s="633"/>
      <c r="L188" s="633"/>
      <c r="M188" s="633"/>
      <c r="N188" s="633"/>
      <c r="O188" s="633"/>
      <c r="P188" s="633"/>
      <c r="Q188" s="633"/>
      <c r="R188" s="633"/>
      <c r="S188" s="633"/>
      <c r="T188" s="633"/>
      <c r="U188" s="633"/>
      <c r="V188" s="633"/>
      <c r="W188" s="633"/>
      <c r="X188" s="633"/>
      <c r="Y188" s="633"/>
      <c r="Z188" s="633"/>
      <c r="AA188" s="633"/>
      <c r="AB188" s="633"/>
      <c r="AC188" s="633"/>
      <c r="AD188" s="633"/>
      <c r="AE188" s="633"/>
      <c r="AF188" s="633"/>
      <c r="AG188" s="633"/>
      <c r="AH188" s="633"/>
      <c r="AI188" s="633"/>
      <c r="AJ188" s="633"/>
      <c r="AK188" s="633"/>
      <c r="AL188" s="633"/>
      <c r="AM188" s="633"/>
      <c r="AN188" s="633"/>
      <c r="AO188" s="633"/>
      <c r="AP188" s="633"/>
      <c r="AQ188" s="633"/>
      <c r="AR188" s="633"/>
      <c r="AS188" s="633"/>
      <c r="AT188" s="633"/>
      <c r="AU188" s="633"/>
      <c r="AV188" s="633"/>
      <c r="AW188" s="633"/>
      <c r="AX188" s="633"/>
      <c r="AY188" s="633"/>
      <c r="AZ188" s="633"/>
      <c r="BA188" s="633"/>
      <c r="BB188" s="633"/>
      <c r="BC188" s="633"/>
      <c r="BD188" s="633"/>
      <c r="BE188" s="633"/>
      <c r="BF188" s="633"/>
      <c r="BG188" s="633"/>
      <c r="BH188" s="633"/>
      <c r="BI188" s="633"/>
      <c r="BJ188" s="633"/>
      <c r="BK188" s="633"/>
      <c r="BL188" s="633"/>
      <c r="BM188" s="633"/>
      <c r="BN188" s="633"/>
      <c r="BO188" s="633"/>
      <c r="BP188" s="633"/>
      <c r="BQ188" s="633"/>
      <c r="BR188" s="633"/>
      <c r="BS188" s="633"/>
      <c r="BT188" s="633"/>
      <c r="BU188" s="633"/>
      <c r="BV188" s="633"/>
      <c r="BW188" s="633"/>
      <c r="BX188" s="633"/>
      <c r="BY188" s="633"/>
      <c r="BZ188" s="633"/>
    </row>
    <row r="189" spans="1:78" ht="10.5" customHeight="1" x14ac:dyDescent="0.15">
      <c r="A189" s="633"/>
      <c r="B189" s="633"/>
      <c r="C189" s="633"/>
      <c r="D189" s="633"/>
      <c r="E189" s="633"/>
      <c r="F189" s="633"/>
      <c r="G189" s="633"/>
      <c r="H189" s="633"/>
      <c r="I189" s="633"/>
      <c r="J189" s="633"/>
      <c r="K189" s="633"/>
      <c r="L189" s="633"/>
      <c r="M189" s="633"/>
      <c r="N189" s="633"/>
      <c r="O189" s="633"/>
      <c r="P189" s="633"/>
      <c r="Q189" s="633"/>
      <c r="R189" s="633"/>
      <c r="S189" s="633"/>
      <c r="T189" s="633"/>
      <c r="U189" s="633"/>
      <c r="V189" s="633"/>
      <c r="W189" s="633"/>
      <c r="X189" s="633"/>
      <c r="Y189" s="633"/>
      <c r="Z189" s="633"/>
      <c r="AA189" s="633"/>
      <c r="AB189" s="633"/>
      <c r="AC189" s="633"/>
      <c r="AD189" s="633"/>
      <c r="AE189" s="633"/>
      <c r="AF189" s="633"/>
      <c r="AG189" s="633"/>
      <c r="AH189" s="633"/>
      <c r="AI189" s="633"/>
      <c r="AJ189" s="633"/>
      <c r="AK189" s="633"/>
      <c r="AL189" s="633"/>
      <c r="AM189" s="633"/>
      <c r="AN189" s="633"/>
      <c r="AO189" s="633"/>
      <c r="AP189" s="633"/>
      <c r="AQ189" s="633"/>
      <c r="AR189" s="633"/>
      <c r="AS189" s="633"/>
      <c r="AT189" s="633"/>
      <c r="AU189" s="633"/>
      <c r="AV189" s="633"/>
      <c r="AW189" s="633"/>
      <c r="AX189" s="633"/>
      <c r="AY189" s="633"/>
      <c r="AZ189" s="633"/>
      <c r="BA189" s="633"/>
      <c r="BB189" s="633"/>
      <c r="BC189" s="633"/>
      <c r="BD189" s="633"/>
      <c r="BE189" s="633"/>
      <c r="BF189" s="633"/>
      <c r="BG189" s="633"/>
      <c r="BH189" s="633"/>
      <c r="BI189" s="633"/>
      <c r="BJ189" s="633"/>
      <c r="BK189" s="633"/>
      <c r="BL189" s="633"/>
      <c r="BM189" s="633"/>
      <c r="BN189" s="633"/>
      <c r="BO189" s="633"/>
      <c r="BP189" s="633"/>
      <c r="BQ189" s="633"/>
      <c r="BR189" s="633"/>
      <c r="BS189" s="633"/>
      <c r="BT189" s="633"/>
      <c r="BU189" s="633"/>
      <c r="BV189" s="633"/>
      <c r="BW189" s="633"/>
      <c r="BX189" s="633"/>
      <c r="BY189" s="633"/>
      <c r="BZ189" s="633"/>
    </row>
    <row r="190" spans="1:78" ht="10.5" customHeight="1" x14ac:dyDescent="0.15">
      <c r="A190" s="633"/>
      <c r="B190" s="633"/>
      <c r="C190" s="633"/>
      <c r="D190" s="633"/>
      <c r="E190" s="633"/>
      <c r="F190" s="633"/>
      <c r="G190" s="633"/>
      <c r="H190" s="633"/>
      <c r="I190" s="633"/>
      <c r="J190" s="633"/>
      <c r="K190" s="633"/>
      <c r="L190" s="633"/>
      <c r="M190" s="633"/>
      <c r="N190" s="633"/>
      <c r="O190" s="633"/>
      <c r="P190" s="633"/>
      <c r="Q190" s="633"/>
      <c r="R190" s="633"/>
      <c r="S190" s="633"/>
      <c r="T190" s="633"/>
      <c r="U190" s="633"/>
      <c r="V190" s="633"/>
      <c r="W190" s="633"/>
      <c r="X190" s="633"/>
      <c r="Y190" s="633"/>
      <c r="Z190" s="633"/>
      <c r="AA190" s="633"/>
      <c r="AB190" s="633"/>
      <c r="AC190" s="633"/>
      <c r="AD190" s="633"/>
      <c r="AE190" s="633"/>
      <c r="AF190" s="633"/>
      <c r="AG190" s="633"/>
      <c r="AH190" s="633"/>
      <c r="AI190" s="633"/>
      <c r="AJ190" s="633"/>
      <c r="AK190" s="633"/>
      <c r="AL190" s="633"/>
      <c r="AM190" s="633"/>
      <c r="AN190" s="633"/>
      <c r="AO190" s="633"/>
      <c r="AP190" s="633"/>
      <c r="AQ190" s="633"/>
      <c r="AR190" s="633"/>
      <c r="AS190" s="633"/>
      <c r="AT190" s="633"/>
      <c r="AU190" s="633"/>
      <c r="AV190" s="633"/>
      <c r="AW190" s="633"/>
      <c r="AX190" s="633"/>
      <c r="AY190" s="633"/>
      <c r="AZ190" s="633"/>
      <c r="BA190" s="633"/>
      <c r="BB190" s="633"/>
      <c r="BC190" s="633"/>
      <c r="BD190" s="633"/>
      <c r="BE190" s="633"/>
      <c r="BF190" s="633"/>
      <c r="BG190" s="633"/>
      <c r="BH190" s="633"/>
      <c r="BI190" s="633"/>
      <c r="BJ190" s="633"/>
      <c r="BK190" s="633"/>
      <c r="BL190" s="633"/>
      <c r="BM190" s="633"/>
      <c r="BN190" s="633"/>
      <c r="BO190" s="633"/>
      <c r="BP190" s="633"/>
      <c r="BQ190" s="633"/>
      <c r="BR190" s="633"/>
      <c r="BS190" s="633"/>
      <c r="BT190" s="633"/>
      <c r="BU190" s="633"/>
      <c r="BV190" s="633"/>
      <c r="BW190" s="633"/>
      <c r="BX190" s="633"/>
      <c r="BY190" s="633"/>
      <c r="BZ190" s="633"/>
    </row>
    <row r="191" spans="1:78" ht="10.5" customHeight="1" x14ac:dyDescent="0.15">
      <c r="A191" s="633"/>
      <c r="B191" s="633"/>
      <c r="C191" s="633"/>
      <c r="D191" s="633"/>
      <c r="E191" s="633"/>
      <c r="F191" s="633"/>
      <c r="G191" s="633"/>
      <c r="H191" s="633"/>
      <c r="I191" s="633"/>
      <c r="J191" s="633"/>
      <c r="K191" s="633"/>
      <c r="L191" s="633"/>
      <c r="M191" s="633"/>
      <c r="N191" s="633"/>
      <c r="O191" s="633"/>
      <c r="P191" s="633"/>
      <c r="Q191" s="633"/>
      <c r="R191" s="633"/>
      <c r="S191" s="633"/>
      <c r="T191" s="633"/>
      <c r="U191" s="633"/>
      <c r="V191" s="633"/>
      <c r="W191" s="633"/>
      <c r="X191" s="633"/>
      <c r="Y191" s="633"/>
      <c r="Z191" s="633"/>
      <c r="AA191" s="633"/>
      <c r="AB191" s="633"/>
      <c r="AC191" s="633"/>
      <c r="AD191" s="633"/>
      <c r="AE191" s="633"/>
      <c r="AF191" s="633"/>
      <c r="AG191" s="633"/>
      <c r="AH191" s="633"/>
      <c r="AI191" s="633"/>
      <c r="AJ191" s="633"/>
      <c r="AK191" s="633"/>
      <c r="AL191" s="633"/>
      <c r="AM191" s="633"/>
      <c r="AN191" s="633"/>
      <c r="AO191" s="633"/>
      <c r="AP191" s="633"/>
      <c r="AQ191" s="633"/>
      <c r="AR191" s="633"/>
      <c r="AS191" s="633"/>
      <c r="AT191" s="633"/>
      <c r="AU191" s="633"/>
      <c r="AV191" s="633"/>
      <c r="AW191" s="633"/>
      <c r="AX191" s="633"/>
      <c r="AY191" s="633"/>
      <c r="AZ191" s="633"/>
      <c r="BA191" s="633"/>
      <c r="BB191" s="633"/>
      <c r="BC191" s="633"/>
      <c r="BD191" s="633"/>
      <c r="BE191" s="633"/>
      <c r="BF191" s="633"/>
      <c r="BG191" s="633"/>
      <c r="BH191" s="633"/>
      <c r="BI191" s="633"/>
      <c r="BJ191" s="633"/>
      <c r="BK191" s="633"/>
      <c r="BL191" s="633"/>
      <c r="BM191" s="633"/>
      <c r="BN191" s="633"/>
      <c r="BO191" s="633"/>
      <c r="BP191" s="633"/>
      <c r="BQ191" s="633"/>
      <c r="BR191" s="633"/>
      <c r="BS191" s="633"/>
      <c r="BT191" s="633"/>
      <c r="BU191" s="633"/>
      <c r="BV191" s="633"/>
      <c r="BW191" s="633"/>
      <c r="BX191" s="633"/>
      <c r="BY191" s="633"/>
      <c r="BZ191" s="633"/>
    </row>
    <row r="192" spans="1:78" ht="10.5" customHeight="1" x14ac:dyDescent="0.15">
      <c r="A192" s="633"/>
      <c r="B192" s="633"/>
      <c r="C192" s="633"/>
      <c r="D192" s="633"/>
      <c r="E192" s="633"/>
      <c r="F192" s="633"/>
      <c r="G192" s="633"/>
      <c r="H192" s="633"/>
      <c r="I192" s="633"/>
      <c r="J192" s="633"/>
      <c r="K192" s="633"/>
      <c r="L192" s="633"/>
      <c r="M192" s="633"/>
      <c r="N192" s="633"/>
      <c r="O192" s="633"/>
      <c r="P192" s="633"/>
      <c r="Q192" s="633"/>
      <c r="R192" s="633"/>
      <c r="S192" s="633"/>
      <c r="T192" s="633"/>
      <c r="U192" s="633"/>
      <c r="V192" s="633"/>
      <c r="W192" s="633"/>
      <c r="X192" s="633"/>
      <c r="Y192" s="633"/>
      <c r="Z192" s="633"/>
      <c r="AA192" s="633"/>
      <c r="AB192" s="633"/>
      <c r="AC192" s="633"/>
      <c r="AD192" s="633"/>
      <c r="AE192" s="633"/>
      <c r="AF192" s="633"/>
      <c r="AG192" s="633"/>
      <c r="AH192" s="633"/>
      <c r="AI192" s="633"/>
      <c r="AJ192" s="633"/>
      <c r="AK192" s="633"/>
      <c r="AL192" s="633"/>
      <c r="AM192" s="633"/>
      <c r="AN192" s="633"/>
      <c r="AO192" s="633"/>
      <c r="AP192" s="633"/>
      <c r="AQ192" s="633"/>
      <c r="AR192" s="633"/>
      <c r="AS192" s="633"/>
      <c r="AT192" s="633"/>
      <c r="AU192" s="633"/>
      <c r="AV192" s="633"/>
      <c r="AW192" s="633"/>
      <c r="AX192" s="633"/>
      <c r="AY192" s="633"/>
      <c r="AZ192" s="633"/>
      <c r="BA192" s="633"/>
      <c r="BB192" s="633"/>
      <c r="BC192" s="633"/>
      <c r="BD192" s="633"/>
      <c r="BE192" s="633"/>
      <c r="BF192" s="633"/>
      <c r="BG192" s="633"/>
      <c r="BH192" s="633"/>
      <c r="BI192" s="633"/>
      <c r="BJ192" s="633"/>
      <c r="BK192" s="633"/>
      <c r="BL192" s="633"/>
      <c r="BM192" s="633"/>
      <c r="BN192" s="633"/>
      <c r="BO192" s="633"/>
      <c r="BP192" s="633"/>
      <c r="BQ192" s="633"/>
      <c r="BR192" s="633"/>
      <c r="BS192" s="633"/>
      <c r="BT192" s="633"/>
      <c r="BU192" s="633"/>
      <c r="BV192" s="633"/>
      <c r="BW192" s="633"/>
      <c r="BX192" s="633"/>
      <c r="BY192" s="633"/>
      <c r="BZ192" s="633"/>
    </row>
    <row r="193" spans="1:78" ht="10.5" customHeight="1" x14ac:dyDescent="0.15">
      <c r="A193" s="633"/>
      <c r="B193" s="633"/>
      <c r="C193" s="633"/>
      <c r="D193" s="633"/>
      <c r="E193" s="633"/>
      <c r="F193" s="633"/>
      <c r="G193" s="633"/>
      <c r="H193" s="633"/>
      <c r="I193" s="633"/>
      <c r="J193" s="633"/>
      <c r="K193" s="633"/>
      <c r="L193" s="633"/>
      <c r="M193" s="633"/>
      <c r="N193" s="633"/>
      <c r="O193" s="633"/>
      <c r="P193" s="633"/>
      <c r="Q193" s="633"/>
      <c r="R193" s="633"/>
      <c r="S193" s="633"/>
      <c r="T193" s="633"/>
      <c r="U193" s="633"/>
      <c r="V193" s="633"/>
      <c r="W193" s="633"/>
      <c r="X193" s="633"/>
      <c r="Y193" s="633"/>
      <c r="Z193" s="633"/>
      <c r="AA193" s="633"/>
      <c r="AB193" s="633"/>
      <c r="AC193" s="633"/>
      <c r="AD193" s="633"/>
      <c r="AE193" s="633"/>
      <c r="AF193" s="633"/>
      <c r="AG193" s="633"/>
      <c r="AH193" s="633"/>
      <c r="AI193" s="633"/>
      <c r="AJ193" s="633"/>
      <c r="AK193" s="633"/>
      <c r="AL193" s="633"/>
      <c r="AM193" s="633"/>
      <c r="AN193" s="633"/>
      <c r="AO193" s="633"/>
      <c r="AP193" s="633"/>
      <c r="AQ193" s="633"/>
      <c r="AR193" s="633"/>
      <c r="AS193" s="633"/>
      <c r="AT193" s="633"/>
      <c r="AU193" s="633"/>
      <c r="AV193" s="633"/>
      <c r="AW193" s="633"/>
      <c r="AX193" s="633"/>
      <c r="AY193" s="633"/>
      <c r="AZ193" s="633"/>
      <c r="BA193" s="633"/>
      <c r="BB193" s="633"/>
      <c r="BC193" s="633"/>
      <c r="BD193" s="633"/>
      <c r="BE193" s="633"/>
      <c r="BF193" s="633"/>
      <c r="BG193" s="633"/>
      <c r="BH193" s="633"/>
      <c r="BI193" s="633"/>
      <c r="BJ193" s="633"/>
      <c r="BK193" s="633"/>
      <c r="BL193" s="633"/>
      <c r="BM193" s="633"/>
      <c r="BN193" s="633"/>
      <c r="BO193" s="633"/>
      <c r="BP193" s="633"/>
      <c r="BQ193" s="633"/>
      <c r="BR193" s="633"/>
      <c r="BS193" s="633"/>
      <c r="BT193" s="633"/>
      <c r="BU193" s="633"/>
      <c r="BV193" s="633"/>
      <c r="BW193" s="633"/>
      <c r="BX193" s="633"/>
      <c r="BY193" s="633"/>
      <c r="BZ193" s="633"/>
    </row>
    <row r="194" spans="1:78" ht="10.5" customHeight="1" x14ac:dyDescent="0.15">
      <c r="A194" s="633"/>
      <c r="B194" s="633"/>
      <c r="C194" s="633"/>
      <c r="D194" s="633"/>
      <c r="E194" s="633"/>
      <c r="F194" s="633"/>
      <c r="G194" s="633"/>
      <c r="H194" s="633"/>
      <c r="I194" s="633"/>
      <c r="J194" s="633"/>
      <c r="K194" s="633"/>
      <c r="L194" s="633"/>
      <c r="M194" s="633"/>
      <c r="N194" s="633"/>
      <c r="O194" s="633"/>
      <c r="P194" s="633"/>
      <c r="Q194" s="633"/>
      <c r="R194" s="633"/>
      <c r="S194" s="633"/>
      <c r="T194" s="633"/>
      <c r="U194" s="633"/>
      <c r="V194" s="633"/>
      <c r="W194" s="633"/>
      <c r="X194" s="633"/>
      <c r="Y194" s="633"/>
      <c r="Z194" s="633"/>
      <c r="AA194" s="633"/>
      <c r="AB194" s="633"/>
      <c r="AC194" s="633"/>
      <c r="AD194" s="633"/>
      <c r="AE194" s="633"/>
      <c r="AF194" s="633"/>
      <c r="AG194" s="633"/>
      <c r="AH194" s="633"/>
      <c r="AI194" s="633"/>
      <c r="AJ194" s="633"/>
      <c r="AK194" s="633"/>
      <c r="AL194" s="633"/>
      <c r="AM194" s="633"/>
      <c r="AN194" s="633"/>
      <c r="AO194" s="633"/>
      <c r="AP194" s="633"/>
      <c r="AQ194" s="633"/>
      <c r="AR194" s="633"/>
      <c r="AS194" s="633"/>
      <c r="AT194" s="633"/>
      <c r="AU194" s="633"/>
      <c r="AV194" s="633"/>
      <c r="AW194" s="633"/>
      <c r="AX194" s="633"/>
      <c r="AY194" s="633"/>
      <c r="AZ194" s="633"/>
      <c r="BA194" s="633"/>
      <c r="BB194" s="633"/>
      <c r="BC194" s="633"/>
      <c r="BD194" s="633"/>
      <c r="BE194" s="633"/>
      <c r="BF194" s="633"/>
      <c r="BG194" s="633"/>
      <c r="BH194" s="633"/>
      <c r="BI194" s="633"/>
      <c r="BJ194" s="633"/>
      <c r="BK194" s="633"/>
      <c r="BL194" s="633"/>
      <c r="BM194" s="633"/>
      <c r="BN194" s="633"/>
      <c r="BO194" s="633"/>
      <c r="BP194" s="633"/>
      <c r="BQ194" s="633"/>
      <c r="BR194" s="633"/>
      <c r="BS194" s="633"/>
      <c r="BT194" s="633"/>
      <c r="BU194" s="633"/>
      <c r="BV194" s="633"/>
      <c r="BW194" s="633"/>
      <c r="BX194" s="633"/>
      <c r="BY194" s="633"/>
      <c r="BZ194" s="633"/>
    </row>
    <row r="195" spans="1:78" ht="10.5" customHeight="1" x14ac:dyDescent="0.15">
      <c r="A195" s="633"/>
      <c r="B195" s="633"/>
      <c r="C195" s="633"/>
      <c r="D195" s="633"/>
      <c r="E195" s="633"/>
      <c r="F195" s="633"/>
      <c r="G195" s="633"/>
      <c r="H195" s="633"/>
      <c r="I195" s="633"/>
      <c r="J195" s="633"/>
      <c r="K195" s="633"/>
      <c r="L195" s="633"/>
      <c r="M195" s="633"/>
      <c r="N195" s="633"/>
      <c r="O195" s="633"/>
      <c r="P195" s="633"/>
      <c r="Q195" s="633"/>
      <c r="R195" s="633"/>
      <c r="S195" s="633"/>
      <c r="T195" s="633"/>
      <c r="U195" s="633"/>
      <c r="V195" s="633"/>
      <c r="W195" s="633"/>
      <c r="X195" s="633"/>
      <c r="Y195" s="633"/>
      <c r="Z195" s="633"/>
      <c r="AA195" s="633"/>
      <c r="AB195" s="633"/>
      <c r="AC195" s="633"/>
      <c r="AD195" s="633"/>
      <c r="AE195" s="633"/>
      <c r="AF195" s="633"/>
      <c r="AG195" s="633"/>
      <c r="AH195" s="633"/>
      <c r="AI195" s="633"/>
      <c r="AJ195" s="633"/>
      <c r="AK195" s="633"/>
      <c r="AL195" s="633"/>
      <c r="AM195" s="633"/>
      <c r="AN195" s="633"/>
      <c r="AO195" s="633"/>
      <c r="AP195" s="633"/>
      <c r="AQ195" s="633"/>
      <c r="AR195" s="633"/>
      <c r="AS195" s="633"/>
      <c r="AT195" s="633"/>
      <c r="AU195" s="633"/>
      <c r="AV195" s="633"/>
      <c r="AW195" s="633"/>
      <c r="AX195" s="633"/>
      <c r="AY195" s="633"/>
      <c r="AZ195" s="633"/>
      <c r="BA195" s="633"/>
      <c r="BB195" s="633"/>
      <c r="BC195" s="633"/>
      <c r="BD195" s="633"/>
      <c r="BE195" s="633"/>
      <c r="BF195" s="633"/>
      <c r="BG195" s="633"/>
      <c r="BH195" s="633"/>
      <c r="BI195" s="633"/>
      <c r="BJ195" s="633"/>
      <c r="BK195" s="633"/>
      <c r="BL195" s="633"/>
      <c r="BM195" s="633"/>
      <c r="BN195" s="633"/>
      <c r="BO195" s="633"/>
      <c r="BP195" s="633"/>
      <c r="BQ195" s="633"/>
      <c r="BR195" s="633"/>
      <c r="BS195" s="633"/>
      <c r="BT195" s="633"/>
      <c r="BU195" s="633"/>
      <c r="BV195" s="633"/>
      <c r="BW195" s="633"/>
      <c r="BX195" s="633"/>
      <c r="BY195" s="633"/>
      <c r="BZ195" s="633"/>
    </row>
    <row r="196" spans="1:78" ht="10.5" customHeight="1" x14ac:dyDescent="0.15">
      <c r="A196" s="633"/>
      <c r="B196" s="633"/>
      <c r="C196" s="633"/>
      <c r="D196" s="633"/>
      <c r="E196" s="633"/>
      <c r="F196" s="633"/>
      <c r="G196" s="633"/>
      <c r="H196" s="633"/>
      <c r="I196" s="633"/>
      <c r="J196" s="633"/>
      <c r="K196" s="633"/>
      <c r="L196" s="633"/>
      <c r="M196" s="633"/>
      <c r="N196" s="633"/>
      <c r="O196" s="633"/>
      <c r="P196" s="633"/>
      <c r="Q196" s="633"/>
      <c r="R196" s="633"/>
      <c r="S196" s="633"/>
      <c r="T196" s="633"/>
      <c r="U196" s="633"/>
      <c r="V196" s="633"/>
      <c r="W196" s="633"/>
      <c r="X196" s="633"/>
      <c r="Y196" s="633"/>
      <c r="Z196" s="633"/>
      <c r="AA196" s="633"/>
      <c r="AB196" s="633"/>
      <c r="AC196" s="633"/>
      <c r="AD196" s="633"/>
      <c r="AE196" s="633"/>
      <c r="AF196" s="633"/>
      <c r="AG196" s="633"/>
      <c r="AH196" s="633"/>
      <c r="AI196" s="633"/>
      <c r="AJ196" s="633"/>
      <c r="AK196" s="633"/>
      <c r="AL196" s="633"/>
      <c r="AM196" s="633"/>
      <c r="AN196" s="633"/>
      <c r="AO196" s="633"/>
      <c r="AP196" s="633"/>
      <c r="AQ196" s="633"/>
      <c r="AR196" s="633"/>
      <c r="AS196" s="633"/>
      <c r="AT196" s="633"/>
      <c r="AU196" s="633"/>
      <c r="AV196" s="633"/>
      <c r="AW196" s="633"/>
      <c r="AX196" s="633"/>
      <c r="AY196" s="633"/>
      <c r="AZ196" s="633"/>
      <c r="BA196" s="633"/>
      <c r="BB196" s="633"/>
      <c r="BC196" s="633"/>
      <c r="BD196" s="633"/>
      <c r="BE196" s="633"/>
      <c r="BF196" s="633"/>
      <c r="BG196" s="633"/>
      <c r="BH196" s="633"/>
      <c r="BI196" s="633"/>
      <c r="BJ196" s="633"/>
      <c r="BK196" s="633"/>
      <c r="BL196" s="633"/>
      <c r="BM196" s="633"/>
      <c r="BN196" s="633"/>
      <c r="BO196" s="633"/>
      <c r="BP196" s="633"/>
      <c r="BQ196" s="633"/>
      <c r="BR196" s="633"/>
      <c r="BS196" s="633"/>
      <c r="BT196" s="633"/>
      <c r="BU196" s="633"/>
      <c r="BV196" s="633"/>
      <c r="BW196" s="633"/>
      <c r="BX196" s="633"/>
      <c r="BY196" s="633"/>
      <c r="BZ196" s="633"/>
    </row>
    <row r="197" spans="1:78" ht="10.5" customHeight="1" x14ac:dyDescent="0.15">
      <c r="A197" s="633"/>
      <c r="B197" s="633"/>
      <c r="C197" s="633"/>
      <c r="D197" s="633"/>
      <c r="E197" s="633"/>
      <c r="F197" s="633"/>
      <c r="G197" s="633"/>
      <c r="H197" s="633"/>
      <c r="I197" s="633"/>
      <c r="J197" s="633"/>
      <c r="K197" s="633"/>
      <c r="L197" s="633"/>
      <c r="M197" s="633"/>
      <c r="N197" s="633"/>
      <c r="O197" s="633"/>
      <c r="P197" s="633"/>
      <c r="Q197" s="633"/>
      <c r="R197" s="633"/>
      <c r="S197" s="633"/>
      <c r="T197" s="633"/>
      <c r="U197" s="633"/>
      <c r="V197" s="633"/>
      <c r="W197" s="633"/>
      <c r="X197" s="633"/>
      <c r="Y197" s="633"/>
      <c r="Z197" s="633"/>
      <c r="AA197" s="633"/>
      <c r="AB197" s="633"/>
      <c r="AC197" s="633"/>
      <c r="AD197" s="633"/>
      <c r="AE197" s="633"/>
      <c r="AF197" s="633"/>
      <c r="AG197" s="633"/>
      <c r="AH197" s="633"/>
      <c r="AI197" s="633"/>
      <c r="AJ197" s="633"/>
      <c r="AK197" s="633"/>
      <c r="AL197" s="633"/>
      <c r="AM197" s="633"/>
      <c r="AN197" s="633"/>
      <c r="AO197" s="633"/>
      <c r="AP197" s="633"/>
      <c r="AQ197" s="633"/>
      <c r="AR197" s="633"/>
      <c r="AS197" s="633"/>
      <c r="AT197" s="633"/>
      <c r="AU197" s="633"/>
      <c r="AV197" s="633"/>
      <c r="AW197" s="633"/>
      <c r="AX197" s="633"/>
      <c r="AY197" s="633"/>
      <c r="AZ197" s="633"/>
      <c r="BA197" s="633"/>
      <c r="BB197" s="633"/>
      <c r="BC197" s="633"/>
      <c r="BD197" s="633"/>
      <c r="BE197" s="633"/>
      <c r="BF197" s="633"/>
      <c r="BG197" s="633"/>
      <c r="BH197" s="633"/>
      <c r="BI197" s="633"/>
      <c r="BJ197" s="633"/>
      <c r="BK197" s="633"/>
      <c r="BL197" s="633"/>
      <c r="BM197" s="633"/>
      <c r="BN197" s="633"/>
      <c r="BO197" s="633"/>
      <c r="BP197" s="633"/>
      <c r="BQ197" s="633"/>
      <c r="BR197" s="633"/>
      <c r="BS197" s="633"/>
      <c r="BT197" s="633"/>
      <c r="BU197" s="633"/>
      <c r="BV197" s="633"/>
      <c r="BW197" s="633"/>
      <c r="BX197" s="633"/>
      <c r="BY197" s="633"/>
      <c r="BZ197" s="633"/>
    </row>
    <row r="198" spans="1:78" ht="10.5" customHeight="1" x14ac:dyDescent="0.15">
      <c r="A198" s="633"/>
      <c r="B198" s="633"/>
      <c r="C198" s="633"/>
      <c r="D198" s="633"/>
      <c r="E198" s="633"/>
      <c r="F198" s="633"/>
      <c r="G198" s="633"/>
      <c r="H198" s="633"/>
      <c r="I198" s="633"/>
      <c r="J198" s="633"/>
      <c r="K198" s="633"/>
      <c r="L198" s="633"/>
      <c r="M198" s="633"/>
      <c r="N198" s="633"/>
      <c r="O198" s="633"/>
      <c r="P198" s="633"/>
      <c r="Q198" s="633"/>
      <c r="R198" s="633"/>
      <c r="S198" s="633"/>
      <c r="T198" s="633"/>
      <c r="U198" s="633"/>
      <c r="V198" s="633"/>
      <c r="W198" s="633"/>
      <c r="X198" s="633"/>
      <c r="Y198" s="633"/>
      <c r="Z198" s="633"/>
      <c r="AA198" s="633"/>
      <c r="AB198" s="633"/>
      <c r="AC198" s="633"/>
      <c r="AD198" s="633"/>
      <c r="AE198" s="633"/>
      <c r="AF198" s="633"/>
      <c r="AG198" s="633"/>
      <c r="AH198" s="633"/>
      <c r="AI198" s="633"/>
      <c r="AJ198" s="633"/>
      <c r="AK198" s="633"/>
      <c r="AL198" s="633"/>
      <c r="AM198" s="633"/>
      <c r="AN198" s="633"/>
      <c r="AO198" s="633"/>
      <c r="AP198" s="633"/>
      <c r="AQ198" s="633"/>
      <c r="AR198" s="633"/>
      <c r="AS198" s="633"/>
      <c r="AT198" s="633"/>
      <c r="AU198" s="633"/>
      <c r="AV198" s="633"/>
      <c r="AW198" s="633"/>
      <c r="AX198" s="633"/>
      <c r="AY198" s="633"/>
      <c r="AZ198" s="633"/>
      <c r="BA198" s="633"/>
      <c r="BB198" s="633"/>
      <c r="BC198" s="633"/>
      <c r="BD198" s="633"/>
      <c r="BE198" s="633"/>
      <c r="BF198" s="633"/>
      <c r="BG198" s="633"/>
      <c r="BH198" s="633"/>
      <c r="BI198" s="633"/>
      <c r="BJ198" s="633"/>
      <c r="BK198" s="633"/>
      <c r="BL198" s="633"/>
      <c r="BM198" s="633"/>
      <c r="BN198" s="633"/>
      <c r="BO198" s="633"/>
      <c r="BP198" s="633"/>
      <c r="BQ198" s="633"/>
      <c r="BR198" s="633"/>
      <c r="BS198" s="633"/>
      <c r="BT198" s="633"/>
      <c r="BU198" s="633"/>
      <c r="BV198" s="633"/>
      <c r="BW198" s="633"/>
      <c r="BX198" s="633"/>
      <c r="BY198" s="633"/>
      <c r="BZ198" s="633"/>
    </row>
    <row r="199" spans="1:78" ht="10.5" customHeight="1" x14ac:dyDescent="0.15">
      <c r="A199" s="633"/>
      <c r="B199" s="633"/>
      <c r="C199" s="633"/>
      <c r="D199" s="633"/>
      <c r="E199" s="633"/>
      <c r="F199" s="633"/>
      <c r="G199" s="633"/>
      <c r="H199" s="633"/>
      <c r="I199" s="633"/>
      <c r="J199" s="633"/>
      <c r="K199" s="633"/>
      <c r="L199" s="633"/>
      <c r="M199" s="633"/>
      <c r="N199" s="633"/>
      <c r="O199" s="633"/>
      <c r="P199" s="633"/>
      <c r="Q199" s="633"/>
      <c r="R199" s="633"/>
      <c r="S199" s="633"/>
      <c r="T199" s="633"/>
      <c r="U199" s="633"/>
      <c r="V199" s="633"/>
      <c r="W199" s="633"/>
      <c r="X199" s="633"/>
      <c r="Y199" s="633"/>
      <c r="Z199" s="633"/>
      <c r="AA199" s="633"/>
      <c r="AB199" s="633"/>
      <c r="AC199" s="633"/>
      <c r="AD199" s="633"/>
      <c r="AE199" s="633"/>
      <c r="AF199" s="633"/>
      <c r="AG199" s="633"/>
      <c r="AH199" s="633"/>
      <c r="AI199" s="633"/>
      <c r="AJ199" s="633"/>
      <c r="AK199" s="633"/>
      <c r="AL199" s="633"/>
      <c r="AM199" s="633"/>
      <c r="AN199" s="633"/>
      <c r="AO199" s="633"/>
      <c r="AP199" s="633"/>
      <c r="AQ199" s="633"/>
      <c r="AR199" s="633"/>
      <c r="AS199" s="633"/>
      <c r="AT199" s="633"/>
      <c r="AU199" s="633"/>
      <c r="AV199" s="633"/>
      <c r="AW199" s="633"/>
      <c r="AX199" s="633"/>
      <c r="AY199" s="633"/>
      <c r="AZ199" s="633"/>
      <c r="BA199" s="633"/>
      <c r="BB199" s="633"/>
      <c r="BC199" s="633"/>
      <c r="BD199" s="633"/>
      <c r="BE199" s="633"/>
      <c r="BF199" s="633"/>
      <c r="BG199" s="633"/>
      <c r="BH199" s="633"/>
      <c r="BI199" s="633"/>
      <c r="BJ199" s="633"/>
      <c r="BK199" s="633"/>
      <c r="BL199" s="633"/>
      <c r="BM199" s="633"/>
      <c r="BN199" s="633"/>
      <c r="BO199" s="633"/>
      <c r="BP199" s="633"/>
      <c r="BQ199" s="633"/>
      <c r="BR199" s="633"/>
      <c r="BS199" s="633"/>
      <c r="BT199" s="633"/>
      <c r="BU199" s="633"/>
      <c r="BV199" s="633"/>
      <c r="BW199" s="633"/>
      <c r="BX199" s="633"/>
      <c r="BY199" s="633"/>
      <c r="BZ199" s="633"/>
    </row>
    <row r="200" spans="1:78" ht="10.5" customHeight="1" x14ac:dyDescent="0.15">
      <c r="A200" s="633"/>
      <c r="B200" s="633"/>
      <c r="C200" s="633"/>
      <c r="D200" s="633"/>
      <c r="E200" s="633"/>
      <c r="F200" s="633"/>
      <c r="G200" s="633"/>
      <c r="H200" s="633"/>
      <c r="I200" s="633"/>
      <c r="J200" s="633"/>
      <c r="K200" s="633"/>
      <c r="L200" s="633"/>
      <c r="M200" s="633"/>
      <c r="N200" s="633"/>
      <c r="O200" s="633"/>
      <c r="P200" s="633"/>
      <c r="Q200" s="633"/>
      <c r="R200" s="633"/>
      <c r="S200" s="633"/>
      <c r="T200" s="633"/>
      <c r="U200" s="633"/>
      <c r="V200" s="633"/>
      <c r="W200" s="633"/>
      <c r="X200" s="633"/>
      <c r="Y200" s="633"/>
      <c r="Z200" s="633"/>
      <c r="AA200" s="633"/>
      <c r="AB200" s="633"/>
      <c r="AC200" s="633"/>
      <c r="AD200" s="633"/>
      <c r="AE200" s="633"/>
      <c r="AF200" s="633"/>
      <c r="AG200" s="633"/>
      <c r="AH200" s="633"/>
      <c r="AI200" s="633"/>
      <c r="AJ200" s="633"/>
      <c r="AK200" s="633"/>
      <c r="AL200" s="633"/>
      <c r="AM200" s="633"/>
      <c r="AN200" s="633"/>
      <c r="AO200" s="633"/>
      <c r="AP200" s="633"/>
      <c r="AQ200" s="633"/>
      <c r="AR200" s="633"/>
      <c r="AS200" s="633"/>
      <c r="AT200" s="633"/>
      <c r="AU200" s="633"/>
      <c r="AV200" s="633"/>
      <c r="AW200" s="633"/>
      <c r="AX200" s="633"/>
      <c r="AY200" s="633"/>
      <c r="AZ200" s="633"/>
      <c r="BA200" s="633"/>
      <c r="BB200" s="633"/>
      <c r="BC200" s="633"/>
      <c r="BD200" s="633"/>
      <c r="BE200" s="633"/>
      <c r="BF200" s="633"/>
      <c r="BG200" s="633"/>
      <c r="BH200" s="633"/>
      <c r="BI200" s="633"/>
      <c r="BJ200" s="633"/>
      <c r="BK200" s="633"/>
      <c r="BL200" s="633"/>
      <c r="BM200" s="633"/>
      <c r="BN200" s="633"/>
      <c r="BO200" s="633"/>
      <c r="BP200" s="633"/>
      <c r="BQ200" s="633"/>
      <c r="BR200" s="633"/>
      <c r="BS200" s="633"/>
      <c r="BT200" s="633"/>
      <c r="BU200" s="633"/>
      <c r="BV200" s="633"/>
      <c r="BW200" s="633"/>
      <c r="BX200" s="633"/>
      <c r="BY200" s="633"/>
      <c r="BZ200" s="633"/>
    </row>
    <row r="201" spans="1:78" ht="10.5" customHeight="1" x14ac:dyDescent="0.15">
      <c r="A201" s="633"/>
      <c r="B201" s="633"/>
      <c r="C201" s="633"/>
      <c r="D201" s="633"/>
      <c r="E201" s="633"/>
      <c r="F201" s="633"/>
      <c r="G201" s="633"/>
      <c r="H201" s="633"/>
      <c r="I201" s="633"/>
      <c r="J201" s="633"/>
      <c r="K201" s="633"/>
      <c r="L201" s="633"/>
      <c r="M201" s="633"/>
      <c r="N201" s="633"/>
      <c r="O201" s="633"/>
      <c r="P201" s="633"/>
      <c r="Q201" s="633"/>
      <c r="R201" s="633"/>
      <c r="S201" s="633"/>
      <c r="T201" s="633"/>
      <c r="U201" s="633"/>
      <c r="V201" s="633"/>
      <c r="W201" s="633"/>
      <c r="X201" s="633"/>
      <c r="Y201" s="633"/>
      <c r="Z201" s="633"/>
      <c r="AA201" s="633"/>
      <c r="AB201" s="633"/>
      <c r="AC201" s="633"/>
      <c r="AD201" s="633"/>
      <c r="AE201" s="633"/>
      <c r="AF201" s="633"/>
      <c r="AG201" s="633"/>
      <c r="AH201" s="633"/>
      <c r="AI201" s="633"/>
      <c r="AJ201" s="633"/>
      <c r="AK201" s="633"/>
      <c r="AL201" s="633"/>
      <c r="AM201" s="633"/>
      <c r="AN201" s="633"/>
      <c r="AO201" s="633"/>
      <c r="AP201" s="633"/>
      <c r="AQ201" s="633"/>
      <c r="AR201" s="633"/>
      <c r="AS201" s="633"/>
      <c r="AT201" s="633"/>
      <c r="AU201" s="633"/>
      <c r="AV201" s="633"/>
      <c r="AW201" s="633"/>
      <c r="AX201" s="633"/>
      <c r="AY201" s="633"/>
      <c r="AZ201" s="633"/>
      <c r="BA201" s="633"/>
      <c r="BB201" s="633"/>
      <c r="BC201" s="633"/>
      <c r="BD201" s="633"/>
      <c r="BE201" s="633"/>
      <c r="BF201" s="633"/>
      <c r="BG201" s="633"/>
      <c r="BH201" s="633"/>
      <c r="BI201" s="633"/>
      <c r="BJ201" s="633"/>
      <c r="BK201" s="633"/>
      <c r="BL201" s="633"/>
      <c r="BM201" s="633"/>
      <c r="BN201" s="633"/>
      <c r="BO201" s="633"/>
      <c r="BP201" s="633"/>
      <c r="BQ201" s="633"/>
      <c r="BR201" s="633"/>
      <c r="BS201" s="633"/>
      <c r="BT201" s="633"/>
      <c r="BU201" s="633"/>
      <c r="BV201" s="633"/>
      <c r="BW201" s="633"/>
      <c r="BX201" s="633"/>
      <c r="BY201" s="633"/>
      <c r="BZ201" s="633"/>
    </row>
    <row r="202" spans="1:78" ht="10.5" customHeight="1" x14ac:dyDescent="0.15">
      <c r="A202" s="633"/>
      <c r="B202" s="633"/>
      <c r="C202" s="633"/>
      <c r="D202" s="633"/>
      <c r="E202" s="633"/>
      <c r="F202" s="633"/>
      <c r="G202" s="633"/>
      <c r="H202" s="633"/>
      <c r="I202" s="633"/>
      <c r="J202" s="633"/>
      <c r="K202" s="633"/>
      <c r="L202" s="633"/>
      <c r="M202" s="633"/>
      <c r="N202" s="633"/>
      <c r="O202" s="633"/>
      <c r="P202" s="633"/>
      <c r="Q202" s="633"/>
      <c r="R202" s="633"/>
      <c r="S202" s="633"/>
      <c r="T202" s="633"/>
      <c r="U202" s="633"/>
      <c r="V202" s="633"/>
      <c r="W202" s="633"/>
      <c r="X202" s="633"/>
      <c r="Y202" s="633"/>
      <c r="Z202" s="633"/>
      <c r="AA202" s="633"/>
      <c r="AB202" s="633"/>
      <c r="AC202" s="633"/>
      <c r="AD202" s="633"/>
      <c r="AE202" s="633"/>
      <c r="AF202" s="633"/>
      <c r="AG202" s="633"/>
      <c r="AH202" s="633"/>
      <c r="AI202" s="633"/>
      <c r="AJ202" s="633"/>
      <c r="AK202" s="633"/>
      <c r="AL202" s="633"/>
      <c r="AM202" s="633"/>
      <c r="AN202" s="633"/>
      <c r="AO202" s="633"/>
      <c r="AP202" s="633"/>
      <c r="AQ202" s="633"/>
      <c r="AR202" s="633"/>
      <c r="AS202" s="633"/>
      <c r="AT202" s="633"/>
      <c r="AU202" s="633"/>
      <c r="AV202" s="633"/>
      <c r="AW202" s="633"/>
      <c r="AX202" s="633"/>
      <c r="AY202" s="633"/>
      <c r="AZ202" s="633"/>
      <c r="BA202" s="633"/>
      <c r="BB202" s="633"/>
      <c r="BC202" s="633"/>
      <c r="BD202" s="633"/>
      <c r="BE202" s="633"/>
      <c r="BF202" s="633"/>
      <c r="BG202" s="633"/>
      <c r="BH202" s="633"/>
      <c r="BI202" s="633"/>
      <c r="BJ202" s="633"/>
      <c r="BK202" s="633"/>
      <c r="BL202" s="633"/>
      <c r="BM202" s="633"/>
      <c r="BN202" s="633"/>
      <c r="BO202" s="633"/>
      <c r="BP202" s="633"/>
      <c r="BQ202" s="633"/>
      <c r="BR202" s="633"/>
      <c r="BS202" s="633"/>
      <c r="BT202" s="633"/>
      <c r="BU202" s="633"/>
      <c r="BV202" s="633"/>
      <c r="BW202" s="633"/>
      <c r="BX202" s="633"/>
      <c r="BY202" s="633"/>
      <c r="BZ202" s="633"/>
    </row>
    <row r="203" spans="1:78" ht="10.5" customHeight="1" x14ac:dyDescent="0.15">
      <c r="A203" s="633"/>
      <c r="B203" s="633"/>
      <c r="C203" s="633"/>
      <c r="D203" s="633"/>
      <c r="E203" s="633"/>
      <c r="F203" s="633"/>
      <c r="G203" s="633"/>
      <c r="H203" s="633"/>
      <c r="I203" s="633"/>
      <c r="J203" s="633"/>
      <c r="K203" s="633"/>
      <c r="L203" s="633"/>
      <c r="M203" s="633"/>
      <c r="N203" s="633"/>
      <c r="O203" s="633"/>
      <c r="P203" s="633"/>
      <c r="Q203" s="633"/>
      <c r="R203" s="633"/>
      <c r="S203" s="633"/>
      <c r="T203" s="633"/>
      <c r="U203" s="633"/>
      <c r="V203" s="633"/>
      <c r="W203" s="633"/>
      <c r="X203" s="633"/>
      <c r="Y203" s="633"/>
      <c r="Z203" s="633"/>
      <c r="AA203" s="633"/>
      <c r="AB203" s="633"/>
      <c r="AC203" s="633"/>
      <c r="AD203" s="633"/>
      <c r="AE203" s="633"/>
      <c r="AF203" s="633"/>
      <c r="AG203" s="633"/>
      <c r="AH203" s="633"/>
      <c r="AI203" s="633"/>
      <c r="AJ203" s="633"/>
      <c r="AK203" s="633"/>
      <c r="AL203" s="633"/>
      <c r="AM203" s="633"/>
      <c r="AN203" s="633"/>
      <c r="AO203" s="633"/>
      <c r="AP203" s="633"/>
      <c r="AQ203" s="633"/>
      <c r="AR203" s="633"/>
      <c r="AS203" s="633"/>
      <c r="AT203" s="633"/>
      <c r="AU203" s="633"/>
      <c r="AV203" s="633"/>
      <c r="AW203" s="633"/>
      <c r="AX203" s="633"/>
      <c r="AY203" s="633"/>
      <c r="AZ203" s="633"/>
      <c r="BA203" s="633"/>
      <c r="BB203" s="633"/>
      <c r="BC203" s="633"/>
      <c r="BD203" s="633"/>
      <c r="BE203" s="633"/>
      <c r="BF203" s="633"/>
      <c r="BG203" s="633"/>
      <c r="BH203" s="633"/>
      <c r="BI203" s="633"/>
      <c r="BJ203" s="633"/>
      <c r="BK203" s="633"/>
      <c r="BL203" s="633"/>
      <c r="BM203" s="633"/>
      <c r="BN203" s="633"/>
      <c r="BO203" s="633"/>
      <c r="BP203" s="633"/>
      <c r="BQ203" s="633"/>
      <c r="BR203" s="633"/>
      <c r="BS203" s="633"/>
      <c r="BT203" s="633"/>
      <c r="BU203" s="633"/>
      <c r="BV203" s="633"/>
      <c r="BW203" s="633"/>
      <c r="BX203" s="633"/>
      <c r="BY203" s="633"/>
      <c r="BZ203" s="633"/>
    </row>
    <row r="204" spans="1:78" ht="10.5" customHeight="1" x14ac:dyDescent="0.15">
      <c r="A204" s="633"/>
      <c r="B204" s="633"/>
      <c r="C204" s="633"/>
      <c r="D204" s="633"/>
      <c r="E204" s="633"/>
      <c r="F204" s="633"/>
      <c r="G204" s="633"/>
      <c r="H204" s="633"/>
      <c r="I204" s="633"/>
      <c r="J204" s="633"/>
      <c r="K204" s="633"/>
      <c r="L204" s="633"/>
      <c r="M204" s="633"/>
      <c r="N204" s="633"/>
      <c r="O204" s="633"/>
      <c r="P204" s="633"/>
      <c r="Q204" s="633"/>
      <c r="R204" s="633"/>
      <c r="S204" s="633"/>
      <c r="T204" s="633"/>
      <c r="U204" s="633"/>
      <c r="V204" s="633"/>
      <c r="W204" s="633"/>
      <c r="X204" s="633"/>
      <c r="Y204" s="633"/>
      <c r="Z204" s="633"/>
      <c r="AA204" s="633"/>
      <c r="AB204" s="633"/>
      <c r="AC204" s="633"/>
      <c r="AD204" s="633"/>
      <c r="AE204" s="633"/>
      <c r="AF204" s="633"/>
      <c r="AG204" s="633"/>
      <c r="AH204" s="633"/>
      <c r="AI204" s="633"/>
      <c r="AJ204" s="633"/>
      <c r="AK204" s="633"/>
      <c r="AL204" s="633"/>
      <c r="AM204" s="633"/>
      <c r="AN204" s="633"/>
      <c r="AO204" s="633"/>
      <c r="AP204" s="633"/>
      <c r="AQ204" s="633"/>
      <c r="AR204" s="633"/>
      <c r="AS204" s="633"/>
      <c r="AT204" s="633"/>
      <c r="AU204" s="633"/>
      <c r="AV204" s="633"/>
      <c r="AW204" s="633"/>
      <c r="AX204" s="633"/>
      <c r="AY204" s="633"/>
      <c r="AZ204" s="633"/>
      <c r="BA204" s="633"/>
      <c r="BB204" s="633"/>
      <c r="BC204" s="633"/>
      <c r="BD204" s="633"/>
      <c r="BE204" s="633"/>
      <c r="BF204" s="633"/>
      <c r="BG204" s="633"/>
      <c r="BH204" s="633"/>
      <c r="BI204" s="633"/>
      <c r="BJ204" s="633"/>
      <c r="BK204" s="633"/>
      <c r="BL204" s="633"/>
      <c r="BM204" s="633"/>
      <c r="BN204" s="633"/>
      <c r="BO204" s="633"/>
      <c r="BP204" s="633"/>
      <c r="BQ204" s="633"/>
      <c r="BR204" s="633"/>
      <c r="BS204" s="633"/>
      <c r="BT204" s="633"/>
      <c r="BU204" s="633"/>
      <c r="BV204" s="633"/>
      <c r="BW204" s="633"/>
      <c r="BX204" s="633"/>
      <c r="BY204" s="633"/>
      <c r="BZ204" s="633"/>
    </row>
    <row r="205" spans="1:78" ht="10.5" customHeight="1" x14ac:dyDescent="0.15">
      <c r="A205" s="633"/>
      <c r="B205" s="633"/>
      <c r="C205" s="633"/>
      <c r="D205" s="633"/>
      <c r="E205" s="633"/>
      <c r="F205" s="633"/>
      <c r="G205" s="633"/>
      <c r="H205" s="633"/>
      <c r="I205" s="633"/>
      <c r="J205" s="633"/>
      <c r="K205" s="633"/>
      <c r="L205" s="633"/>
      <c r="M205" s="633"/>
      <c r="N205" s="633"/>
      <c r="O205" s="633"/>
      <c r="P205" s="633"/>
      <c r="Q205" s="633"/>
      <c r="R205" s="633"/>
      <c r="S205" s="633"/>
      <c r="T205" s="633"/>
      <c r="U205" s="633"/>
      <c r="V205" s="633"/>
      <c r="W205" s="633"/>
      <c r="X205" s="633"/>
      <c r="Y205" s="633"/>
      <c r="Z205" s="633"/>
      <c r="AA205" s="633"/>
      <c r="AB205" s="633"/>
      <c r="AC205" s="633"/>
      <c r="AD205" s="633"/>
      <c r="AE205" s="633"/>
      <c r="AF205" s="633"/>
      <c r="AG205" s="633"/>
      <c r="AH205" s="633"/>
      <c r="AI205" s="633"/>
      <c r="AJ205" s="633"/>
      <c r="AK205" s="633"/>
      <c r="AL205" s="633"/>
      <c r="AM205" s="633"/>
      <c r="AN205" s="633"/>
      <c r="AO205" s="633"/>
      <c r="AP205" s="633"/>
      <c r="AQ205" s="633"/>
      <c r="AR205" s="633"/>
      <c r="AS205" s="633"/>
      <c r="AT205" s="633"/>
      <c r="AU205" s="633"/>
      <c r="AV205" s="633"/>
      <c r="AW205" s="633"/>
      <c r="AX205" s="633"/>
      <c r="AY205" s="633"/>
      <c r="AZ205" s="633"/>
      <c r="BA205" s="633"/>
      <c r="BB205" s="633"/>
      <c r="BC205" s="633"/>
      <c r="BD205" s="633"/>
      <c r="BE205" s="633"/>
      <c r="BF205" s="633"/>
      <c r="BG205" s="633"/>
      <c r="BH205" s="633"/>
      <c r="BI205" s="633"/>
      <c r="BJ205" s="633"/>
      <c r="BK205" s="633"/>
      <c r="BL205" s="633"/>
      <c r="BM205" s="633"/>
      <c r="BN205" s="633"/>
      <c r="BO205" s="633"/>
      <c r="BP205" s="633"/>
      <c r="BQ205" s="633"/>
      <c r="BR205" s="633"/>
      <c r="BS205" s="633"/>
      <c r="BT205" s="633"/>
      <c r="BU205" s="633"/>
      <c r="BV205" s="633"/>
      <c r="BW205" s="633"/>
      <c r="BX205" s="633"/>
      <c r="BY205" s="633"/>
      <c r="BZ205" s="633"/>
    </row>
    <row r="206" spans="1:78" ht="10.5" customHeight="1" x14ac:dyDescent="0.15">
      <c r="A206" s="633"/>
      <c r="B206" s="633"/>
      <c r="C206" s="633"/>
      <c r="D206" s="633"/>
      <c r="E206" s="633"/>
      <c r="F206" s="633"/>
      <c r="G206" s="633"/>
      <c r="H206" s="633"/>
      <c r="I206" s="633"/>
      <c r="J206" s="633"/>
      <c r="K206" s="633"/>
      <c r="L206" s="633"/>
      <c r="M206" s="633"/>
      <c r="N206" s="633"/>
      <c r="O206" s="633"/>
      <c r="P206" s="633"/>
      <c r="Q206" s="633"/>
      <c r="R206" s="633"/>
      <c r="S206" s="633"/>
      <c r="T206" s="633"/>
      <c r="U206" s="633"/>
      <c r="V206" s="633"/>
      <c r="W206" s="633"/>
      <c r="X206" s="633"/>
      <c r="Y206" s="633"/>
      <c r="Z206" s="633"/>
      <c r="AA206" s="633"/>
      <c r="AB206" s="633"/>
      <c r="AC206" s="633"/>
      <c r="AD206" s="633"/>
      <c r="AE206" s="633"/>
      <c r="AF206" s="633"/>
      <c r="AG206" s="633"/>
      <c r="AH206" s="633"/>
      <c r="AI206" s="633"/>
      <c r="AJ206" s="633"/>
      <c r="AK206" s="633"/>
      <c r="AL206" s="633"/>
      <c r="AM206" s="633"/>
      <c r="AN206" s="633"/>
      <c r="AO206" s="633"/>
      <c r="AP206" s="633"/>
      <c r="AQ206" s="633"/>
      <c r="AR206" s="633"/>
      <c r="AS206" s="633"/>
      <c r="AT206" s="633"/>
      <c r="AU206" s="633"/>
      <c r="AV206" s="633"/>
      <c r="AW206" s="633"/>
      <c r="AX206" s="633"/>
      <c r="AY206" s="633"/>
      <c r="AZ206" s="633"/>
      <c r="BA206" s="633"/>
      <c r="BB206" s="633"/>
      <c r="BC206" s="633"/>
      <c r="BD206" s="633"/>
      <c r="BE206" s="633"/>
      <c r="BF206" s="633"/>
      <c r="BG206" s="633"/>
      <c r="BH206" s="633"/>
      <c r="BI206" s="633"/>
      <c r="BJ206" s="633"/>
      <c r="BK206" s="633"/>
      <c r="BL206" s="633"/>
      <c r="BM206" s="633"/>
      <c r="BN206" s="633"/>
      <c r="BO206" s="633"/>
      <c r="BP206" s="633"/>
      <c r="BQ206" s="633"/>
      <c r="BR206" s="633"/>
      <c r="BS206" s="633"/>
      <c r="BT206" s="633"/>
      <c r="BU206" s="633"/>
      <c r="BV206" s="633"/>
      <c r="BW206" s="633"/>
      <c r="BX206" s="633"/>
      <c r="BY206" s="633"/>
      <c r="BZ206" s="633"/>
    </row>
    <row r="207" spans="1:78" ht="10.5" customHeight="1" x14ac:dyDescent="0.15">
      <c r="A207" s="633"/>
      <c r="B207" s="633"/>
      <c r="C207" s="633"/>
      <c r="D207" s="633"/>
      <c r="E207" s="633"/>
      <c r="F207" s="633"/>
      <c r="G207" s="633"/>
      <c r="H207" s="633"/>
      <c r="I207" s="633"/>
      <c r="J207" s="633"/>
      <c r="K207" s="633"/>
      <c r="L207" s="633"/>
      <c r="M207" s="633"/>
      <c r="N207" s="633"/>
      <c r="O207" s="633"/>
      <c r="P207" s="633"/>
      <c r="Q207" s="633"/>
      <c r="R207" s="633"/>
      <c r="S207" s="633"/>
      <c r="T207" s="633"/>
      <c r="U207" s="633"/>
      <c r="V207" s="633"/>
      <c r="W207" s="633"/>
      <c r="X207" s="633"/>
      <c r="Y207" s="633"/>
      <c r="Z207" s="633"/>
      <c r="AA207" s="633"/>
      <c r="AB207" s="633"/>
      <c r="AC207" s="633"/>
      <c r="AD207" s="633"/>
      <c r="AE207" s="633"/>
      <c r="AF207" s="633"/>
      <c r="AG207" s="633"/>
      <c r="AH207" s="633"/>
      <c r="AI207" s="633"/>
      <c r="AJ207" s="633"/>
      <c r="AK207" s="633"/>
      <c r="AL207" s="633"/>
      <c r="AM207" s="633"/>
      <c r="AN207" s="633"/>
      <c r="AO207" s="633"/>
      <c r="AP207" s="633"/>
      <c r="AQ207" s="633"/>
      <c r="AR207" s="633"/>
      <c r="AS207" s="633"/>
      <c r="AT207" s="633"/>
      <c r="AU207" s="633"/>
      <c r="AV207" s="633"/>
      <c r="AW207" s="633"/>
      <c r="AX207" s="633"/>
      <c r="AY207" s="633"/>
      <c r="AZ207" s="633"/>
      <c r="BA207" s="633"/>
      <c r="BB207" s="633"/>
      <c r="BC207" s="633"/>
      <c r="BD207" s="633"/>
      <c r="BE207" s="633"/>
      <c r="BF207" s="633"/>
      <c r="BG207" s="633"/>
      <c r="BH207" s="633"/>
      <c r="BI207" s="633"/>
      <c r="BJ207" s="633"/>
      <c r="BK207" s="633"/>
      <c r="BL207" s="633"/>
      <c r="BM207" s="633"/>
      <c r="BN207" s="633"/>
      <c r="BO207" s="633"/>
      <c r="BP207" s="633"/>
      <c r="BQ207" s="633"/>
      <c r="BR207" s="633"/>
      <c r="BS207" s="633"/>
      <c r="BT207" s="633"/>
      <c r="BU207" s="633"/>
      <c r="BV207" s="633"/>
      <c r="BW207" s="633"/>
      <c r="BX207" s="633"/>
      <c r="BY207" s="633"/>
      <c r="BZ207" s="633"/>
    </row>
    <row r="208" spans="1:78" ht="10.5" customHeight="1" x14ac:dyDescent="0.15">
      <c r="A208" s="633"/>
      <c r="B208" s="633"/>
      <c r="C208" s="633"/>
      <c r="D208" s="633"/>
      <c r="E208" s="633"/>
      <c r="F208" s="633"/>
      <c r="G208" s="633"/>
      <c r="H208" s="633"/>
      <c r="I208" s="633"/>
      <c r="J208" s="633"/>
      <c r="K208" s="633"/>
      <c r="L208" s="633"/>
      <c r="M208" s="633"/>
      <c r="N208" s="633"/>
      <c r="O208" s="633"/>
      <c r="P208" s="633"/>
      <c r="Q208" s="633"/>
      <c r="R208" s="633"/>
      <c r="S208" s="633"/>
      <c r="T208" s="633"/>
      <c r="U208" s="633"/>
      <c r="V208" s="633"/>
      <c r="W208" s="633"/>
      <c r="X208" s="633"/>
      <c r="Y208" s="633"/>
      <c r="Z208" s="633"/>
      <c r="AA208" s="633"/>
      <c r="AB208" s="633"/>
      <c r="AC208" s="633"/>
      <c r="AD208" s="633"/>
      <c r="AE208" s="633"/>
      <c r="AF208" s="633"/>
      <c r="AG208" s="633"/>
      <c r="AH208" s="633"/>
      <c r="AI208" s="633"/>
      <c r="AJ208" s="633"/>
      <c r="AK208" s="633"/>
      <c r="AL208" s="633"/>
      <c r="AM208" s="633"/>
      <c r="AN208" s="633"/>
      <c r="AO208" s="633"/>
      <c r="AP208" s="633"/>
      <c r="AQ208" s="633"/>
      <c r="AR208" s="633"/>
      <c r="AS208" s="633"/>
      <c r="AT208" s="633"/>
      <c r="AU208" s="633"/>
      <c r="AV208" s="633"/>
      <c r="AW208" s="633"/>
      <c r="AX208" s="633"/>
      <c r="AY208" s="633"/>
      <c r="AZ208" s="633"/>
      <c r="BA208" s="633"/>
      <c r="BB208" s="633"/>
      <c r="BC208" s="633"/>
      <c r="BD208" s="633"/>
      <c r="BE208" s="633"/>
      <c r="BF208" s="633"/>
      <c r="BG208" s="633"/>
      <c r="BH208" s="633"/>
      <c r="BI208" s="633"/>
      <c r="BJ208" s="633"/>
      <c r="BK208" s="633"/>
      <c r="BL208" s="633"/>
      <c r="BM208" s="633"/>
      <c r="BN208" s="633"/>
      <c r="BO208" s="633"/>
      <c r="BP208" s="633"/>
      <c r="BQ208" s="633"/>
      <c r="BR208" s="633"/>
      <c r="BS208" s="633"/>
      <c r="BT208" s="633"/>
      <c r="BU208" s="633"/>
      <c r="BV208" s="633"/>
      <c r="BW208" s="633"/>
      <c r="BX208" s="633"/>
      <c r="BY208" s="633"/>
      <c r="BZ208" s="633"/>
    </row>
    <row r="209" spans="1:78" ht="10.5" customHeight="1" x14ac:dyDescent="0.15">
      <c r="A209" s="633"/>
      <c r="B209" s="633"/>
      <c r="C209" s="633"/>
      <c r="D209" s="633"/>
      <c r="E209" s="633"/>
      <c r="F209" s="633"/>
      <c r="G209" s="633"/>
      <c r="H209" s="633"/>
      <c r="I209" s="633"/>
      <c r="J209" s="633"/>
      <c r="K209" s="633"/>
      <c r="L209" s="633"/>
      <c r="M209" s="633"/>
      <c r="N209" s="633"/>
      <c r="O209" s="633"/>
      <c r="P209" s="633"/>
      <c r="Q209" s="633"/>
      <c r="R209" s="633"/>
      <c r="S209" s="633"/>
      <c r="T209" s="633"/>
      <c r="U209" s="633"/>
      <c r="V209" s="633"/>
      <c r="W209" s="633"/>
      <c r="X209" s="633"/>
      <c r="Y209" s="633"/>
      <c r="Z209" s="633"/>
      <c r="AA209" s="633"/>
      <c r="AB209" s="633"/>
      <c r="AC209" s="633"/>
      <c r="AD209" s="633"/>
      <c r="AE209" s="633"/>
      <c r="AF209" s="633"/>
      <c r="AG209" s="633"/>
      <c r="AH209" s="633"/>
      <c r="AI209" s="633"/>
      <c r="AJ209" s="633"/>
      <c r="AK209" s="633"/>
      <c r="AL209" s="633"/>
      <c r="AM209" s="633"/>
      <c r="AN209" s="633"/>
      <c r="AO209" s="633"/>
      <c r="AP209" s="633"/>
      <c r="AQ209" s="633"/>
      <c r="AR209" s="633"/>
      <c r="AS209" s="633"/>
      <c r="AT209" s="633"/>
      <c r="AU209" s="633"/>
      <c r="AV209" s="633"/>
      <c r="AW209" s="633"/>
      <c r="AX209" s="633"/>
      <c r="AY209" s="633"/>
      <c r="AZ209" s="633"/>
      <c r="BA209" s="633"/>
      <c r="BB209" s="633"/>
      <c r="BC209" s="633"/>
      <c r="BD209" s="633"/>
      <c r="BE209" s="633"/>
      <c r="BF209" s="633"/>
      <c r="BG209" s="633"/>
      <c r="BH209" s="633"/>
      <c r="BI209" s="633"/>
      <c r="BJ209" s="633"/>
      <c r="BK209" s="633"/>
      <c r="BL209" s="633"/>
      <c r="BM209" s="633"/>
      <c r="BN209" s="633"/>
      <c r="BO209" s="633"/>
      <c r="BP209" s="633"/>
      <c r="BQ209" s="633"/>
      <c r="BR209" s="633"/>
      <c r="BS209" s="633"/>
      <c r="BT209" s="633"/>
      <c r="BU209" s="633"/>
      <c r="BV209" s="633"/>
      <c r="BW209" s="633"/>
      <c r="BX209" s="633"/>
      <c r="BY209" s="633"/>
      <c r="BZ209" s="633"/>
    </row>
    <row r="210" spans="1:78" ht="10.5" customHeight="1" x14ac:dyDescent="0.15">
      <c r="A210" s="633"/>
      <c r="B210" s="633"/>
      <c r="C210" s="633"/>
      <c r="D210" s="633"/>
      <c r="E210" s="633"/>
      <c r="F210" s="633"/>
      <c r="G210" s="633"/>
      <c r="H210" s="633"/>
      <c r="I210" s="633"/>
      <c r="J210" s="633"/>
      <c r="K210" s="633"/>
      <c r="L210" s="633"/>
      <c r="M210" s="633"/>
      <c r="N210" s="633"/>
      <c r="O210" s="633"/>
      <c r="P210" s="633"/>
      <c r="Q210" s="633"/>
      <c r="R210" s="633"/>
      <c r="S210" s="633"/>
      <c r="T210" s="633"/>
      <c r="U210" s="633"/>
      <c r="V210" s="633"/>
      <c r="W210" s="633"/>
      <c r="X210" s="633"/>
      <c r="Y210" s="633"/>
      <c r="Z210" s="633"/>
      <c r="AA210" s="633"/>
      <c r="AB210" s="633"/>
      <c r="AC210" s="633"/>
      <c r="AD210" s="633"/>
      <c r="AE210" s="633"/>
      <c r="AF210" s="633"/>
      <c r="AG210" s="633"/>
      <c r="AH210" s="633"/>
      <c r="AI210" s="633"/>
      <c r="AJ210" s="633"/>
      <c r="AK210" s="633"/>
      <c r="AL210" s="633"/>
      <c r="AM210" s="633"/>
      <c r="AN210" s="633"/>
      <c r="AO210" s="633"/>
      <c r="AP210" s="633"/>
      <c r="AQ210" s="633"/>
      <c r="AR210" s="633"/>
      <c r="AS210" s="633"/>
      <c r="AT210" s="633"/>
      <c r="AU210" s="633"/>
      <c r="AV210" s="633"/>
      <c r="AW210" s="633"/>
      <c r="AX210" s="633"/>
      <c r="AY210" s="633"/>
      <c r="AZ210" s="633"/>
      <c r="BA210" s="633"/>
      <c r="BB210" s="633"/>
      <c r="BC210" s="633"/>
      <c r="BD210" s="633"/>
      <c r="BE210" s="633"/>
      <c r="BF210" s="633"/>
      <c r="BG210" s="633"/>
      <c r="BH210" s="633"/>
      <c r="BI210" s="633"/>
      <c r="BJ210" s="633"/>
      <c r="BK210" s="633"/>
      <c r="BL210" s="633"/>
      <c r="BM210" s="633"/>
      <c r="BN210" s="633"/>
      <c r="BO210" s="633"/>
      <c r="BP210" s="633"/>
      <c r="BQ210" s="633"/>
      <c r="BR210" s="633"/>
      <c r="BS210" s="633"/>
      <c r="BT210" s="633"/>
      <c r="BU210" s="633"/>
      <c r="BV210" s="633"/>
      <c r="BW210" s="633"/>
      <c r="BX210" s="633"/>
      <c r="BY210" s="633"/>
      <c r="BZ210" s="633"/>
    </row>
    <row r="211" spans="1:78" ht="10.5" customHeight="1" x14ac:dyDescent="0.15">
      <c r="A211" s="633"/>
      <c r="B211" s="633"/>
      <c r="C211" s="633"/>
      <c r="D211" s="633"/>
      <c r="E211" s="633"/>
      <c r="F211" s="633"/>
      <c r="G211" s="633"/>
      <c r="H211" s="633"/>
      <c r="I211" s="633"/>
      <c r="J211" s="633"/>
      <c r="K211" s="633"/>
      <c r="L211" s="633"/>
      <c r="M211" s="633"/>
      <c r="N211" s="633"/>
      <c r="O211" s="633"/>
      <c r="P211" s="633"/>
      <c r="Q211" s="633"/>
      <c r="R211" s="633"/>
      <c r="S211" s="633"/>
      <c r="T211" s="633"/>
      <c r="U211" s="633"/>
      <c r="V211" s="633"/>
      <c r="W211" s="633"/>
      <c r="X211" s="633"/>
      <c r="Y211" s="633"/>
      <c r="Z211" s="633"/>
      <c r="AA211" s="633"/>
      <c r="AB211" s="633"/>
      <c r="AC211" s="633"/>
      <c r="AD211" s="633"/>
      <c r="AE211" s="633"/>
      <c r="AF211" s="633"/>
      <c r="AG211" s="633"/>
      <c r="AH211" s="633"/>
      <c r="AI211" s="633"/>
      <c r="AJ211" s="633"/>
      <c r="AK211" s="633"/>
      <c r="AL211" s="633"/>
      <c r="AM211" s="633"/>
      <c r="AN211" s="633"/>
      <c r="AO211" s="633"/>
      <c r="AP211" s="633"/>
      <c r="AQ211" s="633"/>
      <c r="AR211" s="633"/>
      <c r="AS211" s="633"/>
      <c r="AT211" s="633"/>
      <c r="AU211" s="633"/>
      <c r="AV211" s="633"/>
      <c r="AW211" s="633"/>
      <c r="AX211" s="633"/>
      <c r="AY211" s="633"/>
      <c r="AZ211" s="633"/>
      <c r="BA211" s="633"/>
      <c r="BB211" s="633"/>
      <c r="BC211" s="633"/>
      <c r="BD211" s="633"/>
      <c r="BE211" s="633"/>
      <c r="BF211" s="633"/>
      <c r="BG211" s="633"/>
      <c r="BH211" s="633"/>
      <c r="BI211" s="633"/>
      <c r="BJ211" s="633"/>
      <c r="BK211" s="633"/>
      <c r="BL211" s="633"/>
      <c r="BM211" s="633"/>
      <c r="BN211" s="633"/>
      <c r="BO211" s="633"/>
      <c r="BP211" s="633"/>
      <c r="BQ211" s="633"/>
      <c r="BR211" s="633"/>
      <c r="BS211" s="633"/>
      <c r="BT211" s="633"/>
      <c r="BU211" s="633"/>
      <c r="BV211" s="633"/>
      <c r="BW211" s="633"/>
      <c r="BX211" s="633"/>
      <c r="BY211" s="633"/>
      <c r="BZ211" s="633"/>
    </row>
    <row r="212" spans="1:78" ht="10.5" customHeight="1" x14ac:dyDescent="0.15">
      <c r="A212" s="633"/>
      <c r="B212" s="633"/>
      <c r="C212" s="633"/>
      <c r="D212" s="633"/>
      <c r="E212" s="633"/>
      <c r="F212" s="633"/>
      <c r="G212" s="633"/>
      <c r="H212" s="633"/>
      <c r="I212" s="633"/>
      <c r="J212" s="633"/>
      <c r="K212" s="633"/>
      <c r="L212" s="633"/>
      <c r="M212" s="633"/>
      <c r="N212" s="633"/>
      <c r="O212" s="633"/>
      <c r="P212" s="633"/>
      <c r="Q212" s="633"/>
      <c r="R212" s="633"/>
      <c r="S212" s="633"/>
      <c r="T212" s="633"/>
      <c r="U212" s="633"/>
      <c r="V212" s="633"/>
      <c r="W212" s="633"/>
      <c r="X212" s="633"/>
      <c r="Y212" s="633"/>
      <c r="Z212" s="633"/>
      <c r="AA212" s="633"/>
      <c r="AB212" s="633"/>
      <c r="AC212" s="633"/>
      <c r="AD212" s="633"/>
      <c r="AE212" s="633"/>
      <c r="AF212" s="633"/>
      <c r="AG212" s="633"/>
      <c r="AH212" s="633"/>
      <c r="AI212" s="633"/>
      <c r="AJ212" s="633"/>
      <c r="AK212" s="633"/>
      <c r="AL212" s="633"/>
      <c r="AM212" s="633"/>
      <c r="AN212" s="633"/>
      <c r="AO212" s="633"/>
      <c r="AP212" s="633"/>
      <c r="AQ212" s="633"/>
      <c r="AR212" s="633"/>
      <c r="AS212" s="633"/>
      <c r="AT212" s="633"/>
      <c r="AU212" s="633"/>
      <c r="AV212" s="633"/>
      <c r="AW212" s="633"/>
      <c r="AX212" s="633"/>
      <c r="AY212" s="633"/>
      <c r="AZ212" s="633"/>
      <c r="BA212" s="633"/>
      <c r="BB212" s="633"/>
      <c r="BC212" s="633"/>
      <c r="BD212" s="633"/>
      <c r="BE212" s="633"/>
      <c r="BF212" s="633"/>
      <c r="BG212" s="633"/>
      <c r="BH212" s="633"/>
      <c r="BI212" s="633"/>
      <c r="BJ212" s="633"/>
      <c r="BK212" s="633"/>
      <c r="BL212" s="633"/>
      <c r="BM212" s="633"/>
      <c r="BN212" s="633"/>
      <c r="BO212" s="633"/>
      <c r="BP212" s="633"/>
      <c r="BQ212" s="633"/>
      <c r="BR212" s="633"/>
      <c r="BS212" s="633"/>
      <c r="BT212" s="633"/>
      <c r="BU212" s="633"/>
      <c r="BV212" s="633"/>
      <c r="BW212" s="633"/>
      <c r="BX212" s="633"/>
      <c r="BY212" s="633"/>
      <c r="BZ212" s="633"/>
    </row>
    <row r="213" spans="1:78" ht="10.5" customHeight="1" x14ac:dyDescent="0.15">
      <c r="A213" s="633"/>
      <c r="B213" s="633"/>
      <c r="C213" s="633"/>
      <c r="D213" s="633"/>
      <c r="E213" s="633"/>
      <c r="F213" s="633"/>
      <c r="G213" s="633"/>
      <c r="H213" s="633"/>
      <c r="I213" s="633"/>
      <c r="J213" s="633"/>
      <c r="K213" s="633"/>
      <c r="L213" s="633"/>
      <c r="M213" s="633"/>
      <c r="N213" s="633"/>
      <c r="O213" s="633"/>
      <c r="P213" s="633"/>
      <c r="Q213" s="633"/>
      <c r="R213" s="633"/>
      <c r="S213" s="633"/>
      <c r="T213" s="633"/>
      <c r="U213" s="633"/>
      <c r="V213" s="633"/>
      <c r="W213" s="633"/>
      <c r="X213" s="633"/>
      <c r="Y213" s="633"/>
      <c r="Z213" s="633"/>
      <c r="AA213" s="633"/>
      <c r="AB213" s="633"/>
      <c r="AC213" s="633"/>
      <c r="AD213" s="633"/>
      <c r="AE213" s="633"/>
      <c r="AF213" s="633"/>
      <c r="AG213" s="633"/>
      <c r="AH213" s="633"/>
      <c r="AI213" s="633"/>
      <c r="AJ213" s="633"/>
      <c r="AK213" s="633"/>
      <c r="AL213" s="633"/>
      <c r="AM213" s="633"/>
      <c r="AN213" s="633"/>
      <c r="AO213" s="633"/>
      <c r="AP213" s="633"/>
      <c r="AQ213" s="633"/>
      <c r="AR213" s="633"/>
      <c r="AS213" s="633"/>
      <c r="AT213" s="633"/>
      <c r="AU213" s="633"/>
      <c r="AV213" s="633"/>
      <c r="AW213" s="633"/>
      <c r="AX213" s="633"/>
      <c r="AY213" s="633"/>
      <c r="AZ213" s="633"/>
      <c r="BA213" s="633"/>
      <c r="BB213" s="633"/>
      <c r="BC213" s="633"/>
      <c r="BD213" s="633"/>
      <c r="BE213" s="633"/>
      <c r="BF213" s="633"/>
      <c r="BG213" s="633"/>
      <c r="BH213" s="633"/>
      <c r="BI213" s="633"/>
      <c r="BJ213" s="633"/>
      <c r="BK213" s="633"/>
      <c r="BL213" s="633"/>
      <c r="BM213" s="633"/>
      <c r="BN213" s="633"/>
      <c r="BO213" s="633"/>
      <c r="BP213" s="633"/>
      <c r="BQ213" s="633"/>
      <c r="BR213" s="633"/>
      <c r="BS213" s="633"/>
      <c r="BT213" s="633"/>
      <c r="BU213" s="633"/>
      <c r="BV213" s="633"/>
      <c r="BW213" s="633"/>
      <c r="BX213" s="633"/>
      <c r="BY213" s="633"/>
      <c r="BZ213" s="633"/>
    </row>
    <row r="214" spans="1:78" ht="10.5" customHeight="1" x14ac:dyDescent="0.15">
      <c r="A214" s="633"/>
      <c r="B214" s="633"/>
      <c r="C214" s="633"/>
      <c r="D214" s="633"/>
      <c r="E214" s="633"/>
      <c r="F214" s="633"/>
      <c r="G214" s="633"/>
      <c r="H214" s="633"/>
      <c r="I214" s="633"/>
      <c r="J214" s="633"/>
      <c r="K214" s="633"/>
      <c r="L214" s="633"/>
      <c r="M214" s="633"/>
      <c r="N214" s="633"/>
      <c r="O214" s="633"/>
      <c r="P214" s="633"/>
      <c r="Q214" s="633"/>
      <c r="R214" s="633"/>
      <c r="S214" s="633"/>
      <c r="T214" s="633"/>
      <c r="U214" s="633"/>
      <c r="V214" s="633"/>
      <c r="W214" s="633"/>
      <c r="X214" s="633"/>
      <c r="Y214" s="633"/>
      <c r="Z214" s="633"/>
      <c r="AA214" s="633"/>
      <c r="AB214" s="633"/>
      <c r="AC214" s="633"/>
      <c r="AD214" s="633"/>
      <c r="AE214" s="633"/>
      <c r="AF214" s="633"/>
      <c r="AG214" s="633"/>
      <c r="AH214" s="633"/>
      <c r="AI214" s="633"/>
      <c r="AJ214" s="633"/>
      <c r="AK214" s="633"/>
      <c r="AL214" s="633"/>
      <c r="AM214" s="633"/>
      <c r="AN214" s="633"/>
      <c r="AO214" s="633"/>
      <c r="AP214" s="633"/>
      <c r="AQ214" s="633"/>
      <c r="AR214" s="633"/>
      <c r="AS214" s="633"/>
      <c r="AT214" s="633"/>
      <c r="AU214" s="633"/>
      <c r="AV214" s="633"/>
      <c r="AW214" s="633"/>
      <c r="AX214" s="633"/>
      <c r="AY214" s="633"/>
      <c r="AZ214" s="633"/>
      <c r="BA214" s="633"/>
      <c r="BB214" s="633"/>
      <c r="BC214" s="633"/>
      <c r="BD214" s="633"/>
      <c r="BE214" s="633"/>
      <c r="BF214" s="633"/>
      <c r="BG214" s="633"/>
      <c r="BH214" s="633"/>
      <c r="BI214" s="633"/>
      <c r="BJ214" s="633"/>
      <c r="BK214" s="633"/>
      <c r="BL214" s="633"/>
      <c r="BM214" s="633"/>
      <c r="BN214" s="633"/>
      <c r="BO214" s="633"/>
      <c r="BP214" s="633"/>
      <c r="BQ214" s="633"/>
      <c r="BR214" s="633"/>
      <c r="BS214" s="633"/>
      <c r="BT214" s="633"/>
      <c r="BU214" s="633"/>
      <c r="BV214" s="633"/>
      <c r="BW214" s="633"/>
      <c r="BX214" s="633"/>
      <c r="BY214" s="633"/>
      <c r="BZ214" s="633"/>
    </row>
    <row r="215" spans="1:78" ht="10.5" customHeight="1" x14ac:dyDescent="0.15">
      <c r="A215" s="633"/>
      <c r="B215" s="633"/>
      <c r="C215" s="633"/>
      <c r="D215" s="633"/>
      <c r="E215" s="633"/>
      <c r="F215" s="633"/>
      <c r="G215" s="633"/>
      <c r="H215" s="633"/>
      <c r="I215" s="633"/>
      <c r="J215" s="633"/>
      <c r="K215" s="633"/>
      <c r="L215" s="633"/>
      <c r="M215" s="633"/>
      <c r="N215" s="633"/>
      <c r="O215" s="633"/>
      <c r="P215" s="633"/>
      <c r="Q215" s="633"/>
      <c r="R215" s="633"/>
      <c r="S215" s="633"/>
      <c r="T215" s="633"/>
      <c r="U215" s="633"/>
      <c r="V215" s="633"/>
      <c r="W215" s="633"/>
      <c r="X215" s="633"/>
      <c r="Y215" s="633"/>
      <c r="Z215" s="633"/>
      <c r="AA215" s="633"/>
      <c r="AB215" s="633"/>
      <c r="AC215" s="633"/>
      <c r="AD215" s="633"/>
      <c r="AE215" s="633"/>
      <c r="AF215" s="633"/>
      <c r="AG215" s="633"/>
      <c r="AH215" s="633"/>
      <c r="AI215" s="633"/>
      <c r="AJ215" s="633"/>
      <c r="AK215" s="633"/>
      <c r="AL215" s="633"/>
      <c r="AM215" s="633"/>
      <c r="AN215" s="633"/>
      <c r="AO215" s="633"/>
      <c r="AP215" s="633"/>
      <c r="AQ215" s="633"/>
      <c r="AR215" s="633"/>
      <c r="AS215" s="633"/>
      <c r="AT215" s="633"/>
      <c r="AU215" s="633"/>
      <c r="AV215" s="633"/>
      <c r="AW215" s="633"/>
      <c r="AX215" s="633"/>
      <c r="AY215" s="633"/>
      <c r="AZ215" s="633"/>
      <c r="BA215" s="633"/>
      <c r="BB215" s="633"/>
      <c r="BC215" s="633"/>
      <c r="BD215" s="633"/>
      <c r="BE215" s="633"/>
      <c r="BF215" s="633"/>
      <c r="BG215" s="633"/>
      <c r="BH215" s="633"/>
      <c r="BI215" s="633"/>
      <c r="BJ215" s="633"/>
      <c r="BK215" s="633"/>
      <c r="BL215" s="633"/>
      <c r="BM215" s="633"/>
      <c r="BN215" s="633"/>
      <c r="BO215" s="633"/>
      <c r="BP215" s="633"/>
      <c r="BQ215" s="633"/>
      <c r="BR215" s="633"/>
      <c r="BS215" s="633"/>
      <c r="BT215" s="633"/>
      <c r="BU215" s="633"/>
      <c r="BV215" s="633"/>
      <c r="BW215" s="633"/>
      <c r="BX215" s="633"/>
      <c r="BY215" s="633"/>
      <c r="BZ215" s="633"/>
    </row>
    <row r="216" spans="1:78" ht="10.5" customHeight="1" x14ac:dyDescent="0.15">
      <c r="A216" s="633"/>
      <c r="B216" s="633"/>
      <c r="C216" s="633"/>
      <c r="D216" s="633"/>
      <c r="E216" s="633"/>
      <c r="F216" s="633"/>
      <c r="G216" s="633"/>
      <c r="H216" s="633"/>
      <c r="I216" s="633"/>
      <c r="J216" s="633"/>
      <c r="K216" s="633"/>
      <c r="L216" s="633"/>
      <c r="M216" s="633"/>
      <c r="N216" s="633"/>
      <c r="O216" s="633"/>
      <c r="P216" s="633"/>
      <c r="Q216" s="633"/>
      <c r="R216" s="633"/>
      <c r="S216" s="633"/>
      <c r="T216" s="633"/>
      <c r="U216" s="633"/>
      <c r="V216" s="633"/>
      <c r="W216" s="633"/>
      <c r="X216" s="633"/>
      <c r="Y216" s="633"/>
      <c r="Z216" s="633"/>
      <c r="AA216" s="633"/>
      <c r="AB216" s="633"/>
      <c r="AC216" s="633"/>
      <c r="AD216" s="633"/>
      <c r="AE216" s="633"/>
      <c r="AF216" s="633"/>
      <c r="AG216" s="633"/>
      <c r="AH216" s="633"/>
      <c r="AI216" s="633"/>
      <c r="AJ216" s="633"/>
      <c r="AK216" s="633"/>
      <c r="AL216" s="633"/>
      <c r="AM216" s="633"/>
      <c r="AN216" s="633"/>
      <c r="AO216" s="633"/>
      <c r="AP216" s="633"/>
      <c r="AQ216" s="633"/>
      <c r="AR216" s="633"/>
      <c r="AS216" s="633"/>
      <c r="AT216" s="633"/>
      <c r="AU216" s="633"/>
      <c r="AV216" s="633"/>
      <c r="AW216" s="633"/>
      <c r="AX216" s="633"/>
      <c r="AY216" s="633"/>
      <c r="AZ216" s="633"/>
      <c r="BA216" s="633"/>
      <c r="BB216" s="633"/>
      <c r="BC216" s="633"/>
      <c r="BD216" s="633"/>
      <c r="BE216" s="633"/>
      <c r="BF216" s="633"/>
      <c r="BG216" s="633"/>
      <c r="BH216" s="633"/>
      <c r="BI216" s="633"/>
      <c r="BJ216" s="633"/>
      <c r="BK216" s="633"/>
      <c r="BL216" s="633"/>
      <c r="BM216" s="633"/>
      <c r="BN216" s="633"/>
      <c r="BO216" s="633"/>
      <c r="BP216" s="633"/>
      <c r="BQ216" s="633"/>
      <c r="BR216" s="633"/>
      <c r="BS216" s="633"/>
      <c r="BT216" s="633"/>
      <c r="BU216" s="633"/>
      <c r="BV216" s="633"/>
      <c r="BW216" s="633"/>
      <c r="BX216" s="633"/>
      <c r="BY216" s="633"/>
      <c r="BZ216" s="633"/>
    </row>
    <row r="217" spans="1:78" ht="10.5" customHeight="1" x14ac:dyDescent="0.15">
      <c r="A217" s="633"/>
      <c r="B217" s="633"/>
      <c r="C217" s="633"/>
      <c r="D217" s="633"/>
      <c r="E217" s="633"/>
      <c r="F217" s="633"/>
      <c r="G217" s="633"/>
      <c r="H217" s="633"/>
      <c r="I217" s="633"/>
      <c r="J217" s="633"/>
      <c r="K217" s="633"/>
      <c r="L217" s="633"/>
      <c r="M217" s="633"/>
      <c r="N217" s="633"/>
      <c r="O217" s="633"/>
      <c r="P217" s="633"/>
      <c r="Q217" s="633"/>
      <c r="R217" s="633"/>
      <c r="S217" s="633"/>
      <c r="T217" s="633"/>
      <c r="U217" s="633"/>
      <c r="V217" s="633"/>
      <c r="W217" s="633"/>
      <c r="X217" s="633"/>
      <c r="Y217" s="633"/>
      <c r="Z217" s="633"/>
      <c r="AA217" s="633"/>
      <c r="AB217" s="633"/>
      <c r="AC217" s="633"/>
      <c r="AD217" s="633"/>
      <c r="AE217" s="633"/>
      <c r="AF217" s="633"/>
      <c r="AG217" s="633"/>
      <c r="AH217" s="633"/>
      <c r="AI217" s="633"/>
      <c r="AJ217" s="633"/>
      <c r="AK217" s="633"/>
      <c r="AL217" s="633"/>
      <c r="AM217" s="633"/>
      <c r="AN217" s="633"/>
      <c r="AO217" s="633"/>
      <c r="AP217" s="633"/>
      <c r="AQ217" s="633"/>
      <c r="AR217" s="633"/>
      <c r="AS217" s="633"/>
      <c r="AT217" s="633"/>
      <c r="AU217" s="633"/>
      <c r="AV217" s="633"/>
      <c r="AW217" s="633"/>
      <c r="AX217" s="633"/>
      <c r="AY217" s="633"/>
      <c r="AZ217" s="633"/>
      <c r="BA217" s="633"/>
      <c r="BB217" s="633"/>
      <c r="BC217" s="633"/>
      <c r="BD217" s="633"/>
      <c r="BE217" s="633"/>
      <c r="BF217" s="633"/>
      <c r="BG217" s="633"/>
      <c r="BH217" s="633"/>
      <c r="BI217" s="633"/>
      <c r="BJ217" s="633"/>
      <c r="BK217" s="633"/>
      <c r="BL217" s="633"/>
      <c r="BM217" s="633"/>
      <c r="BN217" s="633"/>
      <c r="BO217" s="633"/>
      <c r="BP217" s="633"/>
      <c r="BQ217" s="633"/>
      <c r="BR217" s="633"/>
      <c r="BS217" s="633"/>
      <c r="BT217" s="633"/>
      <c r="BU217" s="633"/>
      <c r="BV217" s="633"/>
      <c r="BW217" s="633"/>
      <c r="BX217" s="633"/>
      <c r="BY217" s="633"/>
      <c r="BZ217" s="633"/>
    </row>
    <row r="218" spans="1:78" ht="10.5" customHeight="1" x14ac:dyDescent="0.15">
      <c r="A218" s="633"/>
      <c r="B218" s="633"/>
      <c r="C218" s="633"/>
      <c r="D218" s="633"/>
      <c r="E218" s="633"/>
      <c r="F218" s="633"/>
      <c r="G218" s="633"/>
      <c r="H218" s="633"/>
      <c r="I218" s="633"/>
      <c r="J218" s="633"/>
      <c r="K218" s="633"/>
      <c r="L218" s="633"/>
      <c r="M218" s="633"/>
      <c r="N218" s="633"/>
      <c r="O218" s="633"/>
      <c r="P218" s="633"/>
      <c r="Q218" s="633"/>
      <c r="R218" s="633"/>
      <c r="S218" s="633"/>
      <c r="T218" s="633"/>
      <c r="U218" s="633"/>
      <c r="V218" s="633"/>
      <c r="W218" s="633"/>
      <c r="X218" s="633"/>
      <c r="Y218" s="633"/>
      <c r="Z218" s="633"/>
      <c r="AA218" s="633"/>
      <c r="AB218" s="633"/>
      <c r="AC218" s="633"/>
      <c r="AD218" s="633"/>
      <c r="AE218" s="633"/>
      <c r="AF218" s="633"/>
      <c r="AG218" s="633"/>
      <c r="AH218" s="633"/>
      <c r="AI218" s="633"/>
      <c r="AJ218" s="633"/>
      <c r="AK218" s="633"/>
      <c r="AL218" s="633"/>
      <c r="AM218" s="633"/>
      <c r="AN218" s="633"/>
      <c r="AO218" s="633"/>
      <c r="AP218" s="633"/>
      <c r="AQ218" s="633"/>
      <c r="AR218" s="633"/>
      <c r="AS218" s="633"/>
      <c r="AT218" s="633"/>
      <c r="AU218" s="633"/>
      <c r="AV218" s="633"/>
      <c r="AW218" s="633"/>
      <c r="AX218" s="633"/>
      <c r="AY218" s="633"/>
      <c r="AZ218" s="633"/>
      <c r="BA218" s="633"/>
      <c r="BB218" s="633"/>
      <c r="BC218" s="633"/>
      <c r="BD218" s="633"/>
      <c r="BE218" s="633"/>
      <c r="BF218" s="633"/>
      <c r="BG218" s="633"/>
      <c r="BH218" s="633"/>
      <c r="BI218" s="633"/>
      <c r="BJ218" s="633"/>
      <c r="BK218" s="633"/>
      <c r="BL218" s="633"/>
      <c r="BM218" s="633"/>
      <c r="BN218" s="633"/>
      <c r="BO218" s="633"/>
      <c r="BP218" s="633"/>
      <c r="BQ218" s="633"/>
      <c r="BR218" s="633"/>
      <c r="BS218" s="633"/>
      <c r="BT218" s="633"/>
      <c r="BU218" s="633"/>
      <c r="BV218" s="633"/>
      <c r="BW218" s="633"/>
      <c r="BX218" s="633"/>
      <c r="BY218" s="633"/>
      <c r="BZ218" s="633"/>
    </row>
    <row r="219" spans="1:78" ht="10.5" customHeight="1" x14ac:dyDescent="0.15">
      <c r="A219" s="633"/>
      <c r="B219" s="633"/>
      <c r="C219" s="633"/>
      <c r="D219" s="633"/>
      <c r="E219" s="633"/>
      <c r="F219" s="633"/>
      <c r="G219" s="633"/>
      <c r="H219" s="633"/>
      <c r="I219" s="633"/>
      <c r="J219" s="633"/>
      <c r="K219" s="633"/>
      <c r="L219" s="633"/>
      <c r="M219" s="633"/>
      <c r="N219" s="633"/>
      <c r="O219" s="633"/>
      <c r="P219" s="633"/>
      <c r="Q219" s="633"/>
      <c r="R219" s="633"/>
      <c r="S219" s="633"/>
      <c r="T219" s="633"/>
      <c r="U219" s="633"/>
      <c r="V219" s="633"/>
      <c r="W219" s="633"/>
      <c r="X219" s="633"/>
      <c r="Y219" s="633"/>
      <c r="Z219" s="633"/>
      <c r="AA219" s="633"/>
      <c r="AB219" s="633"/>
      <c r="AC219" s="633"/>
      <c r="AD219" s="633"/>
      <c r="AE219" s="633"/>
      <c r="AF219" s="633"/>
      <c r="AG219" s="633"/>
      <c r="AH219" s="633"/>
      <c r="AI219" s="633"/>
      <c r="AJ219" s="633"/>
      <c r="AK219" s="633"/>
      <c r="AL219" s="633"/>
      <c r="AM219" s="633"/>
      <c r="AN219" s="633"/>
      <c r="AO219" s="633"/>
      <c r="AP219" s="633"/>
      <c r="AQ219" s="633"/>
      <c r="AR219" s="633"/>
      <c r="AS219" s="633"/>
      <c r="AT219" s="633"/>
      <c r="AU219" s="633"/>
      <c r="AV219" s="633"/>
      <c r="AW219" s="633"/>
      <c r="AX219" s="633"/>
      <c r="AY219" s="633"/>
      <c r="AZ219" s="633"/>
      <c r="BA219" s="633"/>
      <c r="BB219" s="633"/>
      <c r="BC219" s="633"/>
      <c r="BD219" s="633"/>
      <c r="BE219" s="633"/>
      <c r="BF219" s="633"/>
      <c r="BG219" s="633"/>
      <c r="BH219" s="633"/>
      <c r="BI219" s="633"/>
      <c r="BJ219" s="633"/>
      <c r="BK219" s="633"/>
      <c r="BL219" s="633"/>
      <c r="BM219" s="633"/>
      <c r="BN219" s="633"/>
      <c r="BO219" s="633"/>
      <c r="BP219" s="633"/>
      <c r="BQ219" s="633"/>
      <c r="BR219" s="633"/>
      <c r="BS219" s="633"/>
      <c r="BT219" s="633"/>
      <c r="BU219" s="633"/>
      <c r="BV219" s="633"/>
      <c r="BW219" s="633"/>
      <c r="BX219" s="633"/>
      <c r="BY219" s="633"/>
      <c r="BZ219" s="633"/>
    </row>
    <row r="220" spans="1:78" ht="10.5" customHeight="1" x14ac:dyDescent="0.15">
      <c r="A220" s="633"/>
      <c r="B220" s="633"/>
      <c r="C220" s="633"/>
      <c r="D220" s="633"/>
      <c r="E220" s="633"/>
      <c r="F220" s="633"/>
      <c r="G220" s="633"/>
      <c r="H220" s="633"/>
      <c r="I220" s="633"/>
      <c r="J220" s="633"/>
      <c r="K220" s="633"/>
      <c r="L220" s="633"/>
      <c r="M220" s="633"/>
      <c r="N220" s="633"/>
      <c r="O220" s="633"/>
      <c r="P220" s="633"/>
      <c r="Q220" s="633"/>
      <c r="R220" s="633"/>
      <c r="S220" s="633"/>
      <c r="T220" s="633"/>
      <c r="U220" s="633"/>
      <c r="V220" s="633"/>
      <c r="W220" s="633"/>
      <c r="X220" s="633"/>
      <c r="Y220" s="633"/>
      <c r="Z220" s="633"/>
      <c r="AA220" s="633"/>
      <c r="AB220" s="633"/>
      <c r="AC220" s="633"/>
      <c r="AD220" s="633"/>
      <c r="AE220" s="633"/>
      <c r="AF220" s="633"/>
      <c r="AG220" s="633"/>
      <c r="AH220" s="633"/>
      <c r="AI220" s="633"/>
      <c r="AJ220" s="633"/>
      <c r="AK220" s="633"/>
      <c r="AL220" s="633"/>
      <c r="AM220" s="633"/>
      <c r="AN220" s="633"/>
      <c r="AO220" s="633"/>
      <c r="AP220" s="633"/>
      <c r="AQ220" s="633"/>
      <c r="AR220" s="633"/>
      <c r="AS220" s="633"/>
      <c r="AT220" s="633"/>
      <c r="AU220" s="633"/>
      <c r="AV220" s="633"/>
      <c r="AW220" s="633"/>
      <c r="AX220" s="633"/>
      <c r="AY220" s="633"/>
      <c r="AZ220" s="633"/>
      <c r="BA220" s="633"/>
      <c r="BB220" s="633"/>
      <c r="BC220" s="633"/>
      <c r="BD220" s="633"/>
      <c r="BE220" s="633"/>
      <c r="BF220" s="633"/>
      <c r="BG220" s="633"/>
      <c r="BH220" s="633"/>
      <c r="BI220" s="633"/>
      <c r="BJ220" s="633"/>
      <c r="BK220" s="633"/>
      <c r="BL220" s="633"/>
      <c r="BM220" s="633"/>
      <c r="BN220" s="633"/>
      <c r="BO220" s="633"/>
      <c r="BP220" s="633"/>
      <c r="BQ220" s="633"/>
      <c r="BR220" s="633"/>
      <c r="BS220" s="633"/>
      <c r="BT220" s="633"/>
      <c r="BU220" s="633"/>
      <c r="BV220" s="633"/>
      <c r="BW220" s="633"/>
      <c r="BX220" s="633"/>
      <c r="BY220" s="633"/>
      <c r="BZ220" s="633"/>
    </row>
    <row r="221" spans="1:78" ht="10.5" customHeight="1" x14ac:dyDescent="0.15">
      <c r="A221" s="633"/>
      <c r="B221" s="633"/>
      <c r="C221" s="633"/>
      <c r="D221" s="633"/>
      <c r="E221" s="633"/>
      <c r="F221" s="633"/>
      <c r="G221" s="633"/>
      <c r="H221" s="633"/>
      <c r="I221" s="633"/>
      <c r="J221" s="633"/>
      <c r="K221" s="633"/>
      <c r="L221" s="633"/>
      <c r="M221" s="633"/>
      <c r="N221" s="633"/>
      <c r="O221" s="633"/>
      <c r="P221" s="633"/>
      <c r="Q221" s="633"/>
      <c r="R221" s="633"/>
      <c r="S221" s="633"/>
      <c r="T221" s="633"/>
      <c r="U221" s="633"/>
      <c r="V221" s="633"/>
      <c r="W221" s="633"/>
      <c r="X221" s="633"/>
      <c r="Y221" s="633"/>
      <c r="Z221" s="633"/>
      <c r="AA221" s="633"/>
      <c r="AB221" s="633"/>
      <c r="AC221" s="633"/>
      <c r="AD221" s="633"/>
      <c r="AE221" s="633"/>
      <c r="AF221" s="633"/>
      <c r="AG221" s="633"/>
      <c r="AH221" s="633"/>
      <c r="AI221" s="633"/>
      <c r="AJ221" s="633"/>
      <c r="AK221" s="633"/>
      <c r="AL221" s="633"/>
      <c r="AM221" s="633"/>
      <c r="AN221" s="633"/>
      <c r="AO221" s="633"/>
      <c r="AP221" s="633"/>
      <c r="AQ221" s="633"/>
      <c r="AR221" s="633"/>
      <c r="AS221" s="633"/>
      <c r="AT221" s="633"/>
      <c r="AU221" s="633"/>
      <c r="AV221" s="633"/>
      <c r="AW221" s="633"/>
      <c r="AX221" s="633"/>
      <c r="AY221" s="633"/>
      <c r="AZ221" s="633"/>
      <c r="BA221" s="633"/>
      <c r="BB221" s="633"/>
      <c r="BC221" s="633"/>
      <c r="BD221" s="633"/>
      <c r="BE221" s="633"/>
      <c r="BF221" s="633"/>
      <c r="BG221" s="633"/>
      <c r="BH221" s="633"/>
      <c r="BI221" s="633"/>
      <c r="BJ221" s="633"/>
      <c r="BK221" s="633"/>
      <c r="BL221" s="633"/>
      <c r="BM221" s="633"/>
      <c r="BN221" s="633"/>
      <c r="BO221" s="633"/>
      <c r="BP221" s="633"/>
      <c r="BQ221" s="633"/>
      <c r="BR221" s="633"/>
      <c r="BS221" s="633"/>
      <c r="BT221" s="633"/>
      <c r="BU221" s="633"/>
      <c r="BV221" s="633"/>
      <c r="BW221" s="633"/>
      <c r="BX221" s="633"/>
      <c r="BY221" s="633"/>
      <c r="BZ221" s="633"/>
    </row>
    <row r="222" spans="1:78" ht="10.5" customHeight="1" x14ac:dyDescent="0.15">
      <c r="A222" s="633"/>
      <c r="B222" s="633"/>
      <c r="C222" s="633"/>
      <c r="D222" s="633"/>
      <c r="E222" s="633"/>
      <c r="F222" s="633"/>
      <c r="G222" s="633"/>
      <c r="H222" s="633"/>
      <c r="I222" s="633"/>
      <c r="J222" s="633"/>
      <c r="K222" s="633"/>
      <c r="L222" s="633"/>
      <c r="M222" s="633"/>
      <c r="N222" s="633"/>
      <c r="O222" s="633"/>
      <c r="P222" s="633"/>
      <c r="Q222" s="633"/>
      <c r="R222" s="633"/>
      <c r="S222" s="633"/>
      <c r="T222" s="633"/>
      <c r="U222" s="633"/>
      <c r="V222" s="633"/>
      <c r="W222" s="633"/>
      <c r="X222" s="633"/>
      <c r="Y222" s="633"/>
      <c r="Z222" s="633"/>
      <c r="AA222" s="633"/>
      <c r="AB222" s="633"/>
      <c r="AC222" s="633"/>
      <c r="AD222" s="633"/>
      <c r="AE222" s="633"/>
      <c r="AF222" s="633"/>
      <c r="AG222" s="633"/>
      <c r="AH222" s="633"/>
      <c r="AI222" s="633"/>
      <c r="AJ222" s="633"/>
      <c r="AK222" s="633"/>
      <c r="AL222" s="633"/>
      <c r="AM222" s="633"/>
      <c r="AN222" s="633"/>
      <c r="AO222" s="633"/>
      <c r="AP222" s="633"/>
      <c r="AQ222" s="633"/>
      <c r="AR222" s="633"/>
      <c r="AS222" s="633"/>
      <c r="AT222" s="633"/>
      <c r="AU222" s="633"/>
      <c r="AV222" s="633"/>
      <c r="AW222" s="633"/>
      <c r="AX222" s="633"/>
      <c r="AY222" s="633"/>
      <c r="AZ222" s="633"/>
      <c r="BA222" s="633"/>
      <c r="BB222" s="633"/>
      <c r="BC222" s="633"/>
      <c r="BD222" s="633"/>
      <c r="BE222" s="633"/>
      <c r="BF222" s="633"/>
      <c r="BG222" s="633"/>
      <c r="BH222" s="633"/>
      <c r="BI222" s="633"/>
      <c r="BJ222" s="633"/>
      <c r="BK222" s="633"/>
      <c r="BL222" s="633"/>
      <c r="BM222" s="633"/>
      <c r="BN222" s="633"/>
      <c r="BO222" s="633"/>
      <c r="BP222" s="633"/>
      <c r="BQ222" s="633"/>
      <c r="BR222" s="633"/>
      <c r="BS222" s="633"/>
      <c r="BT222" s="633"/>
      <c r="BU222" s="633"/>
      <c r="BV222" s="633"/>
      <c r="BW222" s="633"/>
      <c r="BX222" s="633"/>
      <c r="BY222" s="633"/>
      <c r="BZ222" s="633"/>
    </row>
    <row r="223" spans="1:78" ht="10.5" customHeight="1" x14ac:dyDescent="0.15">
      <c r="A223" s="633"/>
      <c r="B223" s="633"/>
      <c r="C223" s="633"/>
      <c r="D223" s="633"/>
      <c r="E223" s="633"/>
      <c r="F223" s="633"/>
      <c r="G223" s="633"/>
      <c r="H223" s="633"/>
      <c r="I223" s="633"/>
      <c r="J223" s="633"/>
      <c r="K223" s="633"/>
      <c r="L223" s="633"/>
      <c r="M223" s="633"/>
      <c r="N223" s="633"/>
      <c r="O223" s="633"/>
      <c r="P223" s="633"/>
      <c r="Q223" s="633"/>
      <c r="R223" s="633"/>
      <c r="S223" s="633"/>
      <c r="T223" s="633"/>
      <c r="U223" s="633"/>
      <c r="V223" s="633"/>
      <c r="W223" s="633"/>
      <c r="X223" s="633"/>
      <c r="Y223" s="633"/>
      <c r="Z223" s="633"/>
      <c r="AA223" s="633"/>
      <c r="AB223" s="633"/>
      <c r="AC223" s="633"/>
      <c r="AD223" s="633"/>
      <c r="AE223" s="633"/>
      <c r="AF223" s="633"/>
      <c r="AG223" s="633"/>
      <c r="AH223" s="633"/>
      <c r="AI223" s="633"/>
      <c r="AJ223" s="633"/>
      <c r="AK223" s="633"/>
      <c r="AL223" s="633"/>
      <c r="AM223" s="633"/>
      <c r="AN223" s="633"/>
      <c r="AO223" s="633"/>
      <c r="AP223" s="633"/>
      <c r="AQ223" s="633"/>
      <c r="AR223" s="633"/>
      <c r="AS223" s="633"/>
      <c r="AT223" s="633"/>
      <c r="AU223" s="633"/>
      <c r="AV223" s="633"/>
      <c r="AW223" s="633"/>
      <c r="AX223" s="633"/>
      <c r="AY223" s="633"/>
      <c r="AZ223" s="633"/>
      <c r="BA223" s="633"/>
      <c r="BB223" s="633"/>
      <c r="BC223" s="633"/>
      <c r="BD223" s="633"/>
      <c r="BE223" s="633"/>
      <c r="BF223" s="633"/>
      <c r="BG223" s="633"/>
      <c r="BH223" s="633"/>
      <c r="BI223" s="633"/>
      <c r="BJ223" s="633"/>
      <c r="BK223" s="633"/>
      <c r="BL223" s="633"/>
      <c r="BM223" s="633"/>
      <c r="BN223" s="633"/>
      <c r="BO223" s="633"/>
      <c r="BP223" s="633"/>
      <c r="BQ223" s="633"/>
      <c r="BR223" s="633"/>
      <c r="BS223" s="633"/>
      <c r="BT223" s="633"/>
      <c r="BU223" s="633"/>
      <c r="BV223" s="633"/>
      <c r="BW223" s="633"/>
      <c r="BX223" s="633"/>
      <c r="BY223" s="633"/>
      <c r="BZ223" s="633"/>
    </row>
    <row r="224" spans="1:78" ht="10.5" customHeight="1" x14ac:dyDescent="0.15">
      <c r="A224" s="633"/>
      <c r="B224" s="633"/>
      <c r="C224" s="633"/>
      <c r="D224" s="633"/>
      <c r="E224" s="633"/>
      <c r="F224" s="633"/>
      <c r="G224" s="633"/>
      <c r="H224" s="633"/>
      <c r="I224" s="633"/>
      <c r="J224" s="633"/>
      <c r="K224" s="633"/>
      <c r="L224" s="633"/>
      <c r="M224" s="633"/>
      <c r="N224" s="633"/>
      <c r="O224" s="633"/>
      <c r="P224" s="633"/>
      <c r="Q224" s="633"/>
      <c r="R224" s="633"/>
      <c r="S224" s="633"/>
      <c r="T224" s="633"/>
      <c r="U224" s="633"/>
      <c r="V224" s="633"/>
      <c r="W224" s="633"/>
      <c r="X224" s="633"/>
      <c r="Y224" s="633"/>
      <c r="Z224" s="633"/>
      <c r="AA224" s="633"/>
      <c r="AB224" s="633"/>
      <c r="AC224" s="633"/>
      <c r="AD224" s="633"/>
      <c r="AE224" s="633"/>
      <c r="AF224" s="633"/>
      <c r="AG224" s="633"/>
      <c r="AH224" s="633"/>
      <c r="AI224" s="633"/>
      <c r="AJ224" s="633"/>
      <c r="AK224" s="633"/>
      <c r="AL224" s="633"/>
      <c r="AM224" s="633"/>
      <c r="AN224" s="633"/>
      <c r="AO224" s="633"/>
      <c r="AP224" s="633"/>
      <c r="AQ224" s="633"/>
      <c r="AR224" s="633"/>
      <c r="AS224" s="633"/>
      <c r="AT224" s="633"/>
      <c r="AU224" s="633"/>
      <c r="AV224" s="633"/>
      <c r="AW224" s="633"/>
      <c r="AX224" s="633"/>
      <c r="AY224" s="633"/>
      <c r="AZ224" s="633"/>
      <c r="BA224" s="633"/>
      <c r="BB224" s="633"/>
      <c r="BC224" s="633"/>
      <c r="BD224" s="633"/>
      <c r="BE224" s="633"/>
      <c r="BF224" s="633"/>
      <c r="BG224" s="633"/>
      <c r="BH224" s="633"/>
      <c r="BI224" s="633"/>
      <c r="BJ224" s="633"/>
      <c r="BK224" s="633"/>
      <c r="BL224" s="633"/>
      <c r="BM224" s="633"/>
      <c r="BN224" s="633"/>
      <c r="BO224" s="633"/>
      <c r="BP224" s="633"/>
      <c r="BQ224" s="633"/>
      <c r="BR224" s="633"/>
      <c r="BS224" s="633"/>
      <c r="BT224" s="633"/>
      <c r="BU224" s="633"/>
      <c r="BV224" s="633"/>
      <c r="BW224" s="633"/>
      <c r="BX224" s="633"/>
      <c r="BY224" s="633"/>
      <c r="BZ224" s="633"/>
    </row>
    <row r="225" spans="1:78" ht="10.5" customHeight="1" x14ac:dyDescent="0.15">
      <c r="A225" s="633"/>
      <c r="B225" s="633"/>
      <c r="C225" s="633"/>
      <c r="D225" s="633"/>
      <c r="E225" s="633"/>
      <c r="F225" s="633"/>
      <c r="G225" s="633"/>
      <c r="H225" s="633"/>
      <c r="I225" s="633"/>
      <c r="J225" s="633"/>
      <c r="K225" s="633"/>
      <c r="L225" s="633"/>
      <c r="M225" s="633"/>
      <c r="N225" s="633"/>
      <c r="O225" s="633"/>
      <c r="P225" s="633"/>
      <c r="Q225" s="633"/>
      <c r="R225" s="633"/>
      <c r="S225" s="633"/>
      <c r="T225" s="633"/>
      <c r="U225" s="633"/>
      <c r="V225" s="633"/>
      <c r="W225" s="633"/>
      <c r="X225" s="633"/>
      <c r="Y225" s="633"/>
      <c r="Z225" s="633"/>
      <c r="AA225" s="633"/>
      <c r="AB225" s="633"/>
      <c r="AC225" s="633"/>
      <c r="AD225" s="633"/>
      <c r="AE225" s="633"/>
      <c r="AF225" s="633"/>
      <c r="AG225" s="633"/>
      <c r="AH225" s="633"/>
      <c r="AI225" s="633"/>
      <c r="AJ225" s="633"/>
      <c r="AK225" s="633"/>
      <c r="AL225" s="633"/>
      <c r="AM225" s="633"/>
      <c r="AN225" s="633"/>
      <c r="AO225" s="633"/>
      <c r="AP225" s="633"/>
      <c r="AQ225" s="633"/>
      <c r="AR225" s="633"/>
      <c r="AS225" s="633"/>
      <c r="AT225" s="633"/>
      <c r="AU225" s="633"/>
      <c r="AV225" s="633"/>
      <c r="AW225" s="633"/>
      <c r="AX225" s="633"/>
      <c r="AY225" s="633"/>
      <c r="AZ225" s="633"/>
      <c r="BA225" s="633"/>
      <c r="BB225" s="633"/>
      <c r="BC225" s="633"/>
      <c r="BD225" s="633"/>
      <c r="BE225" s="633"/>
      <c r="BF225" s="633"/>
      <c r="BG225" s="633"/>
      <c r="BH225" s="633"/>
      <c r="BI225" s="633"/>
      <c r="BJ225" s="633"/>
      <c r="BK225" s="633"/>
      <c r="BL225" s="633"/>
      <c r="BM225" s="633"/>
      <c r="BN225" s="633"/>
      <c r="BO225" s="633"/>
      <c r="BP225" s="633"/>
      <c r="BQ225" s="633"/>
      <c r="BR225" s="633"/>
      <c r="BS225" s="633"/>
      <c r="BT225" s="633"/>
      <c r="BU225" s="633"/>
      <c r="BV225" s="633"/>
      <c r="BW225" s="633"/>
      <c r="BX225" s="633"/>
      <c r="BY225" s="633"/>
      <c r="BZ225" s="633"/>
    </row>
    <row r="226" spans="1:78" ht="10.5" customHeight="1" x14ac:dyDescent="0.15">
      <c r="A226" s="633"/>
      <c r="B226" s="633"/>
      <c r="C226" s="633"/>
      <c r="D226" s="633"/>
      <c r="E226" s="633"/>
      <c r="F226" s="633"/>
      <c r="G226" s="633"/>
      <c r="H226" s="633"/>
      <c r="I226" s="633"/>
      <c r="J226" s="633"/>
      <c r="K226" s="633"/>
      <c r="L226" s="633"/>
      <c r="M226" s="633"/>
      <c r="N226" s="633"/>
      <c r="O226" s="633"/>
      <c r="P226" s="633"/>
      <c r="Q226" s="633"/>
      <c r="R226" s="633"/>
      <c r="S226" s="633"/>
      <c r="T226" s="633"/>
      <c r="U226" s="633"/>
      <c r="V226" s="633"/>
      <c r="W226" s="633"/>
      <c r="X226" s="633"/>
      <c r="Y226" s="633"/>
      <c r="Z226" s="633"/>
      <c r="AA226" s="633"/>
      <c r="AB226" s="633"/>
      <c r="AC226" s="633"/>
      <c r="AD226" s="633"/>
      <c r="AE226" s="633"/>
      <c r="AF226" s="633"/>
      <c r="AG226" s="633"/>
      <c r="AH226" s="633"/>
      <c r="AI226" s="633"/>
      <c r="AJ226" s="633"/>
      <c r="AK226" s="633"/>
      <c r="AL226" s="633"/>
      <c r="AM226" s="633"/>
      <c r="AN226" s="633"/>
      <c r="AO226" s="633"/>
      <c r="AP226" s="633"/>
      <c r="AQ226" s="633"/>
      <c r="AR226" s="633"/>
      <c r="AS226" s="633"/>
      <c r="AT226" s="633"/>
      <c r="AU226" s="633"/>
      <c r="AV226" s="633"/>
      <c r="AW226" s="633"/>
      <c r="AX226" s="633"/>
      <c r="AY226" s="633"/>
      <c r="AZ226" s="633"/>
      <c r="BA226" s="633"/>
      <c r="BB226" s="633"/>
      <c r="BC226" s="633"/>
      <c r="BD226" s="633"/>
      <c r="BE226" s="633"/>
      <c r="BF226" s="633"/>
      <c r="BG226" s="633"/>
      <c r="BH226" s="633"/>
      <c r="BI226" s="633"/>
      <c r="BJ226" s="633"/>
      <c r="BK226" s="633"/>
      <c r="BL226" s="633"/>
      <c r="BM226" s="633"/>
      <c r="BN226" s="633"/>
      <c r="BO226" s="633"/>
      <c r="BP226" s="633"/>
      <c r="BQ226" s="633"/>
      <c r="BR226" s="633"/>
      <c r="BS226" s="633"/>
      <c r="BT226" s="633"/>
      <c r="BU226" s="633"/>
      <c r="BV226" s="633"/>
      <c r="BW226" s="633"/>
      <c r="BX226" s="633"/>
      <c r="BY226" s="633"/>
      <c r="BZ226" s="633"/>
    </row>
    <row r="227" spans="1:78" ht="10.5" customHeight="1" x14ac:dyDescent="0.15">
      <c r="A227" s="633"/>
      <c r="B227" s="633"/>
      <c r="C227" s="633"/>
      <c r="D227" s="633"/>
      <c r="E227" s="633"/>
      <c r="F227" s="633"/>
      <c r="G227" s="633"/>
      <c r="H227" s="633"/>
      <c r="I227" s="633"/>
      <c r="J227" s="633"/>
      <c r="K227" s="633"/>
      <c r="L227" s="633"/>
      <c r="M227" s="633"/>
      <c r="N227" s="633"/>
      <c r="O227" s="633"/>
      <c r="P227" s="633"/>
      <c r="Q227" s="633"/>
      <c r="R227" s="633"/>
      <c r="S227" s="633"/>
      <c r="T227" s="633"/>
      <c r="U227" s="633"/>
      <c r="V227" s="633"/>
      <c r="W227" s="633"/>
      <c r="X227" s="633"/>
      <c r="Y227" s="633"/>
      <c r="Z227" s="633"/>
      <c r="AA227" s="633"/>
      <c r="AB227" s="633"/>
      <c r="AC227" s="633"/>
      <c r="AD227" s="633"/>
      <c r="AE227" s="633"/>
      <c r="AF227" s="633"/>
      <c r="AG227" s="633"/>
      <c r="AH227" s="633"/>
      <c r="AI227" s="633"/>
      <c r="AJ227" s="633"/>
      <c r="AK227" s="633"/>
      <c r="AL227" s="633"/>
      <c r="AM227" s="633"/>
      <c r="AN227" s="633"/>
      <c r="AO227" s="633"/>
      <c r="AP227" s="633"/>
      <c r="AQ227" s="633"/>
      <c r="AR227" s="633"/>
      <c r="AS227" s="633"/>
      <c r="AT227" s="633"/>
      <c r="AU227" s="633"/>
      <c r="AV227" s="633"/>
      <c r="AW227" s="633"/>
      <c r="AX227" s="633"/>
      <c r="AY227" s="633"/>
      <c r="AZ227" s="633"/>
      <c r="BA227" s="633"/>
      <c r="BB227" s="633"/>
      <c r="BC227" s="633"/>
      <c r="BD227" s="633"/>
      <c r="BE227" s="633"/>
      <c r="BF227" s="633"/>
      <c r="BG227" s="633"/>
      <c r="BH227" s="633"/>
      <c r="BI227" s="633"/>
      <c r="BJ227" s="633"/>
      <c r="BK227" s="633"/>
      <c r="BL227" s="633"/>
      <c r="BM227" s="633"/>
      <c r="BN227" s="633"/>
      <c r="BO227" s="633"/>
      <c r="BP227" s="633"/>
      <c r="BQ227" s="633"/>
      <c r="BR227" s="633"/>
      <c r="BS227" s="633"/>
      <c r="BT227" s="633"/>
      <c r="BU227" s="633"/>
      <c r="BV227" s="633"/>
      <c r="BW227" s="633"/>
      <c r="BX227" s="633"/>
      <c r="BY227" s="633"/>
      <c r="BZ227" s="633"/>
    </row>
    <row r="228" spans="1:78" ht="10.5" customHeight="1" x14ac:dyDescent="0.15">
      <c r="A228" s="633"/>
      <c r="B228" s="633"/>
      <c r="C228" s="633"/>
      <c r="D228" s="633"/>
      <c r="E228" s="633"/>
      <c r="F228" s="633"/>
      <c r="G228" s="633"/>
      <c r="H228" s="633"/>
      <c r="I228" s="633"/>
      <c r="J228" s="633"/>
      <c r="K228" s="633"/>
      <c r="L228" s="633"/>
      <c r="M228" s="633"/>
      <c r="N228" s="633"/>
      <c r="O228" s="633"/>
      <c r="P228" s="633"/>
      <c r="Q228" s="633"/>
      <c r="R228" s="633"/>
      <c r="S228" s="633"/>
      <c r="T228" s="633"/>
      <c r="U228" s="633"/>
      <c r="V228" s="633"/>
      <c r="W228" s="633"/>
      <c r="X228" s="633"/>
      <c r="Y228" s="633"/>
      <c r="Z228" s="633"/>
      <c r="AA228" s="633"/>
      <c r="AB228" s="633"/>
      <c r="AC228" s="633"/>
      <c r="AD228" s="633"/>
      <c r="AE228" s="633"/>
      <c r="AF228" s="633"/>
      <c r="AG228" s="633"/>
      <c r="AH228" s="633"/>
      <c r="AI228" s="633"/>
      <c r="AJ228" s="633"/>
      <c r="AK228" s="633"/>
      <c r="AL228" s="633"/>
      <c r="AM228" s="633"/>
      <c r="AN228" s="633"/>
      <c r="AO228" s="633"/>
      <c r="AP228" s="633"/>
      <c r="AQ228" s="633"/>
      <c r="AR228" s="633"/>
      <c r="AS228" s="633"/>
      <c r="AT228" s="633"/>
      <c r="AU228" s="633"/>
      <c r="AV228" s="633"/>
      <c r="AW228" s="633"/>
      <c r="AX228" s="633"/>
      <c r="AY228" s="633"/>
      <c r="AZ228" s="633"/>
      <c r="BA228" s="633"/>
      <c r="BB228" s="633"/>
      <c r="BC228" s="633"/>
      <c r="BD228" s="633"/>
      <c r="BE228" s="633"/>
      <c r="BF228" s="633"/>
      <c r="BG228" s="633"/>
      <c r="BH228" s="633"/>
      <c r="BI228" s="633"/>
      <c r="BJ228" s="633"/>
      <c r="BK228" s="633"/>
      <c r="BL228" s="633"/>
      <c r="BM228" s="633"/>
      <c r="BN228" s="633"/>
      <c r="BO228" s="633"/>
      <c r="BP228" s="633"/>
      <c r="BQ228" s="633"/>
      <c r="BR228" s="633"/>
      <c r="BS228" s="633"/>
      <c r="BT228" s="633"/>
      <c r="BU228" s="633"/>
      <c r="BV228" s="633"/>
      <c r="BW228" s="633"/>
      <c r="BX228" s="633"/>
      <c r="BY228" s="633"/>
      <c r="BZ228" s="633"/>
    </row>
    <row r="229" spans="1:78" ht="10.5" customHeight="1" x14ac:dyDescent="0.15">
      <c r="A229" s="633"/>
      <c r="B229" s="633"/>
      <c r="C229" s="633"/>
      <c r="D229" s="633"/>
      <c r="E229" s="633"/>
      <c r="F229" s="633"/>
      <c r="G229" s="633"/>
      <c r="H229" s="633"/>
      <c r="I229" s="633"/>
      <c r="J229" s="633"/>
      <c r="K229" s="633"/>
      <c r="L229" s="633"/>
      <c r="M229" s="633"/>
      <c r="N229" s="633"/>
      <c r="O229" s="633"/>
      <c r="P229" s="633"/>
      <c r="Q229" s="633"/>
      <c r="R229" s="633"/>
      <c r="S229" s="633"/>
      <c r="T229" s="633"/>
      <c r="U229" s="633"/>
      <c r="V229" s="633"/>
      <c r="W229" s="633"/>
      <c r="X229" s="633"/>
      <c r="Y229" s="633"/>
      <c r="Z229" s="633"/>
      <c r="AA229" s="633"/>
      <c r="AB229" s="633"/>
      <c r="AC229" s="633"/>
      <c r="AD229" s="633"/>
      <c r="AE229" s="633"/>
      <c r="AF229" s="633"/>
      <c r="AG229" s="633"/>
      <c r="AH229" s="633"/>
      <c r="AI229" s="633"/>
      <c r="AJ229" s="633"/>
      <c r="AK229" s="633"/>
      <c r="AL229" s="633"/>
      <c r="AM229" s="633"/>
      <c r="AN229" s="633"/>
      <c r="AO229" s="633"/>
      <c r="AP229" s="633"/>
      <c r="AQ229" s="633"/>
      <c r="AR229" s="633"/>
      <c r="AS229" s="633"/>
      <c r="AT229" s="633"/>
      <c r="AU229" s="633"/>
      <c r="AV229" s="633"/>
      <c r="AW229" s="633"/>
      <c r="AX229" s="633"/>
      <c r="AY229" s="633"/>
      <c r="AZ229" s="633"/>
      <c r="BA229" s="633"/>
      <c r="BB229" s="633"/>
      <c r="BC229" s="633"/>
      <c r="BD229" s="633"/>
      <c r="BE229" s="633"/>
      <c r="BF229" s="633"/>
      <c r="BG229" s="633"/>
      <c r="BH229" s="633"/>
      <c r="BI229" s="633"/>
      <c r="BJ229" s="633"/>
      <c r="BK229" s="633"/>
      <c r="BL229" s="633"/>
      <c r="BM229" s="633"/>
      <c r="BN229" s="633"/>
      <c r="BO229" s="633"/>
      <c r="BP229" s="633"/>
      <c r="BQ229" s="633"/>
      <c r="BR229" s="633"/>
      <c r="BS229" s="633"/>
      <c r="BT229" s="633"/>
      <c r="BU229" s="633"/>
      <c r="BV229" s="633"/>
      <c r="BW229" s="633"/>
      <c r="BX229" s="633"/>
      <c r="BY229" s="633"/>
      <c r="BZ229" s="633"/>
    </row>
    <row r="230" spans="1:78" ht="10.5" customHeight="1" x14ac:dyDescent="0.15">
      <c r="A230" s="633"/>
      <c r="B230" s="633"/>
      <c r="C230" s="633"/>
      <c r="D230" s="633"/>
      <c r="E230" s="633"/>
      <c r="F230" s="633"/>
      <c r="G230" s="633"/>
      <c r="H230" s="633"/>
      <c r="I230" s="633"/>
      <c r="J230" s="633"/>
      <c r="K230" s="633"/>
      <c r="L230" s="633"/>
      <c r="M230" s="633"/>
      <c r="N230" s="633"/>
      <c r="O230" s="633"/>
      <c r="P230" s="633"/>
      <c r="Q230" s="633"/>
      <c r="R230" s="633"/>
      <c r="S230" s="633"/>
      <c r="T230" s="633"/>
      <c r="U230" s="633"/>
      <c r="V230" s="633"/>
      <c r="W230" s="633"/>
      <c r="X230" s="633"/>
      <c r="Y230" s="633"/>
      <c r="Z230" s="633"/>
      <c r="AA230" s="633"/>
      <c r="AB230" s="633"/>
      <c r="AC230" s="633"/>
      <c r="AD230" s="633"/>
      <c r="AE230" s="633"/>
      <c r="AF230" s="633"/>
      <c r="AG230" s="633"/>
      <c r="AH230" s="633"/>
      <c r="AI230" s="633"/>
      <c r="AJ230" s="633"/>
      <c r="AK230" s="633"/>
      <c r="AL230" s="633"/>
      <c r="AM230" s="633"/>
      <c r="AN230" s="633"/>
      <c r="AO230" s="633"/>
      <c r="AP230" s="633"/>
      <c r="AQ230" s="633"/>
      <c r="AR230" s="633"/>
      <c r="AS230" s="633"/>
      <c r="AT230" s="633"/>
      <c r="AU230" s="633"/>
      <c r="AV230" s="633"/>
      <c r="AW230" s="633"/>
      <c r="AX230" s="633"/>
      <c r="AY230" s="633"/>
      <c r="AZ230" s="633"/>
      <c r="BA230" s="633"/>
      <c r="BB230" s="633"/>
      <c r="BC230" s="633"/>
      <c r="BD230" s="633"/>
      <c r="BE230" s="633"/>
      <c r="BF230" s="633"/>
      <c r="BG230" s="633"/>
      <c r="BH230" s="633"/>
      <c r="BI230" s="633"/>
      <c r="BJ230" s="633"/>
      <c r="BK230" s="633"/>
      <c r="BL230" s="633"/>
      <c r="BM230" s="633"/>
      <c r="BN230" s="633"/>
      <c r="BO230" s="633"/>
      <c r="BP230" s="633"/>
      <c r="BQ230" s="633"/>
      <c r="BR230" s="633"/>
      <c r="BS230" s="633"/>
      <c r="BT230" s="633"/>
      <c r="BU230" s="633"/>
      <c r="BV230" s="633"/>
      <c r="BW230" s="633"/>
      <c r="BX230" s="633"/>
      <c r="BY230" s="633"/>
      <c r="BZ230" s="633"/>
    </row>
    <row r="231" spans="1:78" ht="10.5" customHeight="1" x14ac:dyDescent="0.15">
      <c r="A231" s="633"/>
      <c r="B231" s="633"/>
      <c r="C231" s="633"/>
      <c r="D231" s="633"/>
      <c r="E231" s="633"/>
      <c r="F231" s="633"/>
      <c r="G231" s="633"/>
      <c r="H231" s="633"/>
      <c r="I231" s="633"/>
      <c r="J231" s="633"/>
      <c r="K231" s="633"/>
      <c r="L231" s="633"/>
      <c r="M231" s="633"/>
      <c r="N231" s="633"/>
      <c r="O231" s="633"/>
      <c r="P231" s="633"/>
      <c r="Q231" s="633"/>
      <c r="R231" s="633"/>
      <c r="S231" s="633"/>
      <c r="T231" s="633"/>
      <c r="U231" s="633"/>
      <c r="V231" s="633"/>
      <c r="W231" s="633"/>
      <c r="X231" s="633"/>
      <c r="Y231" s="633"/>
      <c r="Z231" s="633"/>
      <c r="AA231" s="633"/>
      <c r="AB231" s="633"/>
      <c r="AC231" s="633"/>
      <c r="AD231" s="633"/>
      <c r="AE231" s="633"/>
      <c r="AF231" s="633"/>
      <c r="AG231" s="633"/>
      <c r="AH231" s="633"/>
      <c r="AI231" s="633"/>
      <c r="AJ231" s="633"/>
      <c r="AK231" s="633"/>
      <c r="AL231" s="633"/>
      <c r="AM231" s="633"/>
      <c r="AN231" s="633"/>
      <c r="AO231" s="633"/>
      <c r="AP231" s="633"/>
      <c r="AQ231" s="633"/>
      <c r="AR231" s="633"/>
      <c r="AS231" s="633"/>
      <c r="AT231" s="633"/>
      <c r="AU231" s="633"/>
      <c r="AV231" s="633"/>
      <c r="AW231" s="633"/>
      <c r="AX231" s="633"/>
      <c r="AY231" s="633"/>
      <c r="AZ231" s="633"/>
      <c r="BA231" s="633"/>
      <c r="BB231" s="633"/>
      <c r="BC231" s="633"/>
      <c r="BD231" s="633"/>
      <c r="BE231" s="633"/>
      <c r="BF231" s="633"/>
      <c r="BG231" s="633"/>
      <c r="BH231" s="633"/>
      <c r="BI231" s="633"/>
      <c r="BJ231" s="633"/>
      <c r="BK231" s="633"/>
      <c r="BL231" s="633"/>
      <c r="BM231" s="633"/>
      <c r="BN231" s="633"/>
      <c r="BO231" s="633"/>
      <c r="BP231" s="633"/>
      <c r="BQ231" s="633"/>
      <c r="BR231" s="633"/>
      <c r="BS231" s="633"/>
      <c r="BT231" s="633"/>
      <c r="BU231" s="633"/>
      <c r="BV231" s="633"/>
      <c r="BW231" s="633"/>
      <c r="BX231" s="633"/>
      <c r="BY231" s="633"/>
      <c r="BZ231" s="633"/>
    </row>
    <row r="232" spans="1:78" ht="10.5" customHeight="1" x14ac:dyDescent="0.15">
      <c r="A232" s="633"/>
      <c r="B232" s="633"/>
      <c r="C232" s="633"/>
      <c r="D232" s="633"/>
      <c r="E232" s="633"/>
      <c r="F232" s="633"/>
      <c r="G232" s="633"/>
      <c r="H232" s="633"/>
      <c r="I232" s="633"/>
      <c r="J232" s="633"/>
      <c r="K232" s="633"/>
      <c r="L232" s="633"/>
      <c r="M232" s="633"/>
      <c r="N232" s="633"/>
      <c r="O232" s="633"/>
      <c r="P232" s="633"/>
      <c r="Q232" s="633"/>
      <c r="R232" s="633"/>
      <c r="S232" s="633"/>
      <c r="T232" s="633"/>
      <c r="U232" s="633"/>
      <c r="V232" s="633"/>
      <c r="W232" s="633"/>
      <c r="X232" s="633"/>
      <c r="Y232" s="633"/>
      <c r="Z232" s="633"/>
      <c r="AA232" s="633"/>
      <c r="AB232" s="633"/>
      <c r="AC232" s="633"/>
      <c r="AD232" s="633"/>
      <c r="AE232" s="633"/>
      <c r="AF232" s="633"/>
      <c r="AG232" s="633"/>
      <c r="AH232" s="633"/>
      <c r="AI232" s="633"/>
      <c r="AJ232" s="633"/>
      <c r="AK232" s="633"/>
      <c r="AL232" s="633"/>
      <c r="AM232" s="633"/>
      <c r="AN232" s="633"/>
      <c r="AO232" s="633"/>
      <c r="AP232" s="633"/>
      <c r="AQ232" s="633"/>
      <c r="AR232" s="633"/>
      <c r="AS232" s="633"/>
      <c r="AT232" s="633"/>
      <c r="AU232" s="633"/>
      <c r="AV232" s="633"/>
      <c r="AW232" s="633"/>
      <c r="AX232" s="633"/>
      <c r="AY232" s="633"/>
      <c r="AZ232" s="633"/>
      <c r="BA232" s="633"/>
      <c r="BB232" s="633"/>
      <c r="BC232" s="633"/>
      <c r="BD232" s="633"/>
      <c r="BE232" s="633"/>
      <c r="BF232" s="633"/>
      <c r="BG232" s="633"/>
      <c r="BH232" s="633"/>
      <c r="BI232" s="633"/>
      <c r="BJ232" s="633"/>
      <c r="BK232" s="633"/>
      <c r="BL232" s="633"/>
      <c r="BM232" s="633"/>
      <c r="BN232" s="633"/>
      <c r="BO232" s="633"/>
      <c r="BP232" s="633"/>
      <c r="BQ232" s="633"/>
      <c r="BR232" s="633"/>
      <c r="BS232" s="633"/>
      <c r="BT232" s="633"/>
      <c r="BU232" s="633"/>
      <c r="BV232" s="633"/>
      <c r="BW232" s="633"/>
      <c r="BX232" s="633"/>
      <c r="BY232" s="633"/>
      <c r="BZ232" s="633"/>
    </row>
    <row r="233" spans="1:78" ht="10.5" customHeight="1" x14ac:dyDescent="0.15">
      <c r="A233" s="633"/>
      <c r="B233" s="633"/>
      <c r="C233" s="633"/>
      <c r="D233" s="633"/>
      <c r="E233" s="633"/>
      <c r="F233" s="633"/>
      <c r="G233" s="633"/>
      <c r="H233" s="633"/>
      <c r="I233" s="633"/>
      <c r="J233" s="633"/>
      <c r="K233" s="633"/>
      <c r="L233" s="633"/>
      <c r="M233" s="633"/>
      <c r="N233" s="633"/>
      <c r="O233" s="633"/>
      <c r="P233" s="633"/>
      <c r="Q233" s="633"/>
      <c r="R233" s="633"/>
      <c r="S233" s="633"/>
      <c r="T233" s="633"/>
      <c r="U233" s="633"/>
      <c r="V233" s="633"/>
      <c r="W233" s="633"/>
      <c r="X233" s="633"/>
      <c r="Y233" s="633"/>
      <c r="Z233" s="633"/>
      <c r="AA233" s="633"/>
      <c r="AB233" s="633"/>
      <c r="AC233" s="633"/>
      <c r="AD233" s="633"/>
      <c r="AE233" s="633"/>
      <c r="AF233" s="633"/>
      <c r="AG233" s="633"/>
      <c r="AH233" s="633"/>
      <c r="AI233" s="633"/>
      <c r="AJ233" s="633"/>
      <c r="AK233" s="633"/>
      <c r="AL233" s="633"/>
      <c r="AM233" s="633"/>
      <c r="AN233" s="633"/>
      <c r="AO233" s="633"/>
      <c r="AP233" s="633"/>
      <c r="AQ233" s="633"/>
      <c r="AR233" s="633"/>
      <c r="AS233" s="633"/>
      <c r="AT233" s="633"/>
      <c r="AU233" s="633"/>
      <c r="AV233" s="633"/>
      <c r="AW233" s="633"/>
      <c r="AX233" s="633"/>
      <c r="AY233" s="633"/>
      <c r="AZ233" s="633"/>
      <c r="BA233" s="633"/>
      <c r="BB233" s="633"/>
      <c r="BC233" s="633"/>
      <c r="BD233" s="633"/>
      <c r="BE233" s="633"/>
      <c r="BF233" s="633"/>
      <c r="BG233" s="633"/>
      <c r="BH233" s="633"/>
      <c r="BI233" s="633"/>
      <c r="BJ233" s="633"/>
      <c r="BK233" s="633"/>
      <c r="BL233" s="633"/>
      <c r="BM233" s="633"/>
      <c r="BN233" s="633"/>
      <c r="BO233" s="633"/>
      <c r="BP233" s="633"/>
      <c r="BQ233" s="633"/>
      <c r="BR233" s="633"/>
      <c r="BS233" s="633"/>
      <c r="BT233" s="633"/>
      <c r="BU233" s="633"/>
      <c r="BV233" s="633"/>
      <c r="BW233" s="633"/>
      <c r="BX233" s="633"/>
      <c r="BY233" s="633"/>
      <c r="BZ233" s="633"/>
    </row>
    <row r="234" spans="1:78" ht="10.5" customHeight="1" x14ac:dyDescent="0.15">
      <c r="A234" s="633"/>
      <c r="B234" s="633"/>
      <c r="C234" s="633"/>
      <c r="D234" s="633"/>
      <c r="E234" s="633"/>
      <c r="F234" s="633"/>
      <c r="G234" s="633"/>
      <c r="H234" s="633"/>
      <c r="I234" s="633"/>
      <c r="J234" s="633"/>
      <c r="K234" s="633"/>
      <c r="L234" s="633"/>
      <c r="M234" s="633"/>
      <c r="N234" s="633"/>
      <c r="O234" s="633"/>
      <c r="P234" s="633"/>
      <c r="Q234" s="633"/>
      <c r="R234" s="633"/>
      <c r="S234" s="633"/>
      <c r="T234" s="633"/>
      <c r="U234" s="633"/>
      <c r="V234" s="633"/>
      <c r="W234" s="633"/>
      <c r="X234" s="633"/>
      <c r="Y234" s="633"/>
      <c r="Z234" s="633"/>
      <c r="AA234" s="633"/>
      <c r="AB234" s="633"/>
      <c r="AC234" s="633"/>
      <c r="AD234" s="633"/>
      <c r="AE234" s="633"/>
      <c r="AF234" s="633"/>
      <c r="AG234" s="633"/>
      <c r="AH234" s="633"/>
      <c r="AI234" s="633"/>
      <c r="AJ234" s="633"/>
      <c r="AK234" s="633"/>
      <c r="AL234" s="633"/>
      <c r="AM234" s="633"/>
      <c r="AN234" s="633"/>
      <c r="AO234" s="633"/>
      <c r="AP234" s="633"/>
      <c r="AQ234" s="633"/>
      <c r="AR234" s="633"/>
      <c r="AS234" s="633"/>
      <c r="AT234" s="633"/>
      <c r="AU234" s="633"/>
      <c r="AV234" s="633"/>
      <c r="AW234" s="633"/>
      <c r="AX234" s="633"/>
      <c r="AY234" s="633"/>
      <c r="AZ234" s="633"/>
      <c r="BA234" s="633"/>
      <c r="BB234" s="633"/>
      <c r="BC234" s="633"/>
      <c r="BD234" s="633"/>
      <c r="BE234" s="633"/>
      <c r="BF234" s="633"/>
      <c r="BG234" s="633"/>
      <c r="BH234" s="633"/>
      <c r="BI234" s="633"/>
      <c r="BJ234" s="633"/>
      <c r="BK234" s="633"/>
      <c r="BL234" s="633"/>
      <c r="BM234" s="633"/>
      <c r="BN234" s="633"/>
      <c r="BO234" s="633"/>
      <c r="BP234" s="633"/>
      <c r="BQ234" s="633"/>
      <c r="BR234" s="633"/>
      <c r="BS234" s="633"/>
      <c r="BT234" s="633"/>
      <c r="BU234" s="633"/>
      <c r="BV234" s="633"/>
      <c r="BW234" s="633"/>
      <c r="BX234" s="633"/>
      <c r="BY234" s="633"/>
      <c r="BZ234" s="633"/>
    </row>
    <row r="235" spans="1:78" ht="10.5" customHeight="1" x14ac:dyDescent="0.15">
      <c r="A235" s="633"/>
      <c r="B235" s="633"/>
      <c r="C235" s="633"/>
      <c r="D235" s="633"/>
      <c r="E235" s="633"/>
      <c r="F235" s="633"/>
      <c r="G235" s="633"/>
      <c r="H235" s="633"/>
      <c r="I235" s="633"/>
      <c r="J235" s="633"/>
      <c r="K235" s="633"/>
      <c r="L235" s="633"/>
      <c r="M235" s="633"/>
      <c r="N235" s="633"/>
      <c r="O235" s="633"/>
      <c r="P235" s="633"/>
      <c r="Q235" s="633"/>
      <c r="R235" s="633"/>
      <c r="S235" s="633"/>
      <c r="T235" s="633"/>
      <c r="U235" s="633"/>
      <c r="V235" s="633"/>
      <c r="W235" s="633"/>
      <c r="X235" s="633"/>
      <c r="Y235" s="633"/>
      <c r="Z235" s="633"/>
      <c r="AA235" s="633"/>
      <c r="AB235" s="633"/>
      <c r="AC235" s="633"/>
      <c r="AD235" s="633"/>
      <c r="AE235" s="633"/>
      <c r="AF235" s="633"/>
      <c r="AG235" s="633"/>
      <c r="AH235" s="633"/>
      <c r="AI235" s="633"/>
      <c r="AJ235" s="633"/>
      <c r="AK235" s="633"/>
      <c r="AL235" s="633"/>
      <c r="AM235" s="633"/>
      <c r="AN235" s="633"/>
      <c r="AO235" s="633"/>
      <c r="AP235" s="633"/>
      <c r="AQ235" s="633"/>
      <c r="AR235" s="633"/>
      <c r="AS235" s="633"/>
      <c r="AT235" s="633"/>
      <c r="AU235" s="633"/>
      <c r="AV235" s="633"/>
      <c r="AW235" s="633"/>
      <c r="AX235" s="633"/>
      <c r="AY235" s="633"/>
      <c r="AZ235" s="633"/>
      <c r="BA235" s="633"/>
      <c r="BB235" s="633"/>
      <c r="BC235" s="633"/>
      <c r="BD235" s="633"/>
      <c r="BE235" s="633"/>
      <c r="BF235" s="633"/>
      <c r="BG235" s="633"/>
      <c r="BH235" s="633"/>
      <c r="BI235" s="633"/>
      <c r="BJ235" s="633"/>
      <c r="BK235" s="633"/>
      <c r="BL235" s="633"/>
      <c r="BM235" s="633"/>
      <c r="BN235" s="633"/>
      <c r="BO235" s="633"/>
      <c r="BP235" s="633"/>
      <c r="BQ235" s="633"/>
      <c r="BR235" s="633"/>
      <c r="BS235" s="633"/>
      <c r="BT235" s="633"/>
      <c r="BU235" s="633"/>
      <c r="BV235" s="633"/>
      <c r="BW235" s="633"/>
      <c r="BX235" s="633"/>
      <c r="BY235" s="633"/>
      <c r="BZ235" s="633"/>
    </row>
    <row r="236" spans="1:78" ht="10.5" customHeight="1" x14ac:dyDescent="0.15">
      <c r="A236" s="633"/>
      <c r="B236" s="633"/>
      <c r="C236" s="633"/>
      <c r="D236" s="633"/>
      <c r="E236" s="633"/>
      <c r="F236" s="633"/>
      <c r="G236" s="633"/>
      <c r="H236" s="633"/>
      <c r="I236" s="633"/>
      <c r="J236" s="633"/>
      <c r="K236" s="633"/>
      <c r="L236" s="633"/>
      <c r="M236" s="633"/>
      <c r="N236" s="633"/>
      <c r="O236" s="633"/>
      <c r="P236" s="633"/>
      <c r="Q236" s="633"/>
      <c r="R236" s="633"/>
      <c r="S236" s="633"/>
      <c r="T236" s="633"/>
      <c r="U236" s="633"/>
      <c r="V236" s="633"/>
      <c r="W236" s="633"/>
      <c r="X236" s="633"/>
      <c r="Y236" s="633"/>
      <c r="Z236" s="633"/>
      <c r="AA236" s="633"/>
      <c r="AB236" s="633"/>
      <c r="AC236" s="633"/>
      <c r="AD236" s="633"/>
      <c r="AE236" s="633"/>
      <c r="AF236" s="633"/>
      <c r="AG236" s="633"/>
      <c r="AH236" s="633"/>
      <c r="AI236" s="633"/>
      <c r="AJ236" s="633"/>
      <c r="AK236" s="633"/>
      <c r="AL236" s="633"/>
      <c r="AM236" s="633"/>
      <c r="AN236" s="633"/>
      <c r="AO236" s="633"/>
      <c r="AP236" s="633"/>
      <c r="AQ236" s="633"/>
      <c r="AR236" s="633"/>
      <c r="AS236" s="633"/>
      <c r="AT236" s="633"/>
      <c r="AU236" s="633"/>
      <c r="AV236" s="633"/>
      <c r="AW236" s="633"/>
      <c r="AX236" s="633"/>
      <c r="AY236" s="633"/>
      <c r="AZ236" s="633"/>
      <c r="BA236" s="633"/>
      <c r="BB236" s="633"/>
      <c r="BC236" s="633"/>
      <c r="BD236" s="633"/>
      <c r="BE236" s="633"/>
      <c r="BF236" s="633"/>
      <c r="BG236" s="633"/>
      <c r="BH236" s="633"/>
      <c r="BI236" s="633"/>
      <c r="BJ236" s="633"/>
      <c r="BK236" s="633"/>
      <c r="BL236" s="633"/>
      <c r="BM236" s="633"/>
      <c r="BN236" s="633"/>
      <c r="BO236" s="633"/>
      <c r="BP236" s="633"/>
      <c r="BQ236" s="633"/>
      <c r="BR236" s="633"/>
      <c r="BS236" s="633"/>
      <c r="BT236" s="633"/>
      <c r="BU236" s="633"/>
      <c r="BV236" s="633"/>
      <c r="BW236" s="633"/>
      <c r="BX236" s="633"/>
      <c r="BY236" s="633"/>
      <c r="BZ236" s="633"/>
    </row>
    <row r="237" spans="1:78" ht="10.5" customHeight="1" x14ac:dyDescent="0.15">
      <c r="A237" s="633"/>
      <c r="B237" s="633"/>
      <c r="C237" s="633"/>
      <c r="D237" s="633"/>
      <c r="E237" s="633"/>
      <c r="F237" s="633"/>
      <c r="G237" s="633"/>
      <c r="H237" s="633"/>
      <c r="I237" s="633"/>
      <c r="J237" s="633"/>
      <c r="K237" s="633"/>
      <c r="L237" s="633"/>
      <c r="M237" s="633"/>
      <c r="N237" s="633"/>
      <c r="O237" s="633"/>
      <c r="P237" s="633"/>
      <c r="Q237" s="633"/>
      <c r="R237" s="633"/>
      <c r="S237" s="633"/>
      <c r="T237" s="633"/>
      <c r="U237" s="633"/>
      <c r="V237" s="633"/>
      <c r="W237" s="633"/>
      <c r="X237" s="633"/>
      <c r="Y237" s="633"/>
      <c r="Z237" s="633"/>
      <c r="AA237" s="633"/>
      <c r="AB237" s="633"/>
      <c r="AC237" s="633"/>
      <c r="AD237" s="633"/>
      <c r="AE237" s="633"/>
      <c r="AF237" s="633"/>
      <c r="AG237" s="633"/>
      <c r="AH237" s="633"/>
      <c r="AI237" s="633"/>
      <c r="AJ237" s="633"/>
      <c r="AK237" s="633"/>
      <c r="AL237" s="633"/>
      <c r="AM237" s="633"/>
      <c r="AN237" s="633"/>
      <c r="AO237" s="633"/>
      <c r="AP237" s="633"/>
      <c r="AQ237" s="633"/>
      <c r="AR237" s="633"/>
      <c r="AS237" s="633"/>
      <c r="AT237" s="633"/>
      <c r="AU237" s="633"/>
      <c r="AV237" s="633"/>
      <c r="AW237" s="633"/>
      <c r="AX237" s="633"/>
      <c r="AY237" s="633"/>
      <c r="AZ237" s="633"/>
      <c r="BA237" s="633"/>
      <c r="BB237" s="633"/>
      <c r="BC237" s="633"/>
      <c r="BD237" s="633"/>
      <c r="BE237" s="633"/>
      <c r="BF237" s="633"/>
      <c r="BG237" s="633"/>
      <c r="BH237" s="633"/>
      <c r="BI237" s="633"/>
      <c r="BJ237" s="633"/>
      <c r="BK237" s="633"/>
      <c r="BL237" s="633"/>
      <c r="BM237" s="633"/>
      <c r="BN237" s="633"/>
      <c r="BO237" s="633"/>
      <c r="BP237" s="633"/>
      <c r="BQ237" s="633"/>
      <c r="BR237" s="633"/>
      <c r="BS237" s="633"/>
      <c r="BT237" s="633"/>
      <c r="BU237" s="633"/>
      <c r="BV237" s="633"/>
      <c r="BW237" s="633"/>
      <c r="BX237" s="633"/>
      <c r="BY237" s="633"/>
      <c r="BZ237" s="633"/>
    </row>
    <row r="238" spans="1:78" ht="10.5" customHeight="1" x14ac:dyDescent="0.15">
      <c r="A238" s="633"/>
      <c r="B238" s="633"/>
      <c r="C238" s="633"/>
      <c r="D238" s="633"/>
      <c r="E238" s="633"/>
      <c r="F238" s="633"/>
      <c r="G238" s="633"/>
      <c r="H238" s="633"/>
      <c r="I238" s="633"/>
      <c r="J238" s="633"/>
      <c r="K238" s="633"/>
      <c r="L238" s="633"/>
      <c r="M238" s="633"/>
      <c r="N238" s="633"/>
      <c r="O238" s="633"/>
      <c r="P238" s="633"/>
      <c r="Q238" s="633"/>
      <c r="R238" s="633"/>
      <c r="S238" s="633"/>
      <c r="T238" s="633"/>
      <c r="U238" s="633"/>
      <c r="V238" s="633"/>
      <c r="W238" s="633"/>
      <c r="X238" s="633"/>
      <c r="Y238" s="633"/>
      <c r="Z238" s="633"/>
      <c r="AA238" s="633"/>
      <c r="AB238" s="633"/>
      <c r="AC238" s="633"/>
      <c r="AD238" s="633"/>
      <c r="AE238" s="633"/>
      <c r="AF238" s="633"/>
      <c r="AG238" s="633"/>
      <c r="AH238" s="633"/>
      <c r="AI238" s="633"/>
      <c r="AJ238" s="633"/>
      <c r="AK238" s="633"/>
      <c r="AL238" s="633"/>
      <c r="AM238" s="633"/>
      <c r="AN238" s="633"/>
      <c r="AO238" s="633"/>
      <c r="AP238" s="633"/>
      <c r="AQ238" s="633"/>
      <c r="AR238" s="633"/>
      <c r="AS238" s="633"/>
      <c r="AT238" s="633"/>
      <c r="AU238" s="633"/>
      <c r="AV238" s="633"/>
      <c r="AW238" s="633"/>
      <c r="AX238" s="633"/>
      <c r="AY238" s="633"/>
      <c r="AZ238" s="633"/>
      <c r="BA238" s="633"/>
      <c r="BB238" s="633"/>
      <c r="BC238" s="633"/>
      <c r="BD238" s="633"/>
      <c r="BE238" s="633"/>
      <c r="BF238" s="633"/>
      <c r="BG238" s="633"/>
      <c r="BH238" s="633"/>
      <c r="BI238" s="633"/>
      <c r="BJ238" s="633"/>
      <c r="BK238" s="633"/>
      <c r="BL238" s="633"/>
      <c r="BM238" s="633"/>
      <c r="BN238" s="633"/>
      <c r="BO238" s="633"/>
      <c r="BP238" s="633"/>
      <c r="BQ238" s="633"/>
      <c r="BR238" s="633"/>
      <c r="BS238" s="633"/>
      <c r="BT238" s="633"/>
      <c r="BU238" s="633"/>
      <c r="BV238" s="633"/>
      <c r="BW238" s="633"/>
      <c r="BX238" s="633"/>
      <c r="BY238" s="633"/>
      <c r="BZ238" s="633"/>
    </row>
    <row r="239" spans="1:78" ht="10.5" customHeight="1" x14ac:dyDescent="0.15">
      <c r="A239" s="633"/>
      <c r="B239" s="633"/>
      <c r="C239" s="633"/>
      <c r="D239" s="633"/>
      <c r="E239" s="633"/>
      <c r="F239" s="633"/>
      <c r="G239" s="633"/>
      <c r="H239" s="633"/>
      <c r="I239" s="633"/>
      <c r="J239" s="633"/>
      <c r="K239" s="633"/>
      <c r="L239" s="633"/>
      <c r="M239" s="633"/>
      <c r="N239" s="633"/>
      <c r="O239" s="633"/>
      <c r="P239" s="633"/>
      <c r="Q239" s="633"/>
      <c r="R239" s="633"/>
      <c r="S239" s="633"/>
      <c r="T239" s="633"/>
      <c r="U239" s="633"/>
      <c r="V239" s="633"/>
      <c r="W239" s="633"/>
      <c r="X239" s="633"/>
      <c r="Y239" s="633"/>
      <c r="Z239" s="633"/>
      <c r="AA239" s="633"/>
      <c r="AB239" s="633"/>
      <c r="AC239" s="633"/>
      <c r="AD239" s="633"/>
      <c r="AE239" s="633"/>
      <c r="AF239" s="633"/>
      <c r="AG239" s="633"/>
      <c r="AH239" s="633"/>
      <c r="AI239" s="633"/>
      <c r="AJ239" s="633"/>
      <c r="AK239" s="633"/>
      <c r="AL239" s="633"/>
      <c r="AM239" s="633"/>
      <c r="AN239" s="633"/>
      <c r="AO239" s="633"/>
      <c r="AP239" s="633"/>
      <c r="AQ239" s="633"/>
      <c r="AR239" s="633"/>
      <c r="AS239" s="633"/>
      <c r="AT239" s="633"/>
      <c r="AU239" s="633"/>
      <c r="AV239" s="633"/>
      <c r="AW239" s="633"/>
      <c r="AX239" s="633"/>
      <c r="AY239" s="633"/>
      <c r="AZ239" s="633"/>
      <c r="BA239" s="633"/>
      <c r="BB239" s="633"/>
      <c r="BC239" s="633"/>
      <c r="BD239" s="633"/>
      <c r="BE239" s="633"/>
      <c r="BF239" s="633"/>
      <c r="BG239" s="633"/>
      <c r="BH239" s="633"/>
      <c r="BI239" s="633"/>
      <c r="BJ239" s="633"/>
      <c r="BK239" s="633"/>
      <c r="BL239" s="633"/>
      <c r="BM239" s="633"/>
      <c r="BN239" s="633"/>
      <c r="BO239" s="633"/>
      <c r="BP239" s="633"/>
      <c r="BQ239" s="633"/>
      <c r="BR239" s="633"/>
      <c r="BS239" s="633"/>
      <c r="BT239" s="633"/>
      <c r="BU239" s="633"/>
      <c r="BV239" s="633"/>
      <c r="BW239" s="633"/>
      <c r="BX239" s="633"/>
      <c r="BY239" s="633"/>
      <c r="BZ239" s="633"/>
    </row>
    <row r="240" spans="1:78" ht="10.5" customHeight="1" x14ac:dyDescent="0.15">
      <c r="A240" s="633"/>
      <c r="B240" s="633"/>
      <c r="C240" s="633"/>
      <c r="D240" s="633"/>
      <c r="E240" s="633"/>
      <c r="F240" s="633"/>
      <c r="G240" s="633"/>
      <c r="H240" s="633"/>
      <c r="I240" s="633"/>
      <c r="J240" s="633"/>
      <c r="K240" s="633"/>
      <c r="L240" s="633"/>
      <c r="M240" s="633"/>
      <c r="N240" s="633"/>
      <c r="O240" s="633"/>
      <c r="P240" s="633"/>
      <c r="Q240" s="633"/>
      <c r="R240" s="633"/>
      <c r="S240" s="633"/>
      <c r="T240" s="633"/>
      <c r="U240" s="633"/>
      <c r="V240" s="633"/>
      <c r="W240" s="633"/>
      <c r="X240" s="633"/>
      <c r="Y240" s="633"/>
      <c r="Z240" s="633"/>
      <c r="AA240" s="633"/>
      <c r="AB240" s="633"/>
      <c r="AC240" s="633"/>
      <c r="AD240" s="633"/>
      <c r="AE240" s="633"/>
      <c r="AF240" s="633"/>
      <c r="AG240" s="633"/>
      <c r="AH240" s="633"/>
      <c r="AI240" s="633"/>
      <c r="AJ240" s="633"/>
      <c r="AK240" s="633"/>
      <c r="AL240" s="633"/>
      <c r="AM240" s="633"/>
      <c r="AN240" s="633"/>
      <c r="AO240" s="633"/>
      <c r="AP240" s="633"/>
      <c r="AQ240" s="633"/>
      <c r="AR240" s="633"/>
      <c r="AS240" s="633"/>
      <c r="AT240" s="633"/>
      <c r="AU240" s="633"/>
      <c r="AV240" s="633"/>
      <c r="AW240" s="633"/>
      <c r="AX240" s="633"/>
      <c r="AY240" s="633"/>
      <c r="AZ240" s="633"/>
      <c r="BA240" s="633"/>
      <c r="BB240" s="633"/>
      <c r="BC240" s="633"/>
      <c r="BD240" s="633"/>
      <c r="BE240" s="633"/>
      <c r="BF240" s="633"/>
      <c r="BG240" s="633"/>
      <c r="BH240" s="633"/>
      <c r="BI240" s="633"/>
      <c r="BJ240" s="633"/>
      <c r="BK240" s="633"/>
      <c r="BL240" s="633"/>
      <c r="BM240" s="633"/>
      <c r="BN240" s="633"/>
      <c r="BO240" s="633"/>
      <c r="BP240" s="633"/>
      <c r="BQ240" s="633"/>
      <c r="BR240" s="633"/>
      <c r="BS240" s="633"/>
      <c r="BT240" s="633"/>
      <c r="BU240" s="633"/>
      <c r="BV240" s="633"/>
      <c r="BW240" s="633"/>
      <c r="BX240" s="633"/>
      <c r="BY240" s="633"/>
      <c r="BZ240" s="633"/>
    </row>
    <row r="241" spans="1:78" ht="10.5" customHeight="1" x14ac:dyDescent="0.15">
      <c r="A241" s="633"/>
      <c r="B241" s="633"/>
      <c r="C241" s="633"/>
      <c r="D241" s="633"/>
      <c r="E241" s="633"/>
      <c r="F241" s="633"/>
      <c r="G241" s="633"/>
      <c r="H241" s="633"/>
      <c r="I241" s="633"/>
      <c r="J241" s="633"/>
      <c r="K241" s="633"/>
      <c r="L241" s="633"/>
      <c r="M241" s="633"/>
      <c r="N241" s="633"/>
      <c r="O241" s="633"/>
      <c r="P241" s="633"/>
      <c r="Q241" s="633"/>
      <c r="R241" s="633"/>
      <c r="S241" s="633"/>
      <c r="T241" s="633"/>
      <c r="U241" s="633"/>
      <c r="V241" s="633"/>
      <c r="W241" s="633"/>
      <c r="X241" s="633"/>
      <c r="Y241" s="633"/>
      <c r="Z241" s="633"/>
      <c r="AA241" s="633"/>
      <c r="AB241" s="633"/>
      <c r="AC241" s="633"/>
      <c r="AD241" s="633"/>
      <c r="AE241" s="633"/>
      <c r="AF241" s="633"/>
      <c r="AG241" s="633"/>
      <c r="AH241" s="633"/>
      <c r="AI241" s="633"/>
      <c r="AJ241" s="633"/>
      <c r="AK241" s="633"/>
      <c r="AL241" s="633"/>
      <c r="AM241" s="633"/>
      <c r="AN241" s="633"/>
      <c r="AO241" s="633"/>
      <c r="AP241" s="633"/>
      <c r="AQ241" s="633"/>
      <c r="AR241" s="633"/>
      <c r="AS241" s="633"/>
      <c r="AT241" s="633"/>
      <c r="AU241" s="633"/>
      <c r="AV241" s="633"/>
      <c r="AW241" s="633"/>
      <c r="AX241" s="633"/>
      <c r="AY241" s="633"/>
      <c r="AZ241" s="633"/>
      <c r="BA241" s="633"/>
      <c r="BB241" s="633"/>
      <c r="BC241" s="633"/>
      <c r="BD241" s="633"/>
      <c r="BE241" s="633"/>
      <c r="BF241" s="633"/>
      <c r="BG241" s="633"/>
      <c r="BH241" s="633"/>
      <c r="BI241" s="633"/>
      <c r="BJ241" s="633"/>
      <c r="BK241" s="633"/>
      <c r="BL241" s="633"/>
      <c r="BM241" s="633"/>
      <c r="BN241" s="633"/>
      <c r="BO241" s="633"/>
      <c r="BP241" s="633"/>
      <c r="BQ241" s="633"/>
      <c r="BR241" s="633"/>
      <c r="BS241" s="633"/>
      <c r="BT241" s="633"/>
      <c r="BU241" s="633"/>
      <c r="BV241" s="633"/>
      <c r="BW241" s="633"/>
      <c r="BX241" s="633"/>
      <c r="BY241" s="633"/>
      <c r="BZ241" s="633"/>
    </row>
    <row r="242" spans="1:78" ht="10.5" customHeight="1" x14ac:dyDescent="0.15">
      <c r="A242" s="633"/>
      <c r="B242" s="633"/>
      <c r="C242" s="633"/>
      <c r="D242" s="633"/>
      <c r="E242" s="633"/>
      <c r="F242" s="633"/>
      <c r="G242" s="633"/>
      <c r="H242" s="633"/>
      <c r="I242" s="633"/>
      <c r="J242" s="633"/>
      <c r="K242" s="633"/>
      <c r="L242" s="633"/>
      <c r="M242" s="633"/>
      <c r="N242" s="633"/>
      <c r="O242" s="633"/>
      <c r="P242" s="633"/>
      <c r="Q242" s="633"/>
      <c r="R242" s="633"/>
      <c r="S242" s="633"/>
      <c r="T242" s="633"/>
      <c r="U242" s="633"/>
      <c r="V242" s="633"/>
      <c r="W242" s="633"/>
      <c r="X242" s="633"/>
      <c r="Y242" s="633"/>
      <c r="Z242" s="633"/>
      <c r="AA242" s="633"/>
      <c r="AB242" s="633"/>
      <c r="AC242" s="633"/>
      <c r="AD242" s="633"/>
      <c r="AE242" s="633"/>
      <c r="AF242" s="633"/>
      <c r="AG242" s="633"/>
      <c r="AH242" s="633"/>
      <c r="AI242" s="633"/>
      <c r="AJ242" s="633"/>
      <c r="AK242" s="633"/>
      <c r="AL242" s="633"/>
      <c r="AM242" s="633"/>
      <c r="AN242" s="633"/>
      <c r="AO242" s="633"/>
      <c r="AP242" s="633"/>
      <c r="AQ242" s="633"/>
      <c r="AR242" s="633"/>
      <c r="AS242" s="633"/>
      <c r="AT242" s="633"/>
      <c r="AU242" s="633"/>
      <c r="AV242" s="633"/>
      <c r="AW242" s="633"/>
      <c r="AX242" s="633"/>
      <c r="AY242" s="633"/>
      <c r="AZ242" s="633"/>
      <c r="BA242" s="633"/>
      <c r="BB242" s="633"/>
      <c r="BC242" s="633"/>
      <c r="BD242" s="633"/>
      <c r="BE242" s="633"/>
      <c r="BF242" s="633"/>
      <c r="BG242" s="633"/>
      <c r="BH242" s="633"/>
      <c r="BI242" s="633"/>
      <c r="BJ242" s="633"/>
      <c r="BK242" s="633"/>
      <c r="BL242" s="633"/>
      <c r="BM242" s="633"/>
      <c r="BN242" s="633"/>
      <c r="BO242" s="633"/>
      <c r="BP242" s="633"/>
      <c r="BQ242" s="633"/>
      <c r="BR242" s="633"/>
      <c r="BS242" s="633"/>
      <c r="BT242" s="633"/>
      <c r="BU242" s="633"/>
      <c r="BV242" s="633"/>
      <c r="BW242" s="633"/>
      <c r="BX242" s="633"/>
      <c r="BY242" s="633"/>
      <c r="BZ242" s="633"/>
    </row>
    <row r="243" spans="1:78" ht="10.5" customHeight="1" x14ac:dyDescent="0.15">
      <c r="A243" s="633"/>
      <c r="B243" s="633"/>
      <c r="C243" s="633"/>
      <c r="D243" s="633"/>
      <c r="E243" s="633"/>
      <c r="F243" s="633"/>
      <c r="G243" s="633"/>
      <c r="H243" s="633"/>
      <c r="I243" s="633"/>
      <c r="J243" s="633"/>
      <c r="K243" s="633"/>
      <c r="L243" s="633"/>
      <c r="M243" s="633"/>
      <c r="N243" s="633"/>
      <c r="O243" s="633"/>
      <c r="P243" s="633"/>
      <c r="Q243" s="633"/>
      <c r="R243" s="633"/>
      <c r="S243" s="633"/>
      <c r="T243" s="633"/>
      <c r="U243" s="633"/>
      <c r="V243" s="633"/>
      <c r="W243" s="633"/>
      <c r="X243" s="633"/>
      <c r="Y243" s="633"/>
      <c r="Z243" s="633"/>
      <c r="AA243" s="633"/>
      <c r="AB243" s="633"/>
      <c r="AC243" s="633"/>
      <c r="AD243" s="633"/>
      <c r="AE243" s="633"/>
      <c r="AF243" s="633"/>
      <c r="AG243" s="633"/>
      <c r="AH243" s="633"/>
      <c r="AI243" s="633"/>
      <c r="AJ243" s="633"/>
      <c r="AK243" s="633"/>
      <c r="AL243" s="633"/>
      <c r="AM243" s="633"/>
      <c r="AN243" s="633"/>
      <c r="AO243" s="633"/>
      <c r="AP243" s="633"/>
      <c r="AQ243" s="633"/>
      <c r="AR243" s="633"/>
      <c r="AS243" s="633"/>
      <c r="AT243" s="633"/>
      <c r="AU243" s="633"/>
      <c r="AV243" s="633"/>
      <c r="AW243" s="633"/>
      <c r="AX243" s="633"/>
      <c r="AY243" s="633"/>
      <c r="AZ243" s="633"/>
      <c r="BA243" s="633"/>
      <c r="BB243" s="633"/>
      <c r="BC243" s="633"/>
      <c r="BD243" s="633"/>
      <c r="BE243" s="633"/>
      <c r="BF243" s="633"/>
      <c r="BG243" s="633"/>
      <c r="BH243" s="633"/>
      <c r="BI243" s="633"/>
      <c r="BJ243" s="633"/>
      <c r="BK243" s="633"/>
      <c r="BL243" s="633"/>
      <c r="BM243" s="633"/>
      <c r="BN243" s="633"/>
      <c r="BO243" s="633"/>
      <c r="BP243" s="633"/>
      <c r="BQ243" s="633"/>
      <c r="BR243" s="633"/>
      <c r="BS243" s="633"/>
      <c r="BT243" s="633"/>
      <c r="BU243" s="633"/>
      <c r="BV243" s="633"/>
      <c r="BW243" s="633"/>
      <c r="BX243" s="633"/>
      <c r="BY243" s="633"/>
      <c r="BZ243" s="633"/>
    </row>
    <row r="244" spans="1:78" ht="10.5" customHeight="1" x14ac:dyDescent="0.15">
      <c r="A244" s="633"/>
      <c r="B244" s="633"/>
      <c r="C244" s="633"/>
      <c r="D244" s="633"/>
      <c r="E244" s="633"/>
      <c r="F244" s="633"/>
      <c r="G244" s="633"/>
      <c r="H244" s="633"/>
      <c r="I244" s="633"/>
      <c r="J244" s="633"/>
      <c r="K244" s="633"/>
      <c r="L244" s="633"/>
      <c r="M244" s="633"/>
      <c r="N244" s="633"/>
      <c r="O244" s="633"/>
      <c r="P244" s="633"/>
      <c r="Q244" s="633"/>
      <c r="R244" s="633"/>
      <c r="S244" s="633"/>
      <c r="T244" s="633"/>
      <c r="U244" s="633"/>
      <c r="V244" s="633"/>
      <c r="W244" s="633"/>
      <c r="X244" s="633"/>
      <c r="Y244" s="633"/>
      <c r="Z244" s="633"/>
      <c r="AA244" s="633"/>
      <c r="AB244" s="633"/>
      <c r="AC244" s="633"/>
      <c r="AD244" s="633"/>
      <c r="AE244" s="633"/>
      <c r="AF244" s="633"/>
      <c r="AG244" s="633"/>
      <c r="AH244" s="633"/>
      <c r="AI244" s="633"/>
      <c r="AJ244" s="633"/>
      <c r="AK244" s="633"/>
      <c r="AL244" s="633"/>
      <c r="AM244" s="633"/>
      <c r="AN244" s="633"/>
      <c r="AO244" s="633"/>
      <c r="AP244" s="633"/>
      <c r="AQ244" s="633"/>
      <c r="AR244" s="633"/>
      <c r="AS244" s="633"/>
      <c r="AT244" s="633"/>
      <c r="AU244" s="633"/>
      <c r="AV244" s="633"/>
      <c r="AW244" s="633"/>
      <c r="AX244" s="633"/>
      <c r="AY244" s="633"/>
      <c r="AZ244" s="633"/>
      <c r="BA244" s="633"/>
      <c r="BB244" s="633"/>
      <c r="BC244" s="633"/>
      <c r="BD244" s="633"/>
      <c r="BE244" s="633"/>
      <c r="BF244" s="633"/>
      <c r="BG244" s="633"/>
      <c r="BH244" s="633"/>
      <c r="BI244" s="633"/>
      <c r="BJ244" s="633"/>
      <c r="BK244" s="633"/>
      <c r="BL244" s="633"/>
      <c r="BM244" s="633"/>
      <c r="BN244" s="633"/>
      <c r="BO244" s="633"/>
      <c r="BP244" s="633"/>
      <c r="BQ244" s="633"/>
      <c r="BR244" s="633"/>
      <c r="BS244" s="633"/>
      <c r="BT244" s="633"/>
      <c r="BU244" s="633"/>
      <c r="BV244" s="633"/>
      <c r="BW244" s="633"/>
      <c r="BX244" s="633"/>
      <c r="BY244" s="633"/>
      <c r="BZ244" s="633"/>
    </row>
    <row r="245" spans="1:78" ht="10.5" customHeight="1" x14ac:dyDescent="0.15">
      <c r="A245" s="633"/>
      <c r="B245" s="633"/>
      <c r="C245" s="633"/>
      <c r="D245" s="633"/>
      <c r="E245" s="633"/>
      <c r="F245" s="633"/>
      <c r="G245" s="633"/>
      <c r="H245" s="633"/>
      <c r="I245" s="633"/>
      <c r="J245" s="633"/>
      <c r="K245" s="633"/>
      <c r="L245" s="633"/>
      <c r="M245" s="633"/>
      <c r="N245" s="633"/>
      <c r="O245" s="633"/>
      <c r="P245" s="633"/>
      <c r="Q245" s="633"/>
      <c r="R245" s="633"/>
      <c r="S245" s="633"/>
      <c r="T245" s="633"/>
      <c r="U245" s="633"/>
      <c r="V245" s="633"/>
      <c r="W245" s="633"/>
      <c r="X245" s="633"/>
      <c r="Y245" s="633"/>
      <c r="Z245" s="633"/>
      <c r="AA245" s="633"/>
      <c r="AB245" s="633"/>
      <c r="AC245" s="633"/>
      <c r="AD245" s="633"/>
      <c r="AE245" s="633"/>
      <c r="AF245" s="633"/>
      <c r="AG245" s="633"/>
      <c r="AH245" s="633"/>
      <c r="AI245" s="633"/>
      <c r="AJ245" s="633"/>
      <c r="AK245" s="633"/>
      <c r="AL245" s="633"/>
      <c r="AM245" s="633"/>
      <c r="AN245" s="633"/>
      <c r="AO245" s="633"/>
      <c r="AP245" s="633"/>
      <c r="AQ245" s="633"/>
      <c r="AR245" s="633"/>
      <c r="AS245" s="633"/>
      <c r="AT245" s="633"/>
      <c r="AU245" s="633"/>
      <c r="AV245" s="633"/>
      <c r="AW245" s="633"/>
      <c r="AX245" s="633"/>
      <c r="AY245" s="633"/>
      <c r="AZ245" s="633"/>
      <c r="BA245" s="633"/>
      <c r="BB245" s="633"/>
      <c r="BC245" s="633"/>
      <c r="BD245" s="633"/>
      <c r="BE245" s="633"/>
      <c r="BF245" s="633"/>
      <c r="BG245" s="633"/>
      <c r="BH245" s="633"/>
      <c r="BI245" s="633"/>
      <c r="BJ245" s="633"/>
      <c r="BK245" s="633"/>
      <c r="BL245" s="633"/>
      <c r="BM245" s="633"/>
      <c r="BN245" s="633"/>
      <c r="BO245" s="633"/>
      <c r="BP245" s="633"/>
      <c r="BQ245" s="633"/>
      <c r="BR245" s="633"/>
      <c r="BS245" s="633"/>
      <c r="BT245" s="633"/>
      <c r="BU245" s="633"/>
      <c r="BV245" s="633"/>
      <c r="BW245" s="633"/>
      <c r="BX245" s="633"/>
      <c r="BY245" s="633"/>
      <c r="BZ245" s="633"/>
    </row>
    <row r="246" spans="1:78" ht="10.5" customHeight="1" x14ac:dyDescent="0.15">
      <c r="A246" s="633"/>
      <c r="B246" s="633"/>
      <c r="C246" s="633"/>
      <c r="D246" s="633"/>
      <c r="E246" s="633"/>
      <c r="F246" s="633"/>
      <c r="G246" s="633"/>
      <c r="H246" s="633"/>
      <c r="I246" s="633"/>
      <c r="J246" s="633"/>
      <c r="K246" s="633"/>
      <c r="L246" s="633"/>
      <c r="M246" s="633"/>
      <c r="N246" s="633"/>
      <c r="O246" s="633"/>
      <c r="P246" s="633"/>
      <c r="Q246" s="633"/>
      <c r="R246" s="633"/>
      <c r="S246" s="633"/>
      <c r="T246" s="633"/>
      <c r="U246" s="633"/>
      <c r="V246" s="633"/>
      <c r="W246" s="633"/>
      <c r="X246" s="633"/>
      <c r="Y246" s="633"/>
      <c r="Z246" s="633"/>
      <c r="AA246" s="633"/>
      <c r="AB246" s="633"/>
      <c r="AC246" s="633"/>
      <c r="AD246" s="633"/>
      <c r="AE246" s="633"/>
      <c r="AF246" s="633"/>
      <c r="AG246" s="633"/>
      <c r="AH246" s="633"/>
      <c r="AI246" s="633"/>
      <c r="AJ246" s="633"/>
      <c r="AK246" s="633"/>
      <c r="AL246" s="633"/>
      <c r="AM246" s="633"/>
      <c r="AN246" s="633"/>
      <c r="AO246" s="633"/>
      <c r="AP246" s="633"/>
      <c r="AQ246" s="633"/>
      <c r="AR246" s="633"/>
      <c r="AS246" s="633"/>
      <c r="AT246" s="633"/>
      <c r="AU246" s="633"/>
      <c r="AV246" s="633"/>
      <c r="AW246" s="633"/>
      <c r="AX246" s="633"/>
      <c r="AY246" s="633"/>
      <c r="AZ246" s="633"/>
      <c r="BA246" s="633"/>
      <c r="BB246" s="633"/>
      <c r="BC246" s="633"/>
      <c r="BD246" s="633"/>
      <c r="BE246" s="633"/>
      <c r="BF246" s="633"/>
      <c r="BG246" s="633"/>
      <c r="BH246" s="633"/>
      <c r="BI246" s="633"/>
      <c r="BJ246" s="633"/>
      <c r="BK246" s="633"/>
      <c r="BL246" s="633"/>
      <c r="BM246" s="633"/>
      <c r="BN246" s="633"/>
      <c r="BO246" s="633"/>
      <c r="BP246" s="633"/>
      <c r="BQ246" s="633"/>
      <c r="BR246" s="633"/>
      <c r="BS246" s="633"/>
      <c r="BT246" s="633"/>
      <c r="BU246" s="633"/>
      <c r="BV246" s="633"/>
      <c r="BW246" s="633"/>
      <c r="BX246" s="633"/>
      <c r="BY246" s="633"/>
      <c r="BZ246" s="633"/>
    </row>
    <row r="247" spans="1:78" ht="10.5" customHeight="1" x14ac:dyDescent="0.15">
      <c r="A247" s="633"/>
      <c r="B247" s="633"/>
      <c r="C247" s="633"/>
      <c r="D247" s="633"/>
      <c r="E247" s="633"/>
      <c r="F247" s="633"/>
      <c r="G247" s="633"/>
      <c r="H247" s="633"/>
      <c r="I247" s="633"/>
      <c r="J247" s="633"/>
      <c r="K247" s="633"/>
      <c r="L247" s="633"/>
      <c r="M247" s="633"/>
      <c r="N247" s="633"/>
      <c r="O247" s="633"/>
      <c r="P247" s="633"/>
      <c r="Q247" s="633"/>
      <c r="R247" s="633"/>
      <c r="S247" s="633"/>
      <c r="T247" s="633"/>
      <c r="U247" s="633"/>
      <c r="V247" s="633"/>
      <c r="W247" s="633"/>
      <c r="X247" s="633"/>
      <c r="Y247" s="633"/>
      <c r="Z247" s="633"/>
      <c r="AA247" s="633"/>
      <c r="AB247" s="633"/>
      <c r="AC247" s="633"/>
      <c r="AD247" s="633"/>
      <c r="AE247" s="633"/>
      <c r="AF247" s="633"/>
      <c r="AG247" s="633"/>
      <c r="AH247" s="633"/>
      <c r="AI247" s="633"/>
      <c r="AJ247" s="633"/>
      <c r="AK247" s="633"/>
      <c r="AL247" s="633"/>
      <c r="AM247" s="633"/>
      <c r="AN247" s="633"/>
      <c r="AO247" s="633"/>
      <c r="AP247" s="633"/>
      <c r="AQ247" s="633"/>
      <c r="AR247" s="633"/>
      <c r="AS247" s="633"/>
      <c r="AT247" s="633"/>
      <c r="AU247" s="633"/>
      <c r="AV247" s="633"/>
      <c r="AW247" s="633"/>
      <c r="AX247" s="633"/>
      <c r="AY247" s="633"/>
      <c r="AZ247" s="633"/>
      <c r="BA247" s="633"/>
      <c r="BB247" s="633"/>
      <c r="BC247" s="633"/>
      <c r="BD247" s="633"/>
      <c r="BE247" s="633"/>
      <c r="BF247" s="633"/>
      <c r="BG247" s="633"/>
      <c r="BH247" s="633"/>
      <c r="BI247" s="633"/>
      <c r="BJ247" s="633"/>
      <c r="BK247" s="633"/>
      <c r="BL247" s="633"/>
      <c r="BM247" s="633"/>
      <c r="BN247" s="633"/>
      <c r="BO247" s="633"/>
      <c r="BP247" s="633"/>
      <c r="BQ247" s="633"/>
      <c r="BR247" s="633"/>
      <c r="BS247" s="633"/>
      <c r="BT247" s="633"/>
      <c r="BU247" s="633"/>
      <c r="BV247" s="633"/>
      <c r="BW247" s="633"/>
      <c r="BX247" s="633"/>
      <c r="BY247" s="633"/>
      <c r="BZ247" s="633"/>
    </row>
    <row r="248" spans="1:78" ht="10.5" customHeight="1" x14ac:dyDescent="0.15">
      <c r="A248" s="633"/>
      <c r="B248" s="633"/>
      <c r="C248" s="633"/>
      <c r="D248" s="633"/>
      <c r="E248" s="633"/>
      <c r="F248" s="633"/>
      <c r="G248" s="633"/>
      <c r="H248" s="633"/>
      <c r="I248" s="633"/>
      <c r="J248" s="633"/>
      <c r="K248" s="633"/>
      <c r="L248" s="633"/>
      <c r="M248" s="633"/>
      <c r="N248" s="633"/>
      <c r="O248" s="633"/>
      <c r="P248" s="633"/>
      <c r="Q248" s="633"/>
      <c r="R248" s="633"/>
      <c r="S248" s="633"/>
      <c r="T248" s="633"/>
      <c r="U248" s="633"/>
      <c r="V248" s="633"/>
      <c r="W248" s="633"/>
      <c r="X248" s="633"/>
      <c r="Y248" s="633"/>
      <c r="Z248" s="633"/>
      <c r="AA248" s="633"/>
      <c r="AB248" s="633"/>
      <c r="AC248" s="633"/>
      <c r="AD248" s="633"/>
      <c r="AE248" s="633"/>
      <c r="AF248" s="633"/>
      <c r="AG248" s="633"/>
      <c r="AH248" s="633"/>
      <c r="AI248" s="633"/>
      <c r="AJ248" s="633"/>
      <c r="AK248" s="633"/>
      <c r="AL248" s="633"/>
      <c r="AM248" s="633"/>
      <c r="AN248" s="633"/>
      <c r="AO248" s="633"/>
      <c r="AP248" s="633"/>
      <c r="AQ248" s="633"/>
      <c r="AR248" s="633"/>
      <c r="AS248" s="633"/>
      <c r="AT248" s="633"/>
      <c r="AU248" s="633"/>
      <c r="AV248" s="633"/>
      <c r="AW248" s="633"/>
      <c r="AX248" s="633"/>
      <c r="AY248" s="633"/>
      <c r="AZ248" s="633"/>
      <c r="BA248" s="633"/>
      <c r="BB248" s="633"/>
      <c r="BC248" s="633"/>
      <c r="BD248" s="633"/>
      <c r="BE248" s="633"/>
      <c r="BF248" s="633"/>
      <c r="BG248" s="633"/>
      <c r="BH248" s="633"/>
      <c r="BI248" s="633"/>
      <c r="BJ248" s="633"/>
      <c r="BK248" s="633"/>
      <c r="BL248" s="633"/>
      <c r="BM248" s="633"/>
      <c r="BN248" s="633"/>
      <c r="BO248" s="633"/>
      <c r="BP248" s="633"/>
      <c r="BQ248" s="633"/>
      <c r="BR248" s="633"/>
      <c r="BS248" s="633"/>
      <c r="BT248" s="633"/>
      <c r="BU248" s="633"/>
      <c r="BV248" s="633"/>
      <c r="BW248" s="633"/>
      <c r="BX248" s="633"/>
      <c r="BY248" s="633"/>
      <c r="BZ248" s="633"/>
    </row>
    <row r="249" spans="1:78" ht="10.5" customHeight="1" x14ac:dyDescent="0.15">
      <c r="A249" s="633"/>
      <c r="B249" s="633"/>
      <c r="C249" s="633"/>
      <c r="D249" s="633"/>
      <c r="E249" s="633"/>
      <c r="F249" s="633"/>
      <c r="G249" s="633"/>
      <c r="H249" s="633"/>
      <c r="I249" s="633"/>
      <c r="J249" s="633"/>
      <c r="K249" s="633"/>
      <c r="L249" s="633"/>
      <c r="M249" s="633"/>
      <c r="N249" s="633"/>
      <c r="O249" s="633"/>
      <c r="P249" s="633"/>
      <c r="Q249" s="633"/>
      <c r="R249" s="633"/>
      <c r="S249" s="633"/>
      <c r="T249" s="633"/>
      <c r="U249" s="633"/>
      <c r="V249" s="633"/>
      <c r="W249" s="633"/>
      <c r="X249" s="633"/>
      <c r="Y249" s="633"/>
      <c r="Z249" s="633"/>
      <c r="AA249" s="633"/>
      <c r="AB249" s="633"/>
      <c r="AC249" s="633"/>
      <c r="AD249" s="633"/>
      <c r="AE249" s="633"/>
      <c r="AF249" s="633"/>
      <c r="AG249" s="633"/>
      <c r="AH249" s="633"/>
      <c r="AI249" s="633"/>
      <c r="AJ249" s="633"/>
      <c r="AK249" s="633"/>
      <c r="AL249" s="633"/>
      <c r="AM249" s="633"/>
      <c r="AN249" s="633"/>
      <c r="AO249" s="633"/>
      <c r="AP249" s="633"/>
      <c r="AQ249" s="633"/>
      <c r="AR249" s="633"/>
      <c r="AS249" s="633"/>
      <c r="AT249" s="633"/>
      <c r="AU249" s="633"/>
      <c r="AV249" s="633"/>
      <c r="AW249" s="633"/>
      <c r="AX249" s="633"/>
      <c r="AY249" s="633"/>
      <c r="AZ249" s="633"/>
      <c r="BA249" s="633"/>
      <c r="BB249" s="633"/>
      <c r="BC249" s="633"/>
      <c r="BD249" s="633"/>
      <c r="BE249" s="633"/>
      <c r="BF249" s="633"/>
      <c r="BG249" s="633"/>
      <c r="BH249" s="633"/>
      <c r="BI249" s="633"/>
      <c r="BJ249" s="633"/>
      <c r="BK249" s="633"/>
      <c r="BL249" s="633"/>
      <c r="BM249" s="633"/>
      <c r="BN249" s="633"/>
      <c r="BO249" s="633"/>
      <c r="BP249" s="633"/>
      <c r="BQ249" s="633"/>
      <c r="BR249" s="633"/>
      <c r="BS249" s="633"/>
      <c r="BT249" s="633"/>
      <c r="BU249" s="633"/>
      <c r="BV249" s="633"/>
      <c r="BW249" s="633"/>
      <c r="BX249" s="633"/>
      <c r="BY249" s="633"/>
      <c r="BZ249" s="633"/>
    </row>
    <row r="250" spans="1:78" ht="10.5" customHeight="1" x14ac:dyDescent="0.15">
      <c r="A250" s="633"/>
      <c r="B250" s="633"/>
      <c r="C250" s="633"/>
      <c r="D250" s="633"/>
      <c r="E250" s="633"/>
      <c r="F250" s="633"/>
      <c r="G250" s="633"/>
      <c r="H250" s="633"/>
      <c r="I250" s="633"/>
      <c r="J250" s="633"/>
      <c r="K250" s="633"/>
      <c r="L250" s="633"/>
      <c r="M250" s="633"/>
      <c r="N250" s="633"/>
      <c r="O250" s="633"/>
      <c r="P250" s="633"/>
      <c r="Q250" s="633"/>
      <c r="R250" s="633"/>
      <c r="S250" s="633"/>
      <c r="T250" s="633"/>
      <c r="U250" s="633"/>
      <c r="V250" s="633"/>
      <c r="W250" s="633"/>
      <c r="X250" s="633"/>
      <c r="Y250" s="633"/>
      <c r="Z250" s="633"/>
      <c r="AA250" s="633"/>
      <c r="AB250" s="633"/>
      <c r="AC250" s="633"/>
      <c r="AD250" s="633"/>
      <c r="AE250" s="633"/>
      <c r="AF250" s="633"/>
      <c r="AG250" s="633"/>
      <c r="AH250" s="633"/>
      <c r="AI250" s="633"/>
      <c r="AJ250" s="633"/>
      <c r="AK250" s="633"/>
      <c r="AL250" s="633"/>
      <c r="AM250" s="633"/>
      <c r="AN250" s="633"/>
      <c r="AO250" s="633"/>
      <c r="AP250" s="633"/>
      <c r="AQ250" s="633"/>
      <c r="AR250" s="633"/>
      <c r="AS250" s="633"/>
      <c r="AT250" s="633"/>
      <c r="AU250" s="633"/>
      <c r="AV250" s="633"/>
      <c r="AW250" s="633"/>
      <c r="AX250" s="633"/>
      <c r="AY250" s="633"/>
      <c r="AZ250" s="633"/>
      <c r="BA250" s="633"/>
      <c r="BB250" s="633"/>
      <c r="BC250" s="633"/>
      <c r="BD250" s="633"/>
      <c r="BE250" s="633"/>
      <c r="BF250" s="633"/>
      <c r="BG250" s="633"/>
      <c r="BH250" s="633"/>
      <c r="BI250" s="633"/>
      <c r="BJ250" s="633"/>
      <c r="BK250" s="633"/>
      <c r="BL250" s="633"/>
      <c r="BM250" s="633"/>
      <c r="BN250" s="633"/>
      <c r="BO250" s="633"/>
      <c r="BP250" s="633"/>
      <c r="BQ250" s="633"/>
      <c r="BR250" s="633"/>
      <c r="BS250" s="633"/>
      <c r="BT250" s="633"/>
      <c r="BU250" s="633"/>
      <c r="BV250" s="633"/>
      <c r="BW250" s="633"/>
      <c r="BX250" s="633"/>
      <c r="BY250" s="633"/>
      <c r="BZ250" s="633"/>
    </row>
    <row r="251" spans="1:78" ht="10.5" customHeight="1" x14ac:dyDescent="0.15">
      <c r="A251" s="633"/>
      <c r="B251" s="633"/>
      <c r="C251" s="633"/>
      <c r="D251" s="633"/>
      <c r="E251" s="633"/>
      <c r="F251" s="633"/>
      <c r="G251" s="633"/>
      <c r="H251" s="633"/>
      <c r="I251" s="633"/>
      <c r="J251" s="633"/>
      <c r="K251" s="633"/>
      <c r="L251" s="633"/>
      <c r="M251" s="633"/>
      <c r="N251" s="633"/>
      <c r="O251" s="633"/>
      <c r="P251" s="633"/>
      <c r="Q251" s="633"/>
      <c r="R251" s="633"/>
      <c r="S251" s="633"/>
      <c r="T251" s="633"/>
      <c r="U251" s="633"/>
      <c r="V251" s="633"/>
      <c r="W251" s="633"/>
      <c r="X251" s="633"/>
      <c r="Y251" s="633"/>
      <c r="Z251" s="633"/>
      <c r="AA251" s="633"/>
      <c r="AB251" s="633"/>
      <c r="AC251" s="633"/>
      <c r="AD251" s="633"/>
      <c r="AE251" s="633"/>
      <c r="AF251" s="633"/>
      <c r="AG251" s="633"/>
      <c r="AH251" s="633"/>
      <c r="AI251" s="633"/>
      <c r="AJ251" s="633"/>
      <c r="AK251" s="633"/>
      <c r="AL251" s="633"/>
      <c r="AM251" s="633"/>
      <c r="AN251" s="633"/>
      <c r="AO251" s="633"/>
      <c r="AP251" s="633"/>
      <c r="AQ251" s="633"/>
      <c r="AR251" s="633"/>
      <c r="AS251" s="633"/>
      <c r="AT251" s="633"/>
      <c r="AU251" s="633"/>
      <c r="AV251" s="633"/>
      <c r="AW251" s="633"/>
      <c r="AX251" s="633"/>
      <c r="AY251" s="633"/>
      <c r="AZ251" s="633"/>
      <c r="BA251" s="633"/>
      <c r="BB251" s="633"/>
      <c r="BC251" s="633"/>
      <c r="BD251" s="633"/>
      <c r="BE251" s="633"/>
      <c r="BF251" s="633"/>
      <c r="BG251" s="633"/>
      <c r="BH251" s="633"/>
      <c r="BI251" s="633"/>
      <c r="BJ251" s="633"/>
      <c r="BK251" s="633"/>
      <c r="BL251" s="633"/>
      <c r="BM251" s="633"/>
      <c r="BN251" s="633"/>
      <c r="BO251" s="633"/>
      <c r="BP251" s="633"/>
      <c r="BQ251" s="633"/>
      <c r="BR251" s="633"/>
      <c r="BS251" s="633"/>
      <c r="BT251" s="633"/>
      <c r="BU251" s="633"/>
      <c r="BV251" s="633"/>
      <c r="BW251" s="633"/>
      <c r="BX251" s="633"/>
      <c r="BY251" s="633"/>
      <c r="BZ251" s="633"/>
    </row>
    <row r="252" spans="1:78" ht="10.5" customHeight="1" x14ac:dyDescent="0.15">
      <c r="A252" s="633"/>
      <c r="B252" s="633"/>
      <c r="C252" s="633"/>
      <c r="D252" s="633"/>
      <c r="E252" s="633"/>
      <c r="F252" s="633"/>
      <c r="G252" s="633"/>
      <c r="H252" s="633"/>
      <c r="I252" s="633"/>
      <c r="J252" s="633"/>
      <c r="K252" s="633"/>
      <c r="L252" s="633"/>
      <c r="M252" s="633"/>
      <c r="N252" s="633"/>
      <c r="O252" s="633"/>
      <c r="P252" s="633"/>
      <c r="Q252" s="633"/>
      <c r="R252" s="633"/>
      <c r="S252" s="633"/>
      <c r="T252" s="633"/>
      <c r="U252" s="633"/>
      <c r="V252" s="633"/>
      <c r="W252" s="633"/>
      <c r="X252" s="633"/>
      <c r="Y252" s="633"/>
      <c r="Z252" s="633"/>
      <c r="AA252" s="633"/>
      <c r="AB252" s="633"/>
      <c r="AC252" s="633"/>
      <c r="AD252" s="633"/>
      <c r="AE252" s="633"/>
      <c r="AF252" s="633"/>
      <c r="AG252" s="633"/>
      <c r="AH252" s="633"/>
      <c r="AI252" s="633"/>
      <c r="AJ252" s="633"/>
      <c r="AK252" s="633"/>
      <c r="AL252" s="633"/>
      <c r="AM252" s="633"/>
      <c r="AN252" s="633"/>
      <c r="AO252" s="633"/>
      <c r="AP252" s="633"/>
      <c r="AQ252" s="633"/>
      <c r="AR252" s="633"/>
      <c r="AS252" s="633"/>
      <c r="AT252" s="633"/>
      <c r="AU252" s="633"/>
      <c r="AV252" s="633"/>
      <c r="AW252" s="633"/>
      <c r="AX252" s="633"/>
      <c r="AY252" s="633"/>
      <c r="AZ252" s="633"/>
      <c r="BA252" s="633"/>
      <c r="BB252" s="633"/>
      <c r="BC252" s="633"/>
      <c r="BD252" s="633"/>
      <c r="BE252" s="633"/>
      <c r="BF252" s="633"/>
      <c r="BG252" s="633"/>
      <c r="BH252" s="633"/>
      <c r="BI252" s="633"/>
      <c r="BJ252" s="633"/>
      <c r="BK252" s="633"/>
      <c r="BL252" s="633"/>
      <c r="BM252" s="633"/>
      <c r="BN252" s="633"/>
      <c r="BO252" s="633"/>
      <c r="BP252" s="633"/>
      <c r="BQ252" s="633"/>
      <c r="BR252" s="633"/>
      <c r="BS252" s="633"/>
      <c r="BT252" s="633"/>
      <c r="BU252" s="633"/>
      <c r="BV252" s="633"/>
      <c r="BW252" s="633"/>
      <c r="BX252" s="633"/>
      <c r="BY252" s="633"/>
      <c r="BZ252" s="633"/>
    </row>
    <row r="253" spans="1:78" ht="10.5" customHeight="1" x14ac:dyDescent="0.15">
      <c r="A253" s="633"/>
      <c r="B253" s="633"/>
      <c r="C253" s="633"/>
      <c r="D253" s="633"/>
      <c r="E253" s="633"/>
      <c r="F253" s="633"/>
      <c r="G253" s="633"/>
      <c r="H253" s="633"/>
      <c r="I253" s="633"/>
      <c r="J253" s="633"/>
      <c r="K253" s="633"/>
      <c r="L253" s="633"/>
      <c r="M253" s="633"/>
      <c r="N253" s="633"/>
      <c r="O253" s="633"/>
      <c r="P253" s="633"/>
      <c r="Q253" s="633"/>
      <c r="R253" s="633"/>
      <c r="S253" s="633"/>
      <c r="T253" s="633"/>
      <c r="U253" s="633"/>
      <c r="V253" s="633"/>
      <c r="W253" s="633"/>
      <c r="X253" s="633"/>
      <c r="Y253" s="633"/>
      <c r="Z253" s="633"/>
      <c r="AA253" s="633"/>
      <c r="AB253" s="633"/>
      <c r="AC253" s="633"/>
      <c r="AD253" s="633"/>
      <c r="AE253" s="633"/>
      <c r="AF253" s="633"/>
      <c r="AG253" s="633"/>
      <c r="AH253" s="633"/>
      <c r="AI253" s="633"/>
      <c r="AJ253" s="633"/>
      <c r="AK253" s="633"/>
      <c r="AL253" s="633"/>
      <c r="AM253" s="633"/>
      <c r="AN253" s="633"/>
      <c r="AO253" s="633"/>
      <c r="AP253" s="633"/>
      <c r="AQ253" s="633"/>
      <c r="AR253" s="633"/>
      <c r="AS253" s="633"/>
      <c r="AT253" s="633"/>
      <c r="AU253" s="633"/>
      <c r="AV253" s="633"/>
      <c r="AW253" s="633"/>
      <c r="AX253" s="633"/>
      <c r="AY253" s="633"/>
      <c r="AZ253" s="633"/>
      <c r="BA253" s="633"/>
      <c r="BB253" s="633"/>
      <c r="BC253" s="633"/>
      <c r="BD253" s="633"/>
      <c r="BE253" s="633"/>
      <c r="BF253" s="633"/>
      <c r="BG253" s="633"/>
      <c r="BH253" s="633"/>
      <c r="BI253" s="633"/>
      <c r="BJ253" s="633"/>
      <c r="BK253" s="633"/>
      <c r="BL253" s="633"/>
      <c r="BM253" s="633"/>
      <c r="BN253" s="633"/>
      <c r="BO253" s="633"/>
      <c r="BP253" s="633"/>
      <c r="BQ253" s="633"/>
      <c r="BR253" s="633"/>
      <c r="BS253" s="633"/>
      <c r="BT253" s="633"/>
      <c r="BU253" s="633"/>
      <c r="BV253" s="633"/>
      <c r="BW253" s="633"/>
      <c r="BX253" s="633"/>
      <c r="BY253" s="633"/>
      <c r="BZ253" s="633"/>
    </row>
    <row r="254" spans="1:78" ht="10.5" customHeight="1" x14ac:dyDescent="0.15">
      <c r="A254" s="633"/>
      <c r="B254" s="633"/>
      <c r="C254" s="633"/>
      <c r="D254" s="633"/>
      <c r="E254" s="633"/>
      <c r="F254" s="633"/>
      <c r="G254" s="633"/>
      <c r="H254" s="633"/>
      <c r="I254" s="633"/>
      <c r="J254" s="633"/>
      <c r="K254" s="633"/>
      <c r="L254" s="633"/>
      <c r="M254" s="633"/>
      <c r="N254" s="633"/>
      <c r="O254" s="633"/>
      <c r="P254" s="633"/>
      <c r="Q254" s="633"/>
      <c r="R254" s="633"/>
      <c r="S254" s="633"/>
      <c r="T254" s="633"/>
      <c r="U254" s="633"/>
      <c r="V254" s="633"/>
      <c r="W254" s="633"/>
      <c r="X254" s="633"/>
      <c r="Y254" s="633"/>
      <c r="Z254" s="633"/>
      <c r="AA254" s="633"/>
      <c r="AB254" s="633"/>
      <c r="AC254" s="633"/>
      <c r="AD254" s="633"/>
      <c r="AE254" s="633"/>
      <c r="AF254" s="633"/>
      <c r="AG254" s="633"/>
      <c r="AH254" s="633"/>
      <c r="AI254" s="633"/>
      <c r="AJ254" s="633"/>
      <c r="AK254" s="633"/>
      <c r="AL254" s="633"/>
      <c r="AM254" s="633"/>
      <c r="AN254" s="633"/>
      <c r="AO254" s="633"/>
      <c r="AP254" s="633"/>
      <c r="AQ254" s="633"/>
      <c r="AR254" s="633"/>
      <c r="AS254" s="633"/>
      <c r="AT254" s="633"/>
      <c r="AU254" s="633"/>
      <c r="AV254" s="633"/>
      <c r="AW254" s="633"/>
      <c r="AX254" s="633"/>
      <c r="AY254" s="633"/>
      <c r="AZ254" s="633"/>
      <c r="BA254" s="633"/>
      <c r="BB254" s="633"/>
      <c r="BC254" s="633"/>
      <c r="BD254" s="633"/>
      <c r="BE254" s="633"/>
      <c r="BF254" s="633"/>
      <c r="BG254" s="633"/>
      <c r="BH254" s="633"/>
      <c r="BI254" s="633"/>
      <c r="BJ254" s="633"/>
      <c r="BK254" s="633"/>
      <c r="BL254" s="633"/>
      <c r="BM254" s="633"/>
      <c r="BN254" s="633"/>
      <c r="BO254" s="633"/>
      <c r="BP254" s="633"/>
      <c r="BQ254" s="633"/>
      <c r="BR254" s="633"/>
      <c r="BS254" s="633"/>
      <c r="BT254" s="633"/>
      <c r="BU254" s="633"/>
      <c r="BV254" s="633"/>
      <c r="BW254" s="633"/>
      <c r="BX254" s="633"/>
      <c r="BY254" s="633"/>
      <c r="BZ254" s="633"/>
    </row>
    <row r="255" spans="1:78" ht="10.5" customHeight="1" x14ac:dyDescent="0.15">
      <c r="A255" s="633"/>
      <c r="B255" s="633"/>
      <c r="C255" s="633"/>
      <c r="D255" s="633"/>
      <c r="E255" s="633"/>
      <c r="F255" s="633"/>
      <c r="G255" s="633"/>
      <c r="H255" s="633"/>
      <c r="I255" s="633"/>
      <c r="J255" s="633"/>
      <c r="K255" s="633"/>
      <c r="L255" s="633"/>
      <c r="M255" s="633"/>
      <c r="N255" s="633"/>
      <c r="O255" s="633"/>
      <c r="P255" s="633"/>
      <c r="Q255" s="633"/>
      <c r="R255" s="633"/>
      <c r="S255" s="633"/>
      <c r="T255" s="633"/>
      <c r="U255" s="633"/>
      <c r="V255" s="633"/>
      <c r="W255" s="633"/>
      <c r="X255" s="633"/>
      <c r="Y255" s="633"/>
      <c r="Z255" s="633"/>
      <c r="AA255" s="633"/>
      <c r="AB255" s="633"/>
      <c r="AC255" s="633"/>
      <c r="AD255" s="633"/>
      <c r="AE255" s="633"/>
      <c r="AF255" s="633"/>
      <c r="AG255" s="633"/>
      <c r="AH255" s="633"/>
      <c r="AI255" s="633"/>
      <c r="AJ255" s="633"/>
      <c r="AK255" s="633"/>
      <c r="AL255" s="633"/>
      <c r="AM255" s="633"/>
      <c r="AN255" s="633"/>
      <c r="AO255" s="633"/>
      <c r="AP255" s="633"/>
      <c r="AQ255" s="633"/>
      <c r="AR255" s="633"/>
      <c r="AS255" s="633"/>
      <c r="AT255" s="633"/>
      <c r="AU255" s="633"/>
      <c r="AV255" s="633"/>
      <c r="AW255" s="633"/>
      <c r="AX255" s="633"/>
      <c r="AY255" s="633"/>
      <c r="AZ255" s="633"/>
      <c r="BA255" s="633"/>
      <c r="BB255" s="633"/>
      <c r="BC255" s="633"/>
      <c r="BD255" s="633"/>
      <c r="BE255" s="633"/>
      <c r="BF255" s="633"/>
      <c r="BG255" s="633"/>
      <c r="BH255" s="633"/>
      <c r="BI255" s="633"/>
      <c r="BJ255" s="633"/>
      <c r="BK255" s="633"/>
      <c r="BL255" s="633"/>
      <c r="BM255" s="633"/>
      <c r="BN255" s="633"/>
      <c r="BO255" s="633"/>
      <c r="BP255" s="633"/>
      <c r="BQ255" s="633"/>
      <c r="BR255" s="633"/>
      <c r="BS255" s="633"/>
      <c r="BT255" s="633"/>
      <c r="BU255" s="633"/>
      <c r="BV255" s="633"/>
      <c r="BW255" s="633"/>
      <c r="BX255" s="633"/>
      <c r="BY255" s="633"/>
      <c r="BZ255" s="633"/>
    </row>
    <row r="256" spans="1:78" ht="10.5" customHeight="1" x14ac:dyDescent="0.15">
      <c r="A256" s="633"/>
      <c r="B256" s="633"/>
      <c r="C256" s="633"/>
      <c r="D256" s="633"/>
      <c r="E256" s="633"/>
      <c r="F256" s="633"/>
      <c r="G256" s="633"/>
      <c r="H256" s="633"/>
      <c r="I256" s="633"/>
      <c r="J256" s="633"/>
      <c r="K256" s="633"/>
      <c r="L256" s="633"/>
      <c r="M256" s="633"/>
      <c r="N256" s="633"/>
      <c r="O256" s="633"/>
      <c r="P256" s="633"/>
      <c r="Q256" s="633"/>
      <c r="R256" s="633"/>
      <c r="S256" s="633"/>
      <c r="T256" s="633"/>
      <c r="U256" s="633"/>
      <c r="V256" s="633"/>
      <c r="W256" s="633"/>
      <c r="X256" s="633"/>
      <c r="Y256" s="633"/>
      <c r="Z256" s="633"/>
      <c r="AA256" s="633"/>
      <c r="AB256" s="633"/>
      <c r="AC256" s="633"/>
      <c r="AD256" s="633"/>
      <c r="AE256" s="633"/>
      <c r="AF256" s="633"/>
      <c r="AG256" s="633"/>
      <c r="AH256" s="633"/>
      <c r="AI256" s="633"/>
      <c r="AJ256" s="633"/>
      <c r="AK256" s="633"/>
      <c r="AL256" s="633"/>
      <c r="AM256" s="633"/>
      <c r="AN256" s="633"/>
      <c r="AO256" s="633"/>
      <c r="AP256" s="633"/>
      <c r="AQ256" s="633"/>
      <c r="AR256" s="633"/>
      <c r="AS256" s="633"/>
      <c r="AT256" s="633"/>
      <c r="AU256" s="633"/>
      <c r="AV256" s="633"/>
      <c r="AW256" s="633"/>
      <c r="AX256" s="633"/>
      <c r="AY256" s="633"/>
      <c r="AZ256" s="633"/>
      <c r="BA256" s="633"/>
      <c r="BB256" s="633"/>
      <c r="BC256" s="633"/>
      <c r="BD256" s="633"/>
      <c r="BE256" s="633"/>
      <c r="BF256" s="633"/>
      <c r="BG256" s="633"/>
      <c r="BH256" s="633"/>
      <c r="BI256" s="633"/>
      <c r="BJ256" s="633"/>
      <c r="BK256" s="633"/>
      <c r="BL256" s="633"/>
      <c r="BM256" s="633"/>
      <c r="BN256" s="633"/>
      <c r="BO256" s="633"/>
      <c r="BP256" s="633"/>
      <c r="BQ256" s="633"/>
      <c r="BR256" s="633"/>
      <c r="BS256" s="633"/>
      <c r="BT256" s="633"/>
      <c r="BU256" s="633"/>
      <c r="BV256" s="633"/>
      <c r="BW256" s="633"/>
      <c r="BX256" s="633"/>
      <c r="BY256" s="633"/>
      <c r="BZ256" s="633"/>
    </row>
    <row r="257" spans="1:78" ht="10.5" customHeight="1" x14ac:dyDescent="0.15">
      <c r="A257" s="633"/>
      <c r="B257" s="633"/>
      <c r="C257" s="633"/>
      <c r="D257" s="633"/>
      <c r="E257" s="633"/>
      <c r="F257" s="633"/>
      <c r="G257" s="633"/>
      <c r="H257" s="633"/>
      <c r="I257" s="633"/>
      <c r="J257" s="633"/>
      <c r="K257" s="633"/>
      <c r="L257" s="633"/>
      <c r="M257" s="633"/>
      <c r="N257" s="633"/>
      <c r="O257" s="633"/>
      <c r="P257" s="633"/>
      <c r="Q257" s="633"/>
      <c r="R257" s="633"/>
      <c r="S257" s="633"/>
      <c r="T257" s="633"/>
      <c r="U257" s="633"/>
      <c r="V257" s="633"/>
      <c r="W257" s="633"/>
      <c r="X257" s="633"/>
      <c r="Y257" s="633"/>
      <c r="Z257" s="633"/>
      <c r="AA257" s="633"/>
      <c r="AB257" s="633"/>
      <c r="AC257" s="633"/>
      <c r="AD257" s="633"/>
      <c r="AE257" s="633"/>
      <c r="AF257" s="633"/>
      <c r="AG257" s="633"/>
      <c r="AH257" s="633"/>
      <c r="AI257" s="633"/>
      <c r="AJ257" s="633"/>
      <c r="AK257" s="633"/>
      <c r="AL257" s="633"/>
      <c r="AM257" s="633"/>
      <c r="AN257" s="633"/>
      <c r="AO257" s="633"/>
      <c r="AP257" s="633"/>
      <c r="AQ257" s="633"/>
      <c r="AR257" s="633"/>
      <c r="AS257" s="633"/>
      <c r="AT257" s="633"/>
      <c r="AU257" s="633"/>
      <c r="AV257" s="633"/>
      <c r="AW257" s="633"/>
      <c r="AX257" s="633"/>
      <c r="AY257" s="633"/>
      <c r="AZ257" s="633"/>
      <c r="BA257" s="633"/>
      <c r="BB257" s="633"/>
      <c r="BC257" s="633"/>
      <c r="BD257" s="633"/>
      <c r="BE257" s="633"/>
      <c r="BF257" s="633"/>
      <c r="BG257" s="633"/>
      <c r="BH257" s="633"/>
      <c r="BI257" s="633"/>
      <c r="BJ257" s="633"/>
      <c r="BK257" s="633"/>
      <c r="BL257" s="633"/>
      <c r="BM257" s="633"/>
      <c r="BN257" s="633"/>
      <c r="BO257" s="633"/>
      <c r="BP257" s="633"/>
      <c r="BQ257" s="633"/>
      <c r="BR257" s="633"/>
      <c r="BS257" s="633"/>
      <c r="BT257" s="633"/>
      <c r="BU257" s="633"/>
      <c r="BV257" s="633"/>
      <c r="BW257" s="633"/>
      <c r="BX257" s="633"/>
      <c r="BY257" s="633"/>
      <c r="BZ257" s="633"/>
    </row>
    <row r="258" spans="1:78" ht="10.5" customHeight="1" x14ac:dyDescent="0.15">
      <c r="A258" s="633"/>
      <c r="B258" s="633"/>
      <c r="C258" s="633"/>
      <c r="D258" s="633"/>
      <c r="E258" s="633"/>
      <c r="F258" s="633"/>
      <c r="G258" s="633"/>
      <c r="H258" s="633"/>
      <c r="I258" s="633"/>
      <c r="J258" s="633"/>
      <c r="K258" s="633"/>
      <c r="L258" s="633"/>
      <c r="M258" s="633"/>
      <c r="N258" s="633"/>
      <c r="O258" s="633"/>
      <c r="P258" s="633"/>
      <c r="Q258" s="633"/>
      <c r="R258" s="633"/>
      <c r="S258" s="633"/>
      <c r="T258" s="633"/>
      <c r="U258" s="633"/>
      <c r="V258" s="633"/>
      <c r="W258" s="633"/>
      <c r="X258" s="633"/>
      <c r="Y258" s="633"/>
      <c r="Z258" s="633"/>
      <c r="AA258" s="633"/>
      <c r="AB258" s="633"/>
      <c r="AC258" s="633"/>
      <c r="AD258" s="633"/>
      <c r="AE258" s="633"/>
      <c r="AF258" s="633"/>
      <c r="AG258" s="633"/>
      <c r="AH258" s="633"/>
      <c r="AI258" s="633"/>
      <c r="AJ258" s="633"/>
      <c r="AK258" s="633"/>
      <c r="AL258" s="633"/>
      <c r="AM258" s="633"/>
      <c r="AN258" s="633"/>
      <c r="AO258" s="633"/>
      <c r="AP258" s="633"/>
      <c r="AQ258" s="633"/>
      <c r="AR258" s="633"/>
      <c r="AS258" s="633"/>
      <c r="AT258" s="633"/>
      <c r="AU258" s="633"/>
      <c r="AV258" s="633"/>
      <c r="AW258" s="633"/>
      <c r="AX258" s="633"/>
      <c r="AY258" s="633"/>
      <c r="AZ258" s="633"/>
      <c r="BA258" s="633"/>
      <c r="BB258" s="633"/>
      <c r="BC258" s="633"/>
      <c r="BD258" s="633"/>
      <c r="BE258" s="633"/>
      <c r="BF258" s="633"/>
      <c r="BG258" s="633"/>
      <c r="BH258" s="633"/>
      <c r="BI258" s="633"/>
      <c r="BJ258" s="633"/>
      <c r="BK258" s="633"/>
      <c r="BL258" s="633"/>
      <c r="BM258" s="633"/>
      <c r="BN258" s="633"/>
      <c r="BO258" s="633"/>
      <c r="BP258" s="633"/>
      <c r="BQ258" s="633"/>
      <c r="BR258" s="633"/>
      <c r="BS258" s="633"/>
      <c r="BT258" s="633"/>
      <c r="BU258" s="633"/>
      <c r="BV258" s="633"/>
      <c r="BW258" s="633"/>
      <c r="BX258" s="633"/>
      <c r="BY258" s="633"/>
      <c r="BZ258" s="633"/>
    </row>
    <row r="259" spans="1:78" ht="10.5" customHeight="1" x14ac:dyDescent="0.15">
      <c r="A259" s="633"/>
      <c r="B259" s="633"/>
      <c r="C259" s="633"/>
      <c r="D259" s="633"/>
      <c r="E259" s="633"/>
      <c r="F259" s="633"/>
      <c r="G259" s="633"/>
      <c r="H259" s="633"/>
      <c r="I259" s="633"/>
      <c r="J259" s="633"/>
      <c r="K259" s="633"/>
      <c r="L259" s="633"/>
      <c r="M259" s="633"/>
      <c r="N259" s="633"/>
      <c r="O259" s="633"/>
      <c r="P259" s="633"/>
      <c r="Q259" s="633"/>
      <c r="R259" s="633"/>
      <c r="S259" s="633"/>
      <c r="T259" s="633"/>
      <c r="U259" s="633"/>
      <c r="V259" s="633"/>
      <c r="W259" s="633"/>
      <c r="X259" s="633"/>
      <c r="Y259" s="633"/>
      <c r="Z259" s="633"/>
      <c r="AA259" s="633"/>
      <c r="AB259" s="633"/>
      <c r="AC259" s="633"/>
      <c r="AD259" s="633"/>
      <c r="AE259" s="633"/>
      <c r="AF259" s="633"/>
      <c r="AG259" s="633"/>
      <c r="AH259" s="633"/>
      <c r="AI259" s="633"/>
      <c r="AJ259" s="633"/>
      <c r="AK259" s="633"/>
      <c r="AL259" s="633"/>
      <c r="AM259" s="633"/>
      <c r="AN259" s="633"/>
      <c r="AO259" s="633"/>
      <c r="AP259" s="633"/>
      <c r="AQ259" s="633"/>
      <c r="AR259" s="633"/>
      <c r="AS259" s="633"/>
      <c r="AT259" s="633"/>
      <c r="AU259" s="633"/>
      <c r="AV259" s="633"/>
      <c r="AW259" s="633"/>
      <c r="AX259" s="633"/>
      <c r="AY259" s="633"/>
      <c r="AZ259" s="633"/>
      <c r="BA259" s="633"/>
      <c r="BB259" s="633"/>
      <c r="BC259" s="633"/>
      <c r="BD259" s="633"/>
      <c r="BE259" s="633"/>
      <c r="BF259" s="633"/>
      <c r="BG259" s="633"/>
      <c r="BH259" s="633"/>
      <c r="BI259" s="633"/>
      <c r="BJ259" s="633"/>
      <c r="BK259" s="633"/>
      <c r="BL259" s="633"/>
      <c r="BM259" s="633"/>
      <c r="BN259" s="633"/>
      <c r="BO259" s="633"/>
      <c r="BP259" s="633"/>
      <c r="BQ259" s="633"/>
      <c r="BR259" s="633"/>
      <c r="BS259" s="633"/>
      <c r="BT259" s="633"/>
      <c r="BU259" s="633"/>
      <c r="BV259" s="633"/>
      <c r="BW259" s="633"/>
      <c r="BX259" s="633"/>
      <c r="BY259" s="633"/>
      <c r="BZ259" s="633"/>
    </row>
    <row r="260" spans="1:78" ht="10.5" customHeight="1" x14ac:dyDescent="0.15">
      <c r="A260" s="633"/>
      <c r="B260" s="633"/>
      <c r="C260" s="633"/>
      <c r="D260" s="633"/>
      <c r="E260" s="633"/>
      <c r="F260" s="633"/>
      <c r="G260" s="633"/>
      <c r="H260" s="633"/>
      <c r="I260" s="633"/>
      <c r="J260" s="633"/>
      <c r="K260" s="633"/>
      <c r="L260" s="633"/>
      <c r="M260" s="633"/>
      <c r="N260" s="633"/>
      <c r="O260" s="633"/>
      <c r="P260" s="633"/>
      <c r="Q260" s="633"/>
      <c r="R260" s="633"/>
      <c r="S260" s="633"/>
      <c r="T260" s="633"/>
      <c r="U260" s="633"/>
      <c r="V260" s="633"/>
      <c r="W260" s="633"/>
      <c r="X260" s="633"/>
      <c r="Y260" s="633"/>
      <c r="Z260" s="633"/>
      <c r="AA260" s="633"/>
      <c r="AB260" s="633"/>
      <c r="AC260" s="633"/>
      <c r="AD260" s="633"/>
      <c r="AE260" s="633"/>
      <c r="AF260" s="633"/>
      <c r="AG260" s="633"/>
      <c r="AH260" s="633"/>
      <c r="AI260" s="633"/>
      <c r="AJ260" s="633"/>
      <c r="AK260" s="633"/>
      <c r="AL260" s="633"/>
      <c r="AM260" s="633"/>
      <c r="AN260" s="633"/>
      <c r="AO260" s="633"/>
      <c r="AP260" s="633"/>
      <c r="AQ260" s="633"/>
      <c r="AR260" s="633"/>
      <c r="AS260" s="633"/>
      <c r="AT260" s="633"/>
      <c r="AU260" s="633"/>
      <c r="AV260" s="633"/>
      <c r="AW260" s="633"/>
      <c r="AX260" s="633"/>
      <c r="AY260" s="633"/>
      <c r="AZ260" s="633"/>
      <c r="BA260" s="633"/>
      <c r="BB260" s="633"/>
      <c r="BC260" s="633"/>
      <c r="BD260" s="633"/>
      <c r="BE260" s="633"/>
      <c r="BF260" s="633"/>
      <c r="BG260" s="633"/>
      <c r="BH260" s="633"/>
      <c r="BI260" s="633"/>
      <c r="BJ260" s="633"/>
      <c r="BK260" s="633"/>
      <c r="BL260" s="633"/>
      <c r="BM260" s="633"/>
      <c r="BN260" s="633"/>
      <c r="BO260" s="633"/>
      <c r="BP260" s="633"/>
      <c r="BQ260" s="633"/>
      <c r="BR260" s="633"/>
      <c r="BS260" s="633"/>
      <c r="BT260" s="633"/>
      <c r="BU260" s="633"/>
      <c r="BV260" s="633"/>
      <c r="BW260" s="633"/>
      <c r="BX260" s="633"/>
      <c r="BY260" s="633"/>
      <c r="BZ260" s="633"/>
    </row>
    <row r="261" spans="1:78" ht="10.5" customHeight="1" x14ac:dyDescent="0.15">
      <c r="A261" s="633"/>
      <c r="B261" s="633"/>
      <c r="C261" s="633"/>
      <c r="D261" s="633"/>
      <c r="E261" s="633"/>
      <c r="F261" s="633"/>
      <c r="G261" s="633"/>
      <c r="H261" s="633"/>
      <c r="I261" s="633"/>
      <c r="J261" s="633"/>
      <c r="K261" s="633"/>
      <c r="L261" s="633"/>
      <c r="M261" s="633"/>
      <c r="N261" s="633"/>
      <c r="O261" s="633"/>
      <c r="P261" s="633"/>
      <c r="Q261" s="633"/>
      <c r="R261" s="633"/>
      <c r="S261" s="633"/>
      <c r="T261" s="633"/>
      <c r="U261" s="633"/>
      <c r="V261" s="633"/>
      <c r="W261" s="633"/>
      <c r="X261" s="633"/>
      <c r="Y261" s="633"/>
      <c r="Z261" s="633"/>
      <c r="AA261" s="633"/>
      <c r="AB261" s="633"/>
      <c r="AC261" s="633"/>
      <c r="AD261" s="633"/>
      <c r="AE261" s="633"/>
      <c r="AF261" s="633"/>
      <c r="AG261" s="633"/>
      <c r="AH261" s="633"/>
      <c r="AI261" s="633"/>
      <c r="AJ261" s="633"/>
      <c r="AK261" s="633"/>
      <c r="AL261" s="633"/>
      <c r="AM261" s="633"/>
      <c r="AN261" s="633"/>
      <c r="AO261" s="633"/>
      <c r="AP261" s="633"/>
      <c r="AQ261" s="633"/>
      <c r="AR261" s="633"/>
      <c r="AS261" s="633"/>
      <c r="AT261" s="633"/>
      <c r="AU261" s="633"/>
      <c r="AV261" s="633"/>
      <c r="AW261" s="633"/>
      <c r="AX261" s="633"/>
      <c r="AY261" s="633"/>
      <c r="AZ261" s="633"/>
      <c r="BA261" s="633"/>
      <c r="BB261" s="633"/>
      <c r="BC261" s="633"/>
      <c r="BD261" s="633"/>
      <c r="BE261" s="633"/>
      <c r="BF261" s="633"/>
      <c r="BG261" s="633"/>
      <c r="BH261" s="633"/>
      <c r="BI261" s="633"/>
      <c r="BJ261" s="633"/>
      <c r="BK261" s="633"/>
      <c r="BL261" s="633"/>
      <c r="BM261" s="633"/>
      <c r="BN261" s="633"/>
      <c r="BO261" s="633"/>
      <c r="BP261" s="633"/>
      <c r="BQ261" s="633"/>
      <c r="BR261" s="633"/>
      <c r="BS261" s="633"/>
      <c r="BT261" s="633"/>
      <c r="BU261" s="633"/>
      <c r="BV261" s="633"/>
      <c r="BW261" s="633"/>
      <c r="BX261" s="633"/>
      <c r="BY261" s="633"/>
      <c r="BZ261" s="633"/>
    </row>
    <row r="262" spans="1:78" ht="10.5" customHeight="1" x14ac:dyDescent="0.15">
      <c r="A262" s="633"/>
      <c r="B262" s="633"/>
      <c r="C262" s="633"/>
      <c r="D262" s="633"/>
      <c r="E262" s="633"/>
      <c r="F262" s="633"/>
      <c r="G262" s="633"/>
      <c r="H262" s="633"/>
      <c r="I262" s="633"/>
      <c r="J262" s="633"/>
      <c r="K262" s="633"/>
      <c r="L262" s="633"/>
      <c r="M262" s="633"/>
      <c r="N262" s="633"/>
      <c r="O262" s="633"/>
      <c r="P262" s="633"/>
      <c r="Q262" s="633"/>
      <c r="R262" s="633"/>
      <c r="S262" s="633"/>
      <c r="T262" s="633"/>
      <c r="U262" s="633"/>
      <c r="V262" s="633"/>
      <c r="W262" s="633"/>
      <c r="X262" s="633"/>
      <c r="Y262" s="633"/>
      <c r="Z262" s="633"/>
      <c r="AA262" s="633"/>
      <c r="AB262" s="633"/>
      <c r="AC262" s="633"/>
      <c r="AD262" s="633"/>
      <c r="AE262" s="633"/>
      <c r="AF262" s="633"/>
      <c r="AG262" s="633"/>
      <c r="AH262" s="633"/>
      <c r="AI262" s="633"/>
      <c r="AJ262" s="633"/>
      <c r="AK262" s="633"/>
      <c r="AL262" s="633"/>
      <c r="AM262" s="633"/>
      <c r="AN262" s="633"/>
      <c r="AO262" s="633"/>
      <c r="AP262" s="633"/>
      <c r="AQ262" s="633"/>
      <c r="AR262" s="633"/>
      <c r="AS262" s="633"/>
      <c r="AT262" s="633"/>
      <c r="AU262" s="633"/>
      <c r="AV262" s="633"/>
      <c r="AW262" s="633"/>
      <c r="AX262" s="633"/>
      <c r="AY262" s="633"/>
      <c r="AZ262" s="633"/>
      <c r="BA262" s="633"/>
      <c r="BB262" s="633"/>
      <c r="BC262" s="633"/>
      <c r="BD262" s="633"/>
      <c r="BE262" s="633"/>
      <c r="BF262" s="633"/>
      <c r="BG262" s="633"/>
      <c r="BH262" s="633"/>
      <c r="BI262" s="633"/>
      <c r="BJ262" s="633"/>
      <c r="BK262" s="633"/>
      <c r="BL262" s="633"/>
      <c r="BM262" s="633"/>
      <c r="BN262" s="633"/>
      <c r="BO262" s="633"/>
      <c r="BP262" s="633"/>
      <c r="BQ262" s="633"/>
      <c r="BR262" s="633"/>
      <c r="BS262" s="633"/>
      <c r="BT262" s="633"/>
      <c r="BU262" s="633"/>
      <c r="BV262" s="633"/>
      <c r="BW262" s="633"/>
      <c r="BX262" s="633"/>
      <c r="BY262" s="633"/>
      <c r="BZ262" s="633"/>
    </row>
    <row r="263" spans="1:78" ht="10.5" customHeight="1" x14ac:dyDescent="0.15">
      <c r="A263" s="633"/>
      <c r="B263" s="633"/>
      <c r="C263" s="633"/>
      <c r="D263" s="633"/>
      <c r="E263" s="633"/>
      <c r="F263" s="633"/>
      <c r="G263" s="633"/>
      <c r="H263" s="633"/>
      <c r="I263" s="633"/>
      <c r="J263" s="633"/>
      <c r="K263" s="633"/>
      <c r="L263" s="633"/>
      <c r="M263" s="633"/>
      <c r="N263" s="633"/>
      <c r="O263" s="633"/>
      <c r="P263" s="633"/>
      <c r="Q263" s="633"/>
      <c r="R263" s="633"/>
      <c r="S263" s="633"/>
      <c r="T263" s="633"/>
      <c r="U263" s="633"/>
      <c r="V263" s="633"/>
      <c r="W263" s="633"/>
      <c r="X263" s="633"/>
      <c r="Y263" s="633"/>
      <c r="Z263" s="633"/>
      <c r="AA263" s="633"/>
      <c r="AB263" s="633"/>
      <c r="AC263" s="633"/>
      <c r="AD263" s="633"/>
      <c r="AE263" s="633"/>
      <c r="AF263" s="633"/>
      <c r="AG263" s="633"/>
      <c r="AH263" s="633"/>
      <c r="AI263" s="633"/>
      <c r="AJ263" s="633"/>
      <c r="AK263" s="633"/>
      <c r="AL263" s="633"/>
      <c r="AM263" s="633"/>
      <c r="AN263" s="633"/>
      <c r="AO263" s="633"/>
      <c r="AP263" s="633"/>
      <c r="AQ263" s="633"/>
      <c r="AR263" s="633"/>
      <c r="AS263" s="633"/>
      <c r="AT263" s="633"/>
      <c r="AU263" s="633"/>
      <c r="AV263" s="633"/>
      <c r="AW263" s="633"/>
      <c r="AX263" s="633"/>
      <c r="AY263" s="633"/>
      <c r="AZ263" s="633"/>
      <c r="BA263" s="633"/>
      <c r="BB263" s="633"/>
      <c r="BC263" s="633"/>
      <c r="BD263" s="633"/>
      <c r="BE263" s="633"/>
      <c r="BF263" s="633"/>
      <c r="BG263" s="633"/>
      <c r="BH263" s="633"/>
      <c r="BI263" s="633"/>
      <c r="BJ263" s="633"/>
      <c r="BK263" s="633"/>
      <c r="BL263" s="633"/>
      <c r="BM263" s="633"/>
      <c r="BN263" s="633"/>
      <c r="BO263" s="633"/>
      <c r="BP263" s="633"/>
      <c r="BQ263" s="633"/>
      <c r="BR263" s="633"/>
      <c r="BS263" s="633"/>
      <c r="BT263" s="633"/>
      <c r="BU263" s="633"/>
      <c r="BV263" s="633"/>
      <c r="BW263" s="633"/>
      <c r="BX263" s="633"/>
      <c r="BY263" s="633"/>
      <c r="BZ263" s="633"/>
    </row>
    <row r="264" spans="1:78" ht="10.5" customHeight="1" x14ac:dyDescent="0.15">
      <c r="A264" s="633"/>
      <c r="B264" s="633"/>
      <c r="C264" s="633"/>
      <c r="D264" s="633"/>
      <c r="E264" s="633"/>
      <c r="F264" s="633"/>
      <c r="G264" s="633"/>
      <c r="H264" s="633"/>
      <c r="I264" s="633"/>
      <c r="J264" s="633"/>
      <c r="K264" s="633"/>
      <c r="L264" s="633"/>
      <c r="M264" s="633"/>
      <c r="N264" s="633"/>
      <c r="O264" s="633"/>
      <c r="P264" s="633"/>
      <c r="Q264" s="633"/>
      <c r="R264" s="633"/>
      <c r="S264" s="633"/>
      <c r="T264" s="633"/>
      <c r="U264" s="633"/>
      <c r="V264" s="633"/>
      <c r="W264" s="633"/>
      <c r="X264" s="633"/>
      <c r="Y264" s="633"/>
      <c r="Z264" s="633"/>
      <c r="AA264" s="633"/>
      <c r="AB264" s="633"/>
      <c r="AC264" s="633"/>
      <c r="AD264" s="633"/>
      <c r="AE264" s="633"/>
      <c r="AF264" s="633"/>
      <c r="AG264" s="633"/>
      <c r="AH264" s="633"/>
      <c r="AI264" s="633"/>
      <c r="AJ264" s="633"/>
      <c r="AK264" s="633"/>
      <c r="AL264" s="633"/>
      <c r="AM264" s="633"/>
      <c r="AN264" s="633"/>
      <c r="AO264" s="633"/>
      <c r="AP264" s="633"/>
      <c r="AQ264" s="633"/>
      <c r="AR264" s="633"/>
      <c r="AS264" s="633"/>
      <c r="AT264" s="633"/>
      <c r="AU264" s="633"/>
      <c r="AV264" s="633"/>
      <c r="AW264" s="633"/>
      <c r="AX264" s="633"/>
      <c r="AY264" s="633"/>
      <c r="AZ264" s="633"/>
      <c r="BA264" s="633"/>
      <c r="BB264" s="633"/>
      <c r="BC264" s="633"/>
      <c r="BD264" s="633"/>
      <c r="BE264" s="633"/>
      <c r="BF264" s="633"/>
      <c r="BG264" s="633"/>
      <c r="BH264" s="633"/>
      <c r="BI264" s="633"/>
      <c r="BJ264" s="633"/>
      <c r="BK264" s="633"/>
      <c r="BL264" s="633"/>
      <c r="BM264" s="633"/>
      <c r="BN264" s="633"/>
      <c r="BO264" s="633"/>
      <c r="BP264" s="633"/>
      <c r="BQ264" s="633"/>
      <c r="BR264" s="633"/>
      <c r="BS264" s="633"/>
      <c r="BT264" s="633"/>
      <c r="BU264" s="633"/>
      <c r="BV264" s="633"/>
      <c r="BW264" s="633"/>
      <c r="BX264" s="633"/>
      <c r="BY264" s="633"/>
      <c r="BZ264" s="633"/>
    </row>
    <row r="265" spans="1:78" ht="10.5" customHeight="1" x14ac:dyDescent="0.15">
      <c r="A265" s="633"/>
      <c r="B265" s="633"/>
      <c r="C265" s="633"/>
      <c r="D265" s="633"/>
      <c r="E265" s="633"/>
      <c r="F265" s="633"/>
      <c r="G265" s="633"/>
      <c r="H265" s="633"/>
      <c r="I265" s="633"/>
      <c r="J265" s="633"/>
      <c r="K265" s="633"/>
      <c r="L265" s="633"/>
      <c r="M265" s="633"/>
      <c r="N265" s="633"/>
      <c r="O265" s="633"/>
      <c r="P265" s="633"/>
      <c r="Q265" s="633"/>
      <c r="R265" s="633"/>
      <c r="S265" s="633"/>
      <c r="T265" s="633"/>
      <c r="U265" s="633"/>
      <c r="V265" s="633"/>
      <c r="W265" s="633"/>
      <c r="X265" s="633"/>
      <c r="Y265" s="633"/>
      <c r="Z265" s="633"/>
      <c r="AA265" s="633"/>
      <c r="AB265" s="633"/>
      <c r="AC265" s="633"/>
      <c r="AD265" s="633"/>
      <c r="AE265" s="633"/>
      <c r="AF265" s="633"/>
      <c r="AG265" s="633"/>
      <c r="AH265" s="633"/>
      <c r="AI265" s="633"/>
      <c r="AJ265" s="633"/>
      <c r="AK265" s="633"/>
      <c r="AL265" s="633"/>
      <c r="AM265" s="633"/>
      <c r="AN265" s="633"/>
      <c r="AO265" s="633"/>
      <c r="AP265" s="633"/>
      <c r="AQ265" s="633"/>
      <c r="AR265" s="633"/>
      <c r="AS265" s="633"/>
      <c r="AT265" s="633"/>
      <c r="AU265" s="633"/>
      <c r="AV265" s="633"/>
      <c r="AW265" s="633"/>
      <c r="AX265" s="633"/>
      <c r="AY265" s="633"/>
      <c r="AZ265" s="633"/>
      <c r="BA265" s="633"/>
      <c r="BB265" s="633"/>
      <c r="BC265" s="633"/>
      <c r="BD265" s="633"/>
      <c r="BE265" s="633"/>
      <c r="BF265" s="633"/>
      <c r="BG265" s="633"/>
      <c r="BH265" s="633"/>
      <c r="BI265" s="633"/>
      <c r="BJ265" s="633"/>
      <c r="BK265" s="633"/>
      <c r="BL265" s="633"/>
      <c r="BM265" s="633"/>
      <c r="BN265" s="633"/>
      <c r="BO265" s="633"/>
      <c r="BP265" s="633"/>
      <c r="BQ265" s="633"/>
      <c r="BR265" s="633"/>
      <c r="BS265" s="633"/>
      <c r="BT265" s="633"/>
      <c r="BU265" s="633"/>
      <c r="BV265" s="633"/>
      <c r="BW265" s="633"/>
      <c r="BX265" s="633"/>
      <c r="BY265" s="633"/>
      <c r="BZ265" s="633"/>
    </row>
    <row r="266" spans="1:78" ht="10.5" customHeight="1" x14ac:dyDescent="0.15">
      <c r="A266" s="633"/>
      <c r="B266" s="633"/>
      <c r="C266" s="633"/>
      <c r="D266" s="633"/>
      <c r="E266" s="633"/>
      <c r="F266" s="633"/>
      <c r="G266" s="633"/>
      <c r="H266" s="633"/>
      <c r="I266" s="633"/>
      <c r="J266" s="633"/>
      <c r="K266" s="633"/>
      <c r="L266" s="633"/>
      <c r="M266" s="633"/>
      <c r="N266" s="633"/>
      <c r="O266" s="633"/>
      <c r="P266" s="633"/>
      <c r="Q266" s="633"/>
      <c r="R266" s="633"/>
      <c r="S266" s="633"/>
      <c r="T266" s="633"/>
      <c r="U266" s="633"/>
      <c r="V266" s="633"/>
      <c r="W266" s="633"/>
      <c r="X266" s="633"/>
      <c r="Y266" s="633"/>
      <c r="Z266" s="633"/>
      <c r="AA266" s="633"/>
      <c r="AB266" s="633"/>
      <c r="AC266" s="633"/>
      <c r="AD266" s="633"/>
      <c r="AE266" s="633"/>
      <c r="AF266" s="633"/>
      <c r="AG266" s="633"/>
      <c r="AH266" s="633"/>
      <c r="AI266" s="633"/>
      <c r="AJ266" s="633"/>
      <c r="AK266" s="633"/>
      <c r="AL266" s="633"/>
      <c r="AM266" s="633"/>
      <c r="AN266" s="633"/>
      <c r="AO266" s="633"/>
      <c r="AP266" s="633"/>
      <c r="AQ266" s="633"/>
      <c r="AR266" s="633"/>
      <c r="AS266" s="633"/>
      <c r="AT266" s="633"/>
      <c r="AU266" s="633"/>
      <c r="AV266" s="633"/>
      <c r="AW266" s="633"/>
      <c r="AX266" s="633"/>
      <c r="AY266" s="633"/>
      <c r="AZ266" s="633"/>
      <c r="BA266" s="633"/>
      <c r="BB266" s="633"/>
      <c r="BC266" s="633"/>
      <c r="BD266" s="633"/>
      <c r="BE266" s="633"/>
      <c r="BF266" s="633"/>
      <c r="BG266" s="633"/>
      <c r="BH266" s="633"/>
      <c r="BI266" s="633"/>
      <c r="BJ266" s="633"/>
      <c r="BK266" s="633"/>
      <c r="BL266" s="633"/>
      <c r="BM266" s="633"/>
      <c r="BN266" s="633"/>
      <c r="BO266" s="633"/>
      <c r="BP266" s="633"/>
      <c r="BQ266" s="633"/>
      <c r="BR266" s="633"/>
      <c r="BS266" s="633"/>
      <c r="BT266" s="633"/>
      <c r="BU266" s="633"/>
      <c r="BV266" s="633"/>
      <c r="BW266" s="633"/>
      <c r="BX266" s="633"/>
      <c r="BY266" s="633"/>
      <c r="BZ266" s="633"/>
    </row>
    <row r="267" spans="1:78" ht="10.5" customHeight="1" x14ac:dyDescent="0.15">
      <c r="A267" s="633"/>
      <c r="B267" s="633"/>
      <c r="C267" s="633"/>
      <c r="D267" s="633"/>
      <c r="E267" s="633"/>
      <c r="F267" s="633"/>
      <c r="G267" s="633"/>
      <c r="H267" s="633"/>
      <c r="I267" s="633"/>
      <c r="J267" s="633"/>
      <c r="K267" s="633"/>
      <c r="L267" s="633"/>
      <c r="M267" s="633"/>
      <c r="N267" s="633"/>
      <c r="O267" s="633"/>
      <c r="P267" s="633"/>
      <c r="Q267" s="633"/>
      <c r="R267" s="633"/>
      <c r="S267" s="633"/>
      <c r="T267" s="633"/>
      <c r="U267" s="633"/>
      <c r="V267" s="633"/>
      <c r="W267" s="633"/>
      <c r="X267" s="633"/>
      <c r="Y267" s="633"/>
      <c r="Z267" s="633"/>
      <c r="AA267" s="633"/>
      <c r="AB267" s="633"/>
      <c r="AC267" s="633"/>
      <c r="AD267" s="633"/>
      <c r="AE267" s="633"/>
      <c r="AF267" s="633"/>
      <c r="AG267" s="633"/>
      <c r="AH267" s="633"/>
      <c r="AI267" s="633"/>
      <c r="AJ267" s="633"/>
      <c r="AK267" s="633"/>
      <c r="AL267" s="633"/>
      <c r="AM267" s="633"/>
      <c r="AN267" s="633"/>
      <c r="AO267" s="633"/>
      <c r="AP267" s="633"/>
      <c r="AQ267" s="633"/>
      <c r="AR267" s="633"/>
      <c r="AS267" s="633"/>
      <c r="AT267" s="633"/>
      <c r="AU267" s="633"/>
      <c r="AV267" s="633"/>
      <c r="AW267" s="633"/>
      <c r="AX267" s="633"/>
      <c r="AY267" s="633"/>
      <c r="AZ267" s="633"/>
      <c r="BA267" s="633"/>
      <c r="BB267" s="633"/>
      <c r="BC267" s="633"/>
      <c r="BD267" s="633"/>
      <c r="BE267" s="633"/>
      <c r="BF267" s="633"/>
      <c r="BG267" s="633"/>
      <c r="BH267" s="633"/>
      <c r="BI267" s="633"/>
      <c r="BJ267" s="633"/>
      <c r="BK267" s="633"/>
      <c r="BL267" s="633"/>
      <c r="BM267" s="633"/>
      <c r="BN267" s="633"/>
      <c r="BO267" s="633"/>
      <c r="BP267" s="633"/>
      <c r="BQ267" s="633"/>
      <c r="BR267" s="633"/>
      <c r="BS267" s="633"/>
      <c r="BT267" s="633"/>
      <c r="BU267" s="633"/>
      <c r="BV267" s="633"/>
      <c r="BW267" s="633"/>
      <c r="BX267" s="633"/>
      <c r="BY267" s="633"/>
      <c r="BZ267" s="633"/>
    </row>
    <row r="268" spans="1:78" ht="10.5" customHeight="1" x14ac:dyDescent="0.15">
      <c r="A268" s="633"/>
      <c r="B268" s="633"/>
      <c r="C268" s="633"/>
      <c r="D268" s="633"/>
      <c r="E268" s="633"/>
      <c r="F268" s="633"/>
      <c r="G268" s="633"/>
      <c r="H268" s="633"/>
      <c r="I268" s="633"/>
      <c r="J268" s="633"/>
      <c r="K268" s="633"/>
      <c r="L268" s="633"/>
      <c r="M268" s="633"/>
      <c r="N268" s="633"/>
      <c r="O268" s="633"/>
      <c r="P268" s="633"/>
      <c r="Q268" s="633"/>
      <c r="R268" s="633"/>
      <c r="S268" s="633"/>
      <c r="T268" s="633"/>
      <c r="U268" s="633"/>
      <c r="V268" s="633"/>
      <c r="W268" s="633"/>
      <c r="X268" s="633"/>
      <c r="Y268" s="633"/>
      <c r="Z268" s="633"/>
      <c r="AA268" s="633"/>
      <c r="AB268" s="633"/>
      <c r="AC268" s="633"/>
      <c r="AD268" s="633"/>
      <c r="AE268" s="633"/>
      <c r="AF268" s="633"/>
      <c r="AG268" s="633"/>
      <c r="AH268" s="633"/>
      <c r="AI268" s="633"/>
      <c r="AJ268" s="633"/>
      <c r="AK268" s="633"/>
      <c r="AL268" s="633"/>
      <c r="AM268" s="633"/>
      <c r="AN268" s="633"/>
      <c r="AO268" s="633"/>
      <c r="AP268" s="633"/>
      <c r="AQ268" s="633"/>
      <c r="AR268" s="633"/>
      <c r="AS268" s="633"/>
      <c r="AT268" s="633"/>
      <c r="AU268" s="633"/>
      <c r="AV268" s="633"/>
      <c r="AW268" s="633"/>
      <c r="AX268" s="633"/>
      <c r="AY268" s="633"/>
      <c r="AZ268" s="633"/>
      <c r="BA268" s="633"/>
      <c r="BB268" s="633"/>
      <c r="BC268" s="633"/>
      <c r="BD268" s="633"/>
      <c r="BE268" s="633"/>
      <c r="BF268" s="633"/>
      <c r="BG268" s="633"/>
      <c r="BH268" s="633"/>
      <c r="BI268" s="633"/>
      <c r="BJ268" s="633"/>
      <c r="BK268" s="633"/>
      <c r="BL268" s="633"/>
      <c r="BM268" s="633"/>
      <c r="BN268" s="633"/>
      <c r="BO268" s="633"/>
      <c r="BP268" s="633"/>
      <c r="BQ268" s="633"/>
      <c r="BR268" s="633"/>
      <c r="BS268" s="633"/>
      <c r="BT268" s="633"/>
      <c r="BU268" s="633"/>
      <c r="BV268" s="633"/>
      <c r="BW268" s="633"/>
      <c r="BX268" s="633"/>
      <c r="BY268" s="633"/>
      <c r="BZ268" s="633"/>
    </row>
    <row r="269" spans="1:78" ht="10.5" customHeight="1" x14ac:dyDescent="0.15">
      <c r="A269" s="633"/>
      <c r="B269" s="633"/>
      <c r="C269" s="633"/>
      <c r="D269" s="633"/>
      <c r="E269" s="633"/>
      <c r="F269" s="633"/>
      <c r="G269" s="633"/>
      <c r="H269" s="633"/>
      <c r="I269" s="633"/>
      <c r="J269" s="633"/>
      <c r="K269" s="633"/>
      <c r="L269" s="633"/>
      <c r="M269" s="633"/>
      <c r="N269" s="633"/>
      <c r="O269" s="633"/>
      <c r="P269" s="633"/>
      <c r="Q269" s="633"/>
      <c r="R269" s="633"/>
      <c r="S269" s="633"/>
      <c r="T269" s="633"/>
      <c r="U269" s="633"/>
      <c r="V269" s="633"/>
      <c r="W269" s="633"/>
      <c r="X269" s="633"/>
      <c r="Y269" s="633"/>
      <c r="Z269" s="633"/>
      <c r="AA269" s="633"/>
      <c r="AB269" s="633"/>
      <c r="AC269" s="633"/>
      <c r="AD269" s="633"/>
      <c r="AE269" s="633"/>
      <c r="AF269" s="633"/>
      <c r="AG269" s="633"/>
      <c r="AH269" s="633"/>
      <c r="AI269" s="633"/>
      <c r="AJ269" s="633"/>
      <c r="AK269" s="633"/>
      <c r="AL269" s="633"/>
      <c r="AM269" s="633"/>
      <c r="AN269" s="633"/>
      <c r="AO269" s="633"/>
      <c r="AP269" s="633"/>
      <c r="AQ269" s="633"/>
      <c r="AR269" s="633"/>
      <c r="AS269" s="633"/>
      <c r="AT269" s="633"/>
      <c r="AU269" s="633"/>
      <c r="AV269" s="633"/>
      <c r="AW269" s="633"/>
      <c r="AX269" s="633"/>
      <c r="AY269" s="633"/>
      <c r="AZ269" s="633"/>
      <c r="BA269" s="633"/>
      <c r="BB269" s="633"/>
      <c r="BC269" s="633"/>
      <c r="BD269" s="633"/>
      <c r="BE269" s="633"/>
      <c r="BF269" s="633"/>
      <c r="BG269" s="633"/>
      <c r="BH269" s="633"/>
      <c r="BI269" s="633"/>
      <c r="BJ269" s="633"/>
      <c r="BK269" s="633"/>
      <c r="BL269" s="633"/>
      <c r="BM269" s="633"/>
      <c r="BN269" s="633"/>
      <c r="BO269" s="633"/>
      <c r="BP269" s="633"/>
      <c r="BQ269" s="633"/>
      <c r="BR269" s="633"/>
      <c r="BS269" s="633"/>
      <c r="BT269" s="633"/>
      <c r="BU269" s="633"/>
      <c r="BV269" s="633"/>
      <c r="BW269" s="633"/>
      <c r="BX269" s="633"/>
      <c r="BY269" s="633"/>
      <c r="BZ269" s="633"/>
    </row>
    <row r="270" spans="1:78" ht="10.5" customHeight="1" x14ac:dyDescent="0.15">
      <c r="A270" s="633"/>
      <c r="B270" s="633"/>
      <c r="C270" s="633"/>
      <c r="D270" s="633"/>
      <c r="E270" s="633"/>
      <c r="F270" s="633"/>
      <c r="G270" s="633"/>
      <c r="H270" s="633"/>
      <c r="I270" s="633"/>
      <c r="J270" s="633"/>
      <c r="K270" s="633"/>
      <c r="L270" s="633"/>
      <c r="M270" s="633"/>
      <c r="N270" s="633"/>
      <c r="O270" s="633"/>
      <c r="P270" s="633"/>
      <c r="Q270" s="633"/>
      <c r="R270" s="633"/>
      <c r="S270" s="633"/>
      <c r="T270" s="633"/>
      <c r="U270" s="633"/>
      <c r="V270" s="633"/>
      <c r="W270" s="633"/>
      <c r="X270" s="633"/>
      <c r="Y270" s="633"/>
      <c r="Z270" s="633"/>
      <c r="AA270" s="633"/>
      <c r="AB270" s="633"/>
      <c r="AC270" s="633"/>
      <c r="AD270" s="633"/>
      <c r="AE270" s="633"/>
      <c r="AF270" s="633"/>
      <c r="AG270" s="633"/>
      <c r="AH270" s="633"/>
      <c r="AI270" s="633"/>
      <c r="AJ270" s="633"/>
      <c r="AK270" s="633"/>
      <c r="AL270" s="633"/>
      <c r="AM270" s="633"/>
      <c r="AN270" s="633"/>
      <c r="AO270" s="633"/>
      <c r="AP270" s="633"/>
      <c r="AQ270" s="633"/>
      <c r="AR270" s="633"/>
      <c r="AS270" s="633"/>
      <c r="AT270" s="633"/>
      <c r="AU270" s="633"/>
      <c r="AV270" s="633"/>
      <c r="AW270" s="633"/>
      <c r="AX270" s="633"/>
      <c r="AY270" s="633"/>
      <c r="AZ270" s="633"/>
      <c r="BA270" s="633"/>
      <c r="BB270" s="633"/>
      <c r="BC270" s="633"/>
      <c r="BD270" s="633"/>
      <c r="BE270" s="633"/>
      <c r="BF270" s="633"/>
      <c r="BG270" s="633"/>
      <c r="BH270" s="633"/>
      <c r="BI270" s="633"/>
      <c r="BJ270" s="633"/>
      <c r="BK270" s="633"/>
      <c r="BL270" s="633"/>
      <c r="BM270" s="633"/>
      <c r="BN270" s="633"/>
      <c r="BO270" s="633"/>
      <c r="BP270" s="633"/>
      <c r="BQ270" s="633"/>
      <c r="BR270" s="633"/>
      <c r="BS270" s="633"/>
      <c r="BT270" s="633"/>
      <c r="BU270" s="633"/>
      <c r="BV270" s="633"/>
      <c r="BW270" s="633"/>
      <c r="BX270" s="633"/>
      <c r="BY270" s="633"/>
      <c r="BZ270" s="633"/>
    </row>
    <row r="271" spans="1:78" ht="10.5" customHeight="1" x14ac:dyDescent="0.15">
      <c r="A271" s="633"/>
      <c r="B271" s="633"/>
      <c r="C271" s="633"/>
      <c r="D271" s="633"/>
      <c r="E271" s="633"/>
      <c r="F271" s="633"/>
      <c r="G271" s="633"/>
      <c r="H271" s="633"/>
      <c r="I271" s="633"/>
      <c r="J271" s="633"/>
      <c r="K271" s="633"/>
      <c r="L271" s="633"/>
      <c r="M271" s="633"/>
      <c r="N271" s="633"/>
      <c r="O271" s="633"/>
      <c r="P271" s="633"/>
      <c r="Q271" s="633"/>
      <c r="R271" s="633"/>
      <c r="S271" s="633"/>
      <c r="T271" s="633"/>
      <c r="U271" s="633"/>
      <c r="V271" s="633"/>
      <c r="W271" s="633"/>
      <c r="X271" s="633"/>
      <c r="Y271" s="633"/>
      <c r="Z271" s="633"/>
      <c r="AA271" s="633"/>
      <c r="AB271" s="633"/>
      <c r="AC271" s="633"/>
      <c r="AD271" s="633"/>
      <c r="AE271" s="633"/>
      <c r="AF271" s="633"/>
      <c r="AG271" s="633"/>
      <c r="AH271" s="633"/>
      <c r="AI271" s="633"/>
      <c r="AJ271" s="633"/>
      <c r="AK271" s="633"/>
      <c r="AL271" s="633"/>
      <c r="AM271" s="633"/>
      <c r="AN271" s="633"/>
      <c r="AO271" s="633"/>
      <c r="AP271" s="633"/>
      <c r="AQ271" s="633"/>
      <c r="AR271" s="633"/>
      <c r="AS271" s="633"/>
      <c r="AT271" s="633"/>
      <c r="AU271" s="633"/>
      <c r="AV271" s="633"/>
      <c r="AW271" s="633"/>
      <c r="AX271" s="633"/>
      <c r="AY271" s="633"/>
      <c r="AZ271" s="633"/>
      <c r="BA271" s="633"/>
      <c r="BB271" s="633"/>
      <c r="BC271" s="633"/>
      <c r="BD271" s="633"/>
      <c r="BE271" s="633"/>
      <c r="BF271" s="633"/>
      <c r="BG271" s="633"/>
      <c r="BH271" s="633"/>
      <c r="BI271" s="633"/>
      <c r="BJ271" s="633"/>
      <c r="BK271" s="633"/>
      <c r="BL271" s="633"/>
      <c r="BM271" s="633"/>
      <c r="BN271" s="633"/>
      <c r="BO271" s="633"/>
      <c r="BP271" s="633"/>
      <c r="BQ271" s="633"/>
      <c r="BR271" s="633"/>
      <c r="BS271" s="633"/>
      <c r="BT271" s="633"/>
      <c r="BU271" s="633"/>
      <c r="BV271" s="633"/>
      <c r="BW271" s="633"/>
      <c r="BX271" s="633"/>
      <c r="BY271" s="633"/>
      <c r="BZ271" s="633"/>
    </row>
    <row r="272" spans="1:78" ht="10.5" customHeight="1" x14ac:dyDescent="0.15">
      <c r="A272" s="633"/>
      <c r="B272" s="633"/>
      <c r="C272" s="633"/>
      <c r="D272" s="633"/>
      <c r="E272" s="633"/>
      <c r="F272" s="633"/>
      <c r="G272" s="633"/>
      <c r="H272" s="633"/>
      <c r="I272" s="633"/>
      <c r="J272" s="633"/>
      <c r="K272" s="633"/>
      <c r="L272" s="633"/>
      <c r="M272" s="633"/>
      <c r="N272" s="633"/>
      <c r="O272" s="633"/>
      <c r="P272" s="633"/>
      <c r="Q272" s="633"/>
      <c r="R272" s="633"/>
      <c r="S272" s="633"/>
      <c r="T272" s="633"/>
      <c r="U272" s="633"/>
      <c r="V272" s="633"/>
      <c r="W272" s="633"/>
      <c r="X272" s="633"/>
      <c r="Y272" s="633"/>
      <c r="Z272" s="633"/>
      <c r="AA272" s="633"/>
      <c r="AB272" s="633"/>
      <c r="AC272" s="633"/>
      <c r="AD272" s="633"/>
      <c r="AE272" s="633"/>
      <c r="AF272" s="633"/>
      <c r="AG272" s="633"/>
      <c r="AH272" s="633"/>
      <c r="AI272" s="633"/>
      <c r="AJ272" s="633"/>
      <c r="AK272" s="633"/>
      <c r="AL272" s="633"/>
      <c r="AM272" s="633"/>
      <c r="AN272" s="633"/>
      <c r="AO272" s="633"/>
      <c r="AP272" s="633"/>
      <c r="AQ272" s="633"/>
      <c r="AR272" s="633"/>
      <c r="AS272" s="633"/>
      <c r="AT272" s="633"/>
      <c r="AU272" s="633"/>
      <c r="AV272" s="633"/>
      <c r="AW272" s="633"/>
      <c r="AX272" s="633"/>
      <c r="AY272" s="633"/>
      <c r="AZ272" s="633"/>
      <c r="BA272" s="633"/>
      <c r="BB272" s="633"/>
      <c r="BC272" s="633"/>
      <c r="BD272" s="633"/>
      <c r="BE272" s="633"/>
      <c r="BF272" s="633"/>
      <c r="BG272" s="633"/>
      <c r="BH272" s="633"/>
      <c r="BI272" s="633"/>
      <c r="BJ272" s="633"/>
      <c r="BK272" s="633"/>
      <c r="BL272" s="633"/>
      <c r="BM272" s="633"/>
      <c r="BN272" s="633"/>
      <c r="BO272" s="633"/>
      <c r="BP272" s="633"/>
      <c r="BQ272" s="633"/>
      <c r="BR272" s="633"/>
      <c r="BS272" s="633"/>
      <c r="BT272" s="633"/>
      <c r="BU272" s="633"/>
      <c r="BV272" s="633"/>
      <c r="BW272" s="633"/>
      <c r="BX272" s="633"/>
      <c r="BY272" s="633"/>
      <c r="BZ272" s="633"/>
    </row>
    <row r="273" spans="1:78" ht="10.5" customHeight="1" x14ac:dyDescent="0.15">
      <c r="A273" s="633"/>
      <c r="B273" s="633"/>
      <c r="C273" s="633"/>
      <c r="D273" s="633"/>
      <c r="E273" s="633"/>
      <c r="F273" s="633"/>
      <c r="G273" s="633"/>
      <c r="H273" s="633"/>
      <c r="I273" s="633"/>
      <c r="J273" s="633"/>
      <c r="K273" s="633"/>
      <c r="L273" s="633"/>
      <c r="M273" s="633"/>
      <c r="N273" s="633"/>
      <c r="O273" s="633"/>
      <c r="P273" s="633"/>
      <c r="Q273" s="633"/>
      <c r="R273" s="633"/>
      <c r="S273" s="633"/>
      <c r="T273" s="633"/>
      <c r="U273" s="633"/>
      <c r="V273" s="633"/>
      <c r="W273" s="633"/>
      <c r="X273" s="633"/>
      <c r="Y273" s="633"/>
      <c r="Z273" s="633"/>
      <c r="AA273" s="633"/>
      <c r="AB273" s="633"/>
      <c r="AC273" s="633"/>
      <c r="AD273" s="633"/>
      <c r="AE273" s="633"/>
      <c r="AF273" s="633"/>
      <c r="AG273" s="633"/>
      <c r="AH273" s="633"/>
      <c r="AI273" s="633"/>
      <c r="AJ273" s="633"/>
      <c r="AK273" s="633"/>
      <c r="AL273" s="633"/>
      <c r="AM273" s="633"/>
      <c r="AN273" s="633"/>
      <c r="AO273" s="633"/>
      <c r="AP273" s="633"/>
      <c r="AQ273" s="633"/>
      <c r="AR273" s="633"/>
      <c r="AS273" s="633"/>
      <c r="AT273" s="633"/>
      <c r="AU273" s="633"/>
      <c r="AV273" s="633"/>
      <c r="AW273" s="633"/>
      <c r="AX273" s="633"/>
      <c r="AY273" s="633"/>
      <c r="AZ273" s="633"/>
      <c r="BA273" s="633"/>
      <c r="BB273" s="633"/>
      <c r="BC273" s="633"/>
      <c r="BD273" s="633"/>
      <c r="BE273" s="633"/>
      <c r="BF273" s="633"/>
      <c r="BG273" s="633"/>
      <c r="BH273" s="633"/>
      <c r="BI273" s="633"/>
      <c r="BJ273" s="633"/>
      <c r="BK273" s="633"/>
      <c r="BL273" s="633"/>
      <c r="BM273" s="633"/>
      <c r="BN273" s="633"/>
      <c r="BO273" s="633"/>
      <c r="BP273" s="633"/>
      <c r="BQ273" s="633"/>
      <c r="BR273" s="633"/>
      <c r="BS273" s="633"/>
      <c r="BT273" s="633"/>
      <c r="BU273" s="633"/>
      <c r="BV273" s="633"/>
      <c r="BW273" s="633"/>
      <c r="BX273" s="633"/>
      <c r="BY273" s="633"/>
      <c r="BZ273" s="633"/>
    </row>
    <row r="274" spans="1:78" ht="10.5" customHeight="1" x14ac:dyDescent="0.15">
      <c r="A274" s="633"/>
      <c r="B274" s="633"/>
      <c r="C274" s="633"/>
      <c r="D274" s="633"/>
      <c r="E274" s="633"/>
      <c r="F274" s="633"/>
      <c r="G274" s="633"/>
      <c r="H274" s="633"/>
      <c r="I274" s="633"/>
      <c r="J274" s="633"/>
      <c r="K274" s="633"/>
      <c r="L274" s="633"/>
      <c r="M274" s="633"/>
      <c r="N274" s="633"/>
      <c r="O274" s="633"/>
      <c r="P274" s="633"/>
      <c r="Q274" s="633"/>
      <c r="R274" s="633"/>
      <c r="S274" s="633"/>
      <c r="T274" s="633"/>
      <c r="U274" s="633"/>
      <c r="V274" s="633"/>
      <c r="W274" s="633"/>
      <c r="X274" s="633"/>
      <c r="Y274" s="633"/>
      <c r="Z274" s="633"/>
      <c r="AA274" s="633"/>
      <c r="AB274" s="633"/>
      <c r="AC274" s="633"/>
      <c r="AD274" s="633"/>
      <c r="AE274" s="633"/>
      <c r="AF274" s="633"/>
      <c r="AG274" s="633"/>
      <c r="AH274" s="633"/>
      <c r="AI274" s="633"/>
      <c r="AJ274" s="633"/>
      <c r="AK274" s="633"/>
      <c r="AL274" s="633"/>
      <c r="AM274" s="633"/>
      <c r="AN274" s="633"/>
      <c r="AO274" s="633"/>
      <c r="AP274" s="633"/>
      <c r="AQ274" s="633"/>
      <c r="AR274" s="633"/>
      <c r="AS274" s="633"/>
      <c r="AT274" s="633"/>
      <c r="AU274" s="633"/>
      <c r="AV274" s="633"/>
      <c r="AW274" s="633"/>
      <c r="AX274" s="633"/>
      <c r="AY274" s="633"/>
      <c r="AZ274" s="633"/>
      <c r="BA274" s="633"/>
      <c r="BB274" s="633"/>
      <c r="BC274" s="633"/>
      <c r="BD274" s="633"/>
      <c r="BE274" s="633"/>
      <c r="BF274" s="633"/>
      <c r="BG274" s="633"/>
      <c r="BH274" s="633"/>
      <c r="BI274" s="633"/>
      <c r="BJ274" s="633"/>
      <c r="BK274" s="633"/>
      <c r="BL274" s="633"/>
      <c r="BM274" s="633"/>
      <c r="BN274" s="633"/>
      <c r="BO274" s="633"/>
      <c r="BP274" s="633"/>
      <c r="BQ274" s="633"/>
      <c r="BR274" s="633"/>
      <c r="BS274" s="633"/>
      <c r="BT274" s="633"/>
      <c r="BU274" s="633"/>
      <c r="BV274" s="633"/>
      <c r="BW274" s="633"/>
      <c r="BX274" s="633"/>
      <c r="BY274" s="633"/>
      <c r="BZ274" s="633"/>
    </row>
    <row r="275" spans="1:78" ht="10.5" customHeight="1" x14ac:dyDescent="0.15">
      <c r="A275" s="633"/>
      <c r="B275" s="633"/>
      <c r="C275" s="633"/>
      <c r="D275" s="633"/>
      <c r="E275" s="633"/>
      <c r="F275" s="633"/>
      <c r="G275" s="633"/>
      <c r="H275" s="633"/>
      <c r="I275" s="633"/>
      <c r="J275" s="633"/>
      <c r="K275" s="633"/>
      <c r="L275" s="633"/>
      <c r="M275" s="633"/>
      <c r="N275" s="633"/>
      <c r="O275" s="633"/>
      <c r="P275" s="633"/>
      <c r="Q275" s="633"/>
      <c r="R275" s="633"/>
      <c r="S275" s="633"/>
      <c r="T275" s="633"/>
      <c r="U275" s="633"/>
      <c r="V275" s="633"/>
      <c r="W275" s="633"/>
      <c r="X275" s="633"/>
      <c r="Y275" s="633"/>
      <c r="Z275" s="633"/>
      <c r="AA275" s="633"/>
      <c r="AB275" s="633"/>
      <c r="AC275" s="633"/>
      <c r="AD275" s="633"/>
      <c r="AE275" s="633"/>
      <c r="AF275" s="633"/>
      <c r="AG275" s="633"/>
      <c r="AH275" s="633"/>
      <c r="AI275" s="633"/>
      <c r="AJ275" s="633"/>
      <c r="AK275" s="633"/>
      <c r="AL275" s="633"/>
      <c r="AM275" s="633"/>
      <c r="AN275" s="633"/>
      <c r="AO275" s="633"/>
      <c r="AP275" s="633"/>
      <c r="AQ275" s="633"/>
      <c r="AR275" s="633"/>
      <c r="AS275" s="633"/>
      <c r="AT275" s="633"/>
      <c r="AU275" s="633"/>
      <c r="AV275" s="633"/>
      <c r="AW275" s="633"/>
      <c r="AX275" s="633"/>
      <c r="AY275" s="633"/>
      <c r="AZ275" s="633"/>
      <c r="BA275" s="633"/>
      <c r="BB275" s="633"/>
      <c r="BC275" s="633"/>
      <c r="BD275" s="633"/>
      <c r="BE275" s="633"/>
      <c r="BF275" s="633"/>
      <c r="BG275" s="633"/>
      <c r="BH275" s="633"/>
      <c r="BI275" s="633"/>
      <c r="BJ275" s="633"/>
      <c r="BK275" s="633"/>
      <c r="BL275" s="633"/>
      <c r="BM275" s="633"/>
      <c r="BN275" s="633"/>
      <c r="BO275" s="633"/>
      <c r="BP275" s="633"/>
      <c r="BQ275" s="633"/>
      <c r="BR275" s="633"/>
      <c r="BS275" s="633"/>
      <c r="BT275" s="633"/>
      <c r="BU275" s="633"/>
      <c r="BV275" s="633"/>
      <c r="BW275" s="633"/>
      <c r="BX275" s="633"/>
      <c r="BY275" s="633"/>
      <c r="BZ275" s="633"/>
    </row>
    <row r="276" spans="1:78" ht="10.5" customHeight="1" x14ac:dyDescent="0.15">
      <c r="A276" s="633"/>
      <c r="B276" s="633"/>
      <c r="C276" s="633"/>
      <c r="D276" s="633"/>
      <c r="E276" s="633"/>
      <c r="F276" s="633"/>
      <c r="G276" s="633"/>
      <c r="H276" s="633"/>
      <c r="I276" s="633"/>
      <c r="J276" s="633"/>
      <c r="K276" s="633"/>
      <c r="L276" s="633"/>
      <c r="M276" s="633"/>
      <c r="N276" s="633"/>
      <c r="O276" s="633"/>
      <c r="P276" s="633"/>
      <c r="Q276" s="633"/>
      <c r="R276" s="633"/>
      <c r="S276" s="633"/>
      <c r="T276" s="633"/>
      <c r="U276" s="633"/>
      <c r="V276" s="633"/>
      <c r="W276" s="633"/>
      <c r="X276" s="633"/>
      <c r="Y276" s="633"/>
      <c r="Z276" s="633"/>
      <c r="AA276" s="633"/>
      <c r="AB276" s="633"/>
      <c r="AC276" s="633"/>
      <c r="AD276" s="633"/>
      <c r="AE276" s="633"/>
      <c r="AF276" s="633"/>
      <c r="AG276" s="633"/>
      <c r="AH276" s="633"/>
      <c r="AI276" s="633"/>
      <c r="AJ276" s="633"/>
      <c r="AK276" s="633"/>
      <c r="AL276" s="633"/>
      <c r="AM276" s="633"/>
      <c r="AN276" s="633"/>
      <c r="AO276" s="633"/>
      <c r="AP276" s="633"/>
      <c r="AQ276" s="633"/>
      <c r="AR276" s="633"/>
      <c r="AS276" s="633"/>
      <c r="AT276" s="633"/>
      <c r="AU276" s="633"/>
      <c r="AV276" s="633"/>
      <c r="AW276" s="633"/>
      <c r="AX276" s="633"/>
      <c r="AY276" s="633"/>
      <c r="AZ276" s="633"/>
      <c r="BA276" s="633"/>
      <c r="BB276" s="633"/>
      <c r="BC276" s="633"/>
      <c r="BD276" s="633"/>
      <c r="BE276" s="633"/>
      <c r="BF276" s="633"/>
      <c r="BG276" s="633"/>
      <c r="BH276" s="633"/>
      <c r="BI276" s="633"/>
      <c r="BJ276" s="633"/>
      <c r="BK276" s="633"/>
      <c r="BL276" s="633"/>
      <c r="BM276" s="633"/>
      <c r="BN276" s="633"/>
      <c r="BO276" s="633"/>
      <c r="BP276" s="633"/>
      <c r="BQ276" s="633"/>
      <c r="BR276" s="633"/>
      <c r="BS276" s="633"/>
      <c r="BT276" s="633"/>
      <c r="BU276" s="633"/>
      <c r="BV276" s="633"/>
      <c r="BW276" s="633"/>
      <c r="BX276" s="633"/>
      <c r="BY276" s="633"/>
      <c r="BZ276" s="633"/>
    </row>
    <row r="277" spans="1:78" ht="10.5" customHeight="1" x14ac:dyDescent="0.15">
      <c r="A277" s="633"/>
      <c r="B277" s="633"/>
      <c r="C277" s="633"/>
      <c r="D277" s="633"/>
      <c r="E277" s="633"/>
      <c r="F277" s="633"/>
      <c r="G277" s="633"/>
      <c r="H277" s="633"/>
      <c r="I277" s="633"/>
      <c r="J277" s="633"/>
      <c r="K277" s="633"/>
      <c r="L277" s="633"/>
      <c r="M277" s="633"/>
      <c r="N277" s="633"/>
      <c r="O277" s="633"/>
      <c r="P277" s="633"/>
      <c r="Q277" s="633"/>
      <c r="R277" s="633"/>
      <c r="S277" s="633"/>
      <c r="T277" s="633"/>
      <c r="U277" s="633"/>
      <c r="V277" s="633"/>
      <c r="W277" s="633"/>
      <c r="X277" s="633"/>
      <c r="Y277" s="633"/>
      <c r="Z277" s="633"/>
      <c r="AA277" s="633"/>
      <c r="AB277" s="633"/>
      <c r="AC277" s="633"/>
      <c r="AD277" s="633"/>
      <c r="AE277" s="633"/>
      <c r="AF277" s="633"/>
      <c r="AG277" s="633"/>
      <c r="AH277" s="633"/>
      <c r="AI277" s="633"/>
      <c r="AJ277" s="633"/>
      <c r="AK277" s="633"/>
      <c r="AL277" s="633"/>
      <c r="AM277" s="633"/>
      <c r="AN277" s="633"/>
      <c r="AO277" s="633"/>
      <c r="AP277" s="633"/>
      <c r="AQ277" s="633"/>
      <c r="AR277" s="633"/>
      <c r="AS277" s="633"/>
      <c r="AT277" s="633"/>
      <c r="AU277" s="633"/>
      <c r="AV277" s="633"/>
      <c r="AW277" s="633"/>
      <c r="AX277" s="633"/>
      <c r="AY277" s="633"/>
      <c r="AZ277" s="633"/>
      <c r="BA277" s="633"/>
      <c r="BB277" s="633"/>
      <c r="BC277" s="633"/>
      <c r="BD277" s="633"/>
      <c r="BE277" s="633"/>
      <c r="BF277" s="633"/>
      <c r="BG277" s="633"/>
      <c r="BH277" s="633"/>
      <c r="BI277" s="633"/>
      <c r="BJ277" s="633"/>
      <c r="BK277" s="633"/>
      <c r="BL277" s="633"/>
      <c r="BM277" s="633"/>
      <c r="BN277" s="633"/>
      <c r="BO277" s="633"/>
      <c r="BP277" s="633"/>
      <c r="BQ277" s="633"/>
      <c r="BR277" s="633"/>
      <c r="BS277" s="633"/>
      <c r="BT277" s="633"/>
      <c r="BU277" s="633"/>
      <c r="BV277" s="633"/>
      <c r="BW277" s="633"/>
      <c r="BX277" s="633"/>
      <c r="BY277" s="633"/>
      <c r="BZ277" s="633"/>
    </row>
    <row r="278" spans="1:78" ht="10.5" customHeight="1" x14ac:dyDescent="0.15">
      <c r="A278" s="633"/>
      <c r="B278" s="633"/>
      <c r="C278" s="633"/>
      <c r="D278" s="633"/>
      <c r="E278" s="633"/>
      <c r="F278" s="633"/>
      <c r="G278" s="633"/>
      <c r="H278" s="633"/>
      <c r="I278" s="633"/>
      <c r="J278" s="633"/>
      <c r="K278" s="633"/>
      <c r="L278" s="633"/>
      <c r="M278" s="633"/>
      <c r="N278" s="633"/>
      <c r="O278" s="633"/>
      <c r="P278" s="633"/>
      <c r="Q278" s="633"/>
      <c r="R278" s="633"/>
      <c r="S278" s="633"/>
      <c r="T278" s="633"/>
      <c r="U278" s="633"/>
      <c r="V278" s="633"/>
      <c r="W278" s="633"/>
      <c r="X278" s="633"/>
      <c r="Y278" s="633"/>
      <c r="Z278" s="633"/>
      <c r="AA278" s="633"/>
      <c r="AB278" s="633"/>
      <c r="AC278" s="633"/>
      <c r="AD278" s="633"/>
      <c r="AE278" s="633"/>
      <c r="AF278" s="633"/>
      <c r="AG278" s="633"/>
      <c r="AH278" s="633"/>
      <c r="AI278" s="633"/>
      <c r="AJ278" s="633"/>
      <c r="AK278" s="633"/>
      <c r="AL278" s="633"/>
      <c r="AM278" s="633"/>
      <c r="AN278" s="633"/>
      <c r="AO278" s="633"/>
      <c r="AP278" s="633"/>
      <c r="AQ278" s="633"/>
      <c r="AR278" s="633"/>
      <c r="AS278" s="633"/>
      <c r="AT278" s="633"/>
      <c r="AU278" s="633"/>
      <c r="AV278" s="633"/>
      <c r="AW278" s="633"/>
      <c r="AX278" s="633"/>
      <c r="AY278" s="633"/>
      <c r="AZ278" s="633"/>
      <c r="BA278" s="633"/>
      <c r="BB278" s="633"/>
      <c r="BC278" s="633"/>
      <c r="BD278" s="633"/>
      <c r="BE278" s="633"/>
      <c r="BF278" s="633"/>
      <c r="BG278" s="633"/>
      <c r="BH278" s="633"/>
      <c r="BI278" s="633"/>
      <c r="BJ278" s="633"/>
      <c r="BK278" s="633"/>
      <c r="BL278" s="633"/>
      <c r="BM278" s="633"/>
      <c r="BN278" s="633"/>
      <c r="BO278" s="633"/>
      <c r="BP278" s="633"/>
      <c r="BQ278" s="633"/>
      <c r="BR278" s="633"/>
      <c r="BS278" s="633"/>
      <c r="BT278" s="633"/>
      <c r="BU278" s="633"/>
      <c r="BV278" s="633"/>
      <c r="BW278" s="633"/>
      <c r="BX278" s="633"/>
      <c r="BY278" s="633"/>
      <c r="BZ278" s="633"/>
    </row>
    <row r="279" spans="1:78" ht="10.5" customHeight="1" x14ac:dyDescent="0.15">
      <c r="A279" s="633"/>
      <c r="B279" s="633"/>
      <c r="C279" s="633"/>
      <c r="D279" s="633"/>
      <c r="E279" s="633"/>
      <c r="F279" s="633"/>
      <c r="G279" s="633"/>
      <c r="H279" s="633"/>
      <c r="I279" s="633"/>
      <c r="J279" s="633"/>
      <c r="K279" s="633"/>
      <c r="L279" s="633"/>
      <c r="M279" s="633"/>
      <c r="N279" s="633"/>
      <c r="O279" s="633"/>
      <c r="P279" s="633"/>
      <c r="Q279" s="633"/>
      <c r="R279" s="633"/>
      <c r="S279" s="633"/>
      <c r="T279" s="633"/>
      <c r="U279" s="633"/>
      <c r="V279" s="633"/>
      <c r="W279" s="633"/>
      <c r="X279" s="633"/>
      <c r="Y279" s="633"/>
      <c r="Z279" s="633"/>
      <c r="AA279" s="633"/>
      <c r="AB279" s="633"/>
      <c r="AC279" s="633"/>
      <c r="AD279" s="633"/>
      <c r="AE279" s="633"/>
      <c r="AF279" s="633"/>
      <c r="AG279" s="633"/>
      <c r="AH279" s="633"/>
      <c r="AI279" s="633"/>
      <c r="AJ279" s="633"/>
      <c r="AK279" s="633"/>
      <c r="AL279" s="633"/>
      <c r="AM279" s="633"/>
      <c r="AN279" s="633"/>
      <c r="AO279" s="633"/>
      <c r="AP279" s="633"/>
      <c r="AQ279" s="633"/>
      <c r="AR279" s="633"/>
      <c r="AS279" s="633"/>
      <c r="AT279" s="633"/>
      <c r="AU279" s="633"/>
      <c r="AV279" s="633"/>
      <c r="AW279" s="633"/>
      <c r="AX279" s="633"/>
      <c r="AY279" s="633"/>
      <c r="AZ279" s="633"/>
      <c r="BA279" s="633"/>
      <c r="BB279" s="633"/>
      <c r="BC279" s="633"/>
      <c r="BD279" s="633"/>
      <c r="BE279" s="633"/>
      <c r="BF279" s="633"/>
      <c r="BG279" s="633"/>
      <c r="BH279" s="633"/>
      <c r="BI279" s="633"/>
      <c r="BJ279" s="633"/>
      <c r="BK279" s="633"/>
      <c r="BL279" s="633"/>
      <c r="BM279" s="633"/>
      <c r="BN279" s="633"/>
      <c r="BO279" s="633"/>
      <c r="BP279" s="633"/>
      <c r="BQ279" s="633"/>
      <c r="BR279" s="633"/>
      <c r="BS279" s="633"/>
      <c r="BT279" s="633"/>
      <c r="BU279" s="633"/>
      <c r="BV279" s="633"/>
      <c r="BW279" s="633"/>
      <c r="BX279" s="633"/>
      <c r="BY279" s="633"/>
      <c r="BZ279" s="633"/>
    </row>
    <row r="280" spans="1:78" ht="10.5" customHeight="1" x14ac:dyDescent="0.15">
      <c r="A280" s="633"/>
      <c r="B280" s="633"/>
      <c r="C280" s="633"/>
      <c r="D280" s="633"/>
      <c r="E280" s="633"/>
      <c r="F280" s="633"/>
      <c r="G280" s="633"/>
      <c r="H280" s="633"/>
      <c r="I280" s="633"/>
      <c r="J280" s="633"/>
      <c r="K280" s="633"/>
      <c r="L280" s="633"/>
      <c r="M280" s="633"/>
      <c r="N280" s="633"/>
      <c r="O280" s="633"/>
      <c r="P280" s="633"/>
      <c r="Q280" s="633"/>
      <c r="R280" s="633"/>
      <c r="S280" s="633"/>
      <c r="T280" s="633"/>
      <c r="U280" s="633"/>
      <c r="V280" s="633"/>
      <c r="W280" s="633"/>
      <c r="X280" s="633"/>
      <c r="Y280" s="633"/>
      <c r="Z280" s="633"/>
      <c r="AA280" s="633"/>
      <c r="AB280" s="633"/>
      <c r="AC280" s="633"/>
      <c r="AD280" s="633"/>
      <c r="AE280" s="633"/>
      <c r="AF280" s="633"/>
      <c r="AG280" s="633"/>
      <c r="AH280" s="633"/>
      <c r="AI280" s="633"/>
      <c r="AJ280" s="633"/>
      <c r="AK280" s="633"/>
      <c r="AL280" s="633"/>
      <c r="AM280" s="633"/>
      <c r="AN280" s="633"/>
      <c r="AO280" s="633"/>
      <c r="AP280" s="633"/>
      <c r="AQ280" s="633"/>
      <c r="AR280" s="633"/>
      <c r="AS280" s="633"/>
      <c r="AT280" s="633"/>
      <c r="AU280" s="633"/>
      <c r="AV280" s="633"/>
      <c r="AW280" s="633"/>
      <c r="AX280" s="633"/>
      <c r="AY280" s="633"/>
      <c r="AZ280" s="633"/>
      <c r="BA280" s="633"/>
      <c r="BB280" s="633"/>
      <c r="BC280" s="633"/>
      <c r="BD280" s="633"/>
      <c r="BE280" s="633"/>
      <c r="BF280" s="633"/>
      <c r="BG280" s="633"/>
      <c r="BH280" s="633"/>
      <c r="BI280" s="633"/>
      <c r="BJ280" s="633"/>
      <c r="BK280" s="633"/>
      <c r="BL280" s="633"/>
      <c r="BM280" s="633"/>
      <c r="BN280" s="633"/>
      <c r="BO280" s="633"/>
      <c r="BP280" s="633"/>
      <c r="BQ280" s="633"/>
      <c r="BR280" s="633"/>
      <c r="BS280" s="633"/>
      <c r="BT280" s="633"/>
      <c r="BU280" s="633"/>
      <c r="BV280" s="633"/>
      <c r="BW280" s="633"/>
      <c r="BX280" s="633"/>
      <c r="BY280" s="633"/>
      <c r="BZ280" s="633"/>
    </row>
    <row r="281" spans="1:78" ht="10.5" customHeight="1" x14ac:dyDescent="0.15">
      <c r="A281" s="633"/>
      <c r="B281" s="633"/>
      <c r="C281" s="633"/>
      <c r="D281" s="633"/>
      <c r="E281" s="633"/>
      <c r="F281" s="633"/>
      <c r="G281" s="633"/>
      <c r="H281" s="633"/>
      <c r="I281" s="633"/>
      <c r="J281" s="633"/>
      <c r="K281" s="633"/>
      <c r="L281" s="633"/>
      <c r="M281" s="633"/>
      <c r="N281" s="633"/>
      <c r="O281" s="633"/>
      <c r="P281" s="633"/>
      <c r="Q281" s="633"/>
      <c r="R281" s="633"/>
      <c r="S281" s="633"/>
      <c r="T281" s="633"/>
      <c r="U281" s="633"/>
      <c r="V281" s="633"/>
      <c r="W281" s="633"/>
      <c r="X281" s="633"/>
      <c r="Y281" s="633"/>
      <c r="Z281" s="633"/>
      <c r="AA281" s="633"/>
      <c r="AB281" s="633"/>
      <c r="AC281" s="633"/>
      <c r="AD281" s="633"/>
      <c r="AE281" s="633"/>
      <c r="AF281" s="633"/>
      <c r="AG281" s="633"/>
      <c r="AH281" s="633"/>
      <c r="AI281" s="633"/>
      <c r="AJ281" s="633"/>
      <c r="AK281" s="633"/>
      <c r="AL281" s="633"/>
      <c r="AM281" s="633"/>
      <c r="AN281" s="633"/>
      <c r="AO281" s="633"/>
      <c r="AP281" s="633"/>
      <c r="AQ281" s="633"/>
      <c r="AR281" s="633"/>
      <c r="AS281" s="633"/>
      <c r="AT281" s="633"/>
      <c r="AU281" s="633"/>
      <c r="AV281" s="633"/>
      <c r="AW281" s="633"/>
      <c r="AX281" s="633"/>
      <c r="AY281" s="633"/>
      <c r="AZ281" s="633"/>
      <c r="BA281" s="633"/>
      <c r="BB281" s="633"/>
      <c r="BC281" s="633"/>
      <c r="BD281" s="633"/>
      <c r="BE281" s="633"/>
      <c r="BF281" s="633"/>
      <c r="BG281" s="633"/>
      <c r="BH281" s="633"/>
      <c r="BI281" s="633"/>
      <c r="BJ281" s="633"/>
      <c r="BK281" s="633"/>
      <c r="BL281" s="633"/>
      <c r="BM281" s="633"/>
      <c r="BN281" s="633"/>
      <c r="BO281" s="633"/>
      <c r="BP281" s="633"/>
      <c r="BQ281" s="633"/>
      <c r="BR281" s="633"/>
      <c r="BS281" s="633"/>
      <c r="BT281" s="633"/>
      <c r="BU281" s="633"/>
      <c r="BV281" s="633"/>
      <c r="BW281" s="633"/>
      <c r="BX281" s="633"/>
      <c r="BY281" s="633"/>
      <c r="BZ281" s="633"/>
    </row>
    <row r="282" spans="1:78" ht="10.5" customHeight="1" x14ac:dyDescent="0.15">
      <c r="A282" s="633"/>
      <c r="B282" s="633"/>
      <c r="C282" s="633"/>
      <c r="D282" s="633"/>
      <c r="E282" s="633"/>
      <c r="F282" s="633"/>
      <c r="G282" s="633"/>
      <c r="H282" s="633"/>
      <c r="I282" s="633"/>
      <c r="J282" s="633"/>
      <c r="K282" s="633"/>
      <c r="L282" s="633"/>
      <c r="M282" s="633"/>
      <c r="N282" s="633"/>
      <c r="O282" s="633"/>
      <c r="P282" s="633"/>
      <c r="Q282" s="633"/>
      <c r="R282" s="633"/>
      <c r="S282" s="633"/>
      <c r="T282" s="633"/>
      <c r="U282" s="633"/>
      <c r="V282" s="633"/>
      <c r="W282" s="633"/>
      <c r="X282" s="633"/>
      <c r="Y282" s="633"/>
      <c r="Z282" s="633"/>
      <c r="AA282" s="633"/>
      <c r="AB282" s="633"/>
      <c r="AC282" s="633"/>
      <c r="AD282" s="633"/>
      <c r="AE282" s="633"/>
      <c r="AF282" s="633"/>
      <c r="AG282" s="633"/>
      <c r="AH282" s="633"/>
      <c r="AI282" s="633"/>
      <c r="AJ282" s="633"/>
      <c r="AK282" s="633"/>
      <c r="AL282" s="633"/>
      <c r="AM282" s="633"/>
      <c r="AN282" s="633"/>
      <c r="AO282" s="633"/>
      <c r="AP282" s="633"/>
      <c r="AQ282" s="633"/>
      <c r="AR282" s="633"/>
      <c r="AS282" s="633"/>
      <c r="AT282" s="633"/>
      <c r="AU282" s="633"/>
      <c r="AV282" s="633"/>
      <c r="AW282" s="633"/>
      <c r="AX282" s="633"/>
      <c r="AY282" s="633"/>
      <c r="AZ282" s="633"/>
      <c r="BA282" s="633"/>
      <c r="BB282" s="633"/>
      <c r="BC282" s="633"/>
      <c r="BD282" s="633"/>
      <c r="BE282" s="633"/>
      <c r="BF282" s="633"/>
      <c r="BG282" s="633"/>
      <c r="BH282" s="633"/>
      <c r="BI282" s="633"/>
      <c r="BJ282" s="633"/>
      <c r="BK282" s="633"/>
      <c r="BL282" s="633"/>
      <c r="BM282" s="633"/>
      <c r="BN282" s="633"/>
      <c r="BO282" s="633"/>
      <c r="BP282" s="633"/>
      <c r="BQ282" s="633"/>
      <c r="BR282" s="633"/>
      <c r="BS282" s="633"/>
      <c r="BT282" s="633"/>
      <c r="BU282" s="633"/>
      <c r="BV282" s="633"/>
      <c r="BW282" s="633"/>
      <c r="BX282" s="633"/>
      <c r="BY282" s="633"/>
      <c r="BZ282" s="633"/>
    </row>
    <row r="283" spans="1:78" ht="10.5" customHeight="1" x14ac:dyDescent="0.15">
      <c r="A283" s="633"/>
      <c r="B283" s="633"/>
      <c r="C283" s="633"/>
      <c r="D283" s="633"/>
      <c r="E283" s="633"/>
      <c r="F283" s="633"/>
      <c r="G283" s="633"/>
      <c r="H283" s="633"/>
      <c r="I283" s="633"/>
      <c r="J283" s="633"/>
      <c r="K283" s="633"/>
      <c r="L283" s="633"/>
      <c r="M283" s="633"/>
      <c r="N283" s="633"/>
      <c r="O283" s="633"/>
      <c r="P283" s="633"/>
      <c r="Q283" s="633"/>
      <c r="R283" s="633"/>
      <c r="S283" s="633"/>
      <c r="T283" s="633"/>
      <c r="U283" s="633"/>
      <c r="V283" s="633"/>
      <c r="W283" s="633"/>
      <c r="X283" s="633"/>
      <c r="Y283" s="633"/>
      <c r="Z283" s="633"/>
      <c r="AA283" s="633"/>
      <c r="AB283" s="633"/>
      <c r="AC283" s="633"/>
      <c r="AD283" s="633"/>
      <c r="AE283" s="633"/>
      <c r="AF283" s="633"/>
      <c r="AG283" s="633"/>
      <c r="AH283" s="633"/>
      <c r="AI283" s="633"/>
      <c r="AJ283" s="633"/>
      <c r="AK283" s="633"/>
      <c r="AL283" s="633"/>
      <c r="AM283" s="633"/>
      <c r="AN283" s="633"/>
      <c r="AO283" s="633"/>
      <c r="AP283" s="633"/>
      <c r="AQ283" s="633"/>
      <c r="AR283" s="633"/>
      <c r="AS283" s="633"/>
      <c r="AT283" s="633"/>
      <c r="AU283" s="633"/>
      <c r="AV283" s="633"/>
      <c r="AW283" s="633"/>
      <c r="AX283" s="633"/>
      <c r="AY283" s="633"/>
      <c r="AZ283" s="633"/>
      <c r="BA283" s="633"/>
      <c r="BB283" s="633"/>
      <c r="BC283" s="633"/>
      <c r="BD283" s="633"/>
      <c r="BE283" s="633"/>
      <c r="BF283" s="633"/>
      <c r="BG283" s="633"/>
      <c r="BH283" s="633"/>
      <c r="BI283" s="633"/>
      <c r="BJ283" s="633"/>
      <c r="BK283" s="633"/>
      <c r="BL283" s="633"/>
      <c r="BM283" s="633"/>
      <c r="BN283" s="633"/>
      <c r="BO283" s="633"/>
      <c r="BP283" s="633"/>
      <c r="BQ283" s="633"/>
      <c r="BR283" s="633"/>
      <c r="BS283" s="633"/>
      <c r="BT283" s="633"/>
      <c r="BU283" s="633"/>
      <c r="BV283" s="633"/>
      <c r="BW283" s="633"/>
      <c r="BX283" s="633"/>
      <c r="BY283" s="633"/>
      <c r="BZ283" s="633"/>
    </row>
    <row r="284" spans="1:78" ht="10.5" customHeight="1" x14ac:dyDescent="0.15">
      <c r="A284" s="633"/>
      <c r="B284" s="633"/>
      <c r="C284" s="633"/>
      <c r="D284" s="633"/>
      <c r="E284" s="633"/>
      <c r="F284" s="633"/>
      <c r="G284" s="633"/>
      <c r="H284" s="633"/>
      <c r="I284" s="633"/>
      <c r="J284" s="633"/>
      <c r="K284" s="633"/>
      <c r="L284" s="633"/>
      <c r="M284" s="633"/>
      <c r="N284" s="633"/>
      <c r="O284" s="633"/>
      <c r="P284" s="633"/>
      <c r="Q284" s="633"/>
      <c r="R284" s="633"/>
      <c r="S284" s="633"/>
      <c r="T284" s="633"/>
      <c r="U284" s="633"/>
      <c r="V284" s="633"/>
      <c r="W284" s="633"/>
      <c r="X284" s="633"/>
      <c r="Y284" s="633"/>
      <c r="Z284" s="633"/>
      <c r="AA284" s="633"/>
      <c r="AB284" s="633"/>
      <c r="AC284" s="633"/>
      <c r="AD284" s="633"/>
      <c r="AE284" s="633"/>
      <c r="AF284" s="633"/>
      <c r="AG284" s="633"/>
      <c r="AH284" s="633"/>
      <c r="AI284" s="633"/>
      <c r="AJ284" s="633"/>
      <c r="AK284" s="633"/>
      <c r="AL284" s="633"/>
      <c r="AM284" s="633"/>
      <c r="AN284" s="633"/>
      <c r="AO284" s="633"/>
      <c r="AP284" s="633"/>
      <c r="AQ284" s="633"/>
      <c r="AR284" s="633"/>
      <c r="AS284" s="633"/>
      <c r="AT284" s="633"/>
      <c r="AU284" s="633"/>
      <c r="AV284" s="633"/>
      <c r="AW284" s="633"/>
      <c r="AX284" s="633"/>
      <c r="AY284" s="633"/>
      <c r="AZ284" s="633"/>
      <c r="BA284" s="633"/>
      <c r="BB284" s="633"/>
      <c r="BC284" s="633"/>
      <c r="BD284" s="633"/>
      <c r="BE284" s="633"/>
      <c r="BF284" s="633"/>
      <c r="BG284" s="633"/>
      <c r="BH284" s="633"/>
      <c r="BI284" s="633"/>
      <c r="BJ284" s="633"/>
      <c r="BK284" s="633"/>
      <c r="BL284" s="633"/>
      <c r="BM284" s="633"/>
      <c r="BN284" s="633"/>
      <c r="BO284" s="633"/>
      <c r="BP284" s="633"/>
      <c r="BQ284" s="633"/>
      <c r="BR284" s="633"/>
      <c r="BS284" s="633"/>
      <c r="BT284" s="633"/>
      <c r="BU284" s="633"/>
      <c r="BV284" s="633"/>
      <c r="BW284" s="633"/>
      <c r="BX284" s="633"/>
      <c r="BY284" s="633"/>
      <c r="BZ284" s="633"/>
    </row>
    <row r="285" spans="1:78" ht="10.5" customHeight="1" x14ac:dyDescent="0.15">
      <c r="A285" s="633"/>
      <c r="B285" s="633"/>
      <c r="C285" s="633"/>
      <c r="D285" s="633"/>
      <c r="E285" s="633"/>
      <c r="F285" s="633"/>
      <c r="G285" s="633"/>
      <c r="H285" s="633"/>
      <c r="I285" s="633"/>
      <c r="J285" s="633"/>
      <c r="K285" s="633"/>
      <c r="L285" s="633"/>
      <c r="M285" s="633"/>
      <c r="N285" s="633"/>
      <c r="O285" s="633"/>
      <c r="P285" s="633"/>
      <c r="Q285" s="633"/>
      <c r="R285" s="633"/>
      <c r="S285" s="633"/>
      <c r="T285" s="633"/>
      <c r="U285" s="633"/>
      <c r="V285" s="633"/>
      <c r="W285" s="633"/>
      <c r="X285" s="633"/>
      <c r="Y285" s="633"/>
      <c r="Z285" s="633"/>
      <c r="AA285" s="633"/>
      <c r="AB285" s="633"/>
      <c r="AC285" s="633"/>
      <c r="AD285" s="633"/>
      <c r="AE285" s="633"/>
      <c r="AF285" s="633"/>
      <c r="AG285" s="633"/>
      <c r="AH285" s="633"/>
      <c r="AI285" s="633"/>
      <c r="AJ285" s="633"/>
      <c r="AK285" s="633"/>
      <c r="AL285" s="633"/>
      <c r="AM285" s="633"/>
      <c r="AN285" s="633"/>
      <c r="AO285" s="633"/>
      <c r="AP285" s="633"/>
      <c r="AQ285" s="633"/>
      <c r="AR285" s="633"/>
      <c r="AS285" s="633"/>
      <c r="AT285" s="633"/>
      <c r="AU285" s="633"/>
      <c r="AV285" s="633"/>
      <c r="AW285" s="633"/>
      <c r="AX285" s="633"/>
      <c r="AY285" s="633"/>
      <c r="AZ285" s="633"/>
      <c r="BA285" s="633"/>
      <c r="BB285" s="633"/>
      <c r="BC285" s="633"/>
      <c r="BD285" s="633"/>
      <c r="BE285" s="633"/>
      <c r="BF285" s="633"/>
      <c r="BG285" s="633"/>
      <c r="BH285" s="633"/>
      <c r="BI285" s="633"/>
      <c r="BJ285" s="633"/>
      <c r="BK285" s="633"/>
      <c r="BL285" s="633"/>
      <c r="BM285" s="633"/>
      <c r="BN285" s="633"/>
      <c r="BO285" s="633"/>
      <c r="BP285" s="633"/>
      <c r="BQ285" s="633"/>
      <c r="BR285" s="633"/>
      <c r="BS285" s="633"/>
      <c r="BT285" s="633"/>
      <c r="BU285" s="633"/>
      <c r="BV285" s="633"/>
      <c r="BW285" s="633"/>
      <c r="BX285" s="633"/>
      <c r="BY285" s="633"/>
      <c r="BZ285" s="633"/>
    </row>
    <row r="286" spans="1:78" ht="10.5" customHeight="1" x14ac:dyDescent="0.15">
      <c r="A286" s="633"/>
      <c r="B286" s="633"/>
      <c r="C286" s="633"/>
      <c r="D286" s="633"/>
      <c r="E286" s="633"/>
      <c r="F286" s="633"/>
      <c r="G286" s="633"/>
      <c r="H286" s="633"/>
      <c r="I286" s="633"/>
      <c r="J286" s="633"/>
      <c r="K286" s="633"/>
      <c r="L286" s="633"/>
      <c r="M286" s="633"/>
      <c r="N286" s="633"/>
      <c r="O286" s="633"/>
      <c r="P286" s="633"/>
      <c r="Q286" s="633"/>
      <c r="R286" s="633"/>
      <c r="S286" s="633"/>
      <c r="T286" s="633"/>
      <c r="U286" s="633"/>
      <c r="V286" s="633"/>
      <c r="W286" s="633"/>
      <c r="X286" s="633"/>
      <c r="Y286" s="633"/>
      <c r="Z286" s="633"/>
      <c r="AA286" s="633"/>
      <c r="AB286" s="633"/>
      <c r="AC286" s="633"/>
      <c r="AD286" s="633"/>
      <c r="AE286" s="633"/>
      <c r="AF286" s="633"/>
      <c r="AG286" s="633"/>
      <c r="AH286" s="633"/>
      <c r="AI286" s="633"/>
      <c r="AJ286" s="633"/>
      <c r="AK286" s="633"/>
      <c r="AL286" s="633"/>
      <c r="AM286" s="633"/>
      <c r="AN286" s="633"/>
      <c r="AO286" s="633"/>
      <c r="AP286" s="633"/>
      <c r="AQ286" s="633"/>
      <c r="AR286" s="633"/>
      <c r="AS286" s="633"/>
      <c r="AT286" s="633"/>
      <c r="AU286" s="633"/>
      <c r="AV286" s="633"/>
      <c r="AW286" s="633"/>
      <c r="AX286" s="633"/>
      <c r="AY286" s="633"/>
      <c r="AZ286" s="633"/>
      <c r="BA286" s="633"/>
      <c r="BB286" s="633"/>
      <c r="BC286" s="633"/>
      <c r="BD286" s="633"/>
      <c r="BE286" s="633"/>
      <c r="BF286" s="633"/>
      <c r="BG286" s="633"/>
      <c r="BH286" s="633"/>
      <c r="BI286" s="633"/>
      <c r="BJ286" s="633"/>
      <c r="BK286" s="633"/>
      <c r="BL286" s="633"/>
      <c r="BM286" s="633"/>
      <c r="BN286" s="633"/>
      <c r="BO286" s="633"/>
      <c r="BP286" s="633"/>
      <c r="BQ286" s="633"/>
      <c r="BR286" s="633"/>
      <c r="BS286" s="633"/>
      <c r="BT286" s="633"/>
      <c r="BU286" s="633"/>
      <c r="BV286" s="633"/>
      <c r="BW286" s="633"/>
      <c r="BX286" s="633"/>
      <c r="BY286" s="633"/>
      <c r="BZ286" s="633"/>
    </row>
    <row r="287" spans="1:78" ht="10.5" customHeight="1" x14ac:dyDescent="0.15">
      <c r="A287" s="633"/>
      <c r="B287" s="633"/>
      <c r="C287" s="633"/>
      <c r="D287" s="633"/>
      <c r="E287" s="633"/>
      <c r="F287" s="633"/>
      <c r="G287" s="633"/>
      <c r="H287" s="633"/>
      <c r="I287" s="633"/>
      <c r="J287" s="633"/>
      <c r="K287" s="633"/>
      <c r="L287" s="633"/>
      <c r="M287" s="633"/>
      <c r="N287" s="633"/>
      <c r="O287" s="633"/>
      <c r="P287" s="633"/>
      <c r="Q287" s="633"/>
      <c r="R287" s="633"/>
      <c r="S287" s="633"/>
      <c r="T287" s="633"/>
      <c r="U287" s="633"/>
      <c r="V287" s="633"/>
      <c r="W287" s="633"/>
      <c r="X287" s="633"/>
      <c r="Y287" s="633"/>
      <c r="Z287" s="633"/>
      <c r="AA287" s="633"/>
      <c r="AB287" s="633"/>
      <c r="AC287" s="633"/>
      <c r="AD287" s="633"/>
      <c r="AE287" s="633"/>
      <c r="AF287" s="633"/>
      <c r="AG287" s="633"/>
      <c r="AH287" s="633"/>
      <c r="AI287" s="633"/>
      <c r="AJ287" s="633"/>
      <c r="AK287" s="633"/>
      <c r="AL287" s="633"/>
      <c r="AM287" s="633"/>
      <c r="AN287" s="633"/>
      <c r="AO287" s="633"/>
      <c r="AP287" s="633"/>
      <c r="AQ287" s="633"/>
      <c r="AR287" s="633"/>
      <c r="AS287" s="633"/>
      <c r="AT287" s="633"/>
      <c r="AU287" s="633"/>
      <c r="AV287" s="633"/>
      <c r="AW287" s="633"/>
      <c r="AX287" s="633"/>
      <c r="AY287" s="633"/>
      <c r="AZ287" s="633"/>
      <c r="BA287" s="633"/>
      <c r="BB287" s="633"/>
      <c r="BC287" s="633"/>
      <c r="BD287" s="633"/>
      <c r="BE287" s="633"/>
      <c r="BF287" s="633"/>
      <c r="BG287" s="633"/>
      <c r="BH287" s="633"/>
      <c r="BI287" s="633"/>
      <c r="BJ287" s="633"/>
      <c r="BK287" s="633"/>
      <c r="BL287" s="633"/>
      <c r="BM287" s="633"/>
      <c r="BN287" s="633"/>
      <c r="BO287" s="633"/>
      <c r="BP287" s="633"/>
      <c r="BQ287" s="633"/>
      <c r="BR287" s="633"/>
      <c r="BS287" s="633"/>
      <c r="BT287" s="633"/>
      <c r="BU287" s="633"/>
      <c r="BV287" s="633"/>
      <c r="BW287" s="633"/>
      <c r="BX287" s="633"/>
      <c r="BY287" s="633"/>
      <c r="BZ287" s="633"/>
    </row>
    <row r="288" spans="1:78" ht="10.5" customHeight="1" x14ac:dyDescent="0.15">
      <c r="A288" s="633"/>
      <c r="B288" s="633"/>
      <c r="C288" s="633"/>
      <c r="D288" s="633"/>
      <c r="E288" s="633"/>
      <c r="F288" s="633"/>
      <c r="G288" s="633"/>
      <c r="H288" s="633"/>
      <c r="I288" s="633"/>
      <c r="J288" s="633"/>
      <c r="K288" s="633"/>
      <c r="L288" s="633"/>
      <c r="M288" s="633"/>
      <c r="N288" s="633"/>
      <c r="O288" s="633"/>
      <c r="P288" s="633"/>
      <c r="Q288" s="633"/>
      <c r="R288" s="633"/>
      <c r="S288" s="633"/>
      <c r="T288" s="633"/>
      <c r="U288" s="633"/>
      <c r="V288" s="633"/>
      <c r="W288" s="633"/>
      <c r="X288" s="633"/>
      <c r="Y288" s="633"/>
      <c r="Z288" s="633"/>
      <c r="AA288" s="633"/>
      <c r="AB288" s="633"/>
      <c r="AC288" s="633"/>
      <c r="AD288" s="633"/>
      <c r="AE288" s="633"/>
      <c r="AF288" s="633"/>
      <c r="AG288" s="633"/>
      <c r="AH288" s="633"/>
      <c r="AI288" s="633"/>
      <c r="AJ288" s="633"/>
      <c r="AK288" s="633"/>
      <c r="AL288" s="633"/>
      <c r="AM288" s="633"/>
      <c r="AN288" s="633"/>
      <c r="AO288" s="633"/>
      <c r="AP288" s="633"/>
      <c r="AQ288" s="633"/>
      <c r="AR288" s="633"/>
      <c r="AS288" s="633"/>
      <c r="AT288" s="633"/>
      <c r="AU288" s="633"/>
      <c r="AV288" s="633"/>
      <c r="AW288" s="633"/>
      <c r="AX288" s="633"/>
      <c r="AY288" s="633"/>
      <c r="AZ288" s="633"/>
      <c r="BA288" s="633"/>
      <c r="BB288" s="633"/>
      <c r="BC288" s="633"/>
      <c r="BD288" s="633"/>
      <c r="BE288" s="633"/>
      <c r="BF288" s="633"/>
      <c r="BG288" s="633"/>
      <c r="BH288" s="633"/>
      <c r="BI288" s="633"/>
      <c r="BJ288" s="633"/>
      <c r="BK288" s="633"/>
      <c r="BL288" s="633"/>
      <c r="BM288" s="633"/>
      <c r="BN288" s="633"/>
      <c r="BO288" s="633"/>
      <c r="BP288" s="633"/>
      <c r="BQ288" s="633"/>
      <c r="BR288" s="633"/>
      <c r="BS288" s="633"/>
      <c r="BT288" s="633"/>
      <c r="BU288" s="633"/>
      <c r="BV288" s="633"/>
      <c r="BW288" s="633"/>
      <c r="BX288" s="633"/>
      <c r="BY288" s="633"/>
      <c r="BZ288" s="633"/>
    </row>
    <row r="289" spans="1:78" ht="10.5" customHeight="1" x14ac:dyDescent="0.15">
      <c r="A289" s="633"/>
      <c r="B289" s="633"/>
      <c r="C289" s="633"/>
      <c r="D289" s="633"/>
      <c r="E289" s="633"/>
      <c r="F289" s="633"/>
      <c r="G289" s="633"/>
      <c r="H289" s="633"/>
      <c r="I289" s="633"/>
      <c r="J289" s="633"/>
      <c r="K289" s="633"/>
      <c r="L289" s="633"/>
      <c r="M289" s="633"/>
      <c r="N289" s="633"/>
      <c r="O289" s="633"/>
      <c r="P289" s="633"/>
      <c r="Q289" s="633"/>
      <c r="R289" s="633"/>
      <c r="S289" s="633"/>
      <c r="T289" s="633"/>
      <c r="U289" s="633"/>
      <c r="V289" s="633"/>
      <c r="W289" s="633"/>
      <c r="AD289" s="633"/>
      <c r="AE289" s="633"/>
      <c r="AF289" s="633"/>
      <c r="AG289" s="633"/>
      <c r="AH289" s="633"/>
      <c r="AJ289" s="633"/>
      <c r="AK289" s="633"/>
      <c r="AL289" s="633"/>
      <c r="AM289" s="633"/>
      <c r="AN289" s="633"/>
      <c r="AO289" s="633"/>
      <c r="AP289" s="633"/>
      <c r="AQ289" s="633"/>
      <c r="AR289" s="633"/>
      <c r="AS289" s="633"/>
      <c r="AT289" s="633"/>
      <c r="AU289" s="633"/>
      <c r="AV289" s="633"/>
      <c r="AW289" s="633"/>
      <c r="AX289" s="633"/>
      <c r="AY289" s="633"/>
      <c r="AZ289" s="633"/>
      <c r="BA289" s="633"/>
      <c r="BD289" s="633"/>
      <c r="BE289" s="633"/>
      <c r="BF289" s="633"/>
      <c r="BG289" s="633"/>
      <c r="BH289" s="633"/>
      <c r="BI289" s="633"/>
      <c r="BJ289" s="633"/>
      <c r="BK289" s="633"/>
      <c r="BL289" s="633"/>
      <c r="BM289" s="633"/>
      <c r="BN289" s="633"/>
      <c r="BO289" s="633"/>
      <c r="BP289" s="633"/>
      <c r="BQ289" s="633"/>
      <c r="BR289" s="633"/>
      <c r="BS289" s="633"/>
      <c r="BT289" s="633"/>
      <c r="BU289" s="633"/>
      <c r="BV289" s="633"/>
      <c r="BW289" s="633"/>
      <c r="BX289" s="633"/>
      <c r="BY289" s="633"/>
      <c r="BZ289" s="633"/>
    </row>
    <row r="290" spans="1:78" ht="10.5" customHeight="1" x14ac:dyDescent="0.15">
      <c r="A290" s="633"/>
      <c r="B290" s="633"/>
      <c r="C290" s="633"/>
      <c r="D290" s="633"/>
      <c r="E290" s="633"/>
      <c r="F290" s="633"/>
      <c r="G290" s="633"/>
      <c r="H290" s="633"/>
      <c r="I290" s="633"/>
      <c r="J290" s="633"/>
      <c r="K290" s="633"/>
      <c r="L290" s="633"/>
      <c r="M290" s="633"/>
      <c r="N290" s="633"/>
      <c r="O290" s="633"/>
      <c r="P290" s="633"/>
      <c r="Q290" s="633"/>
      <c r="R290" s="633"/>
      <c r="S290" s="633"/>
      <c r="T290" s="633"/>
      <c r="U290" s="633"/>
      <c r="V290" s="633"/>
      <c r="W290" s="633"/>
      <c r="AD290" s="633"/>
      <c r="AE290" s="633"/>
      <c r="AF290" s="633"/>
      <c r="AG290" s="633"/>
      <c r="AH290" s="633"/>
      <c r="AJ290" s="633"/>
      <c r="AK290" s="633"/>
      <c r="AL290" s="633"/>
      <c r="AM290" s="633"/>
      <c r="AR290" s="633"/>
      <c r="AS290" s="633"/>
      <c r="AT290" s="633"/>
      <c r="AU290" s="633"/>
      <c r="AV290" s="633"/>
      <c r="AW290" s="633"/>
      <c r="AX290" s="633"/>
      <c r="AY290" s="633"/>
      <c r="AZ290" s="633"/>
      <c r="BA290" s="633"/>
      <c r="BD290" s="633"/>
      <c r="BE290" s="633"/>
      <c r="BF290" s="633"/>
      <c r="BG290" s="633"/>
      <c r="BH290" s="633"/>
      <c r="BI290" s="633"/>
      <c r="BJ290" s="633"/>
      <c r="BK290" s="633"/>
      <c r="BL290" s="633"/>
      <c r="BM290" s="633"/>
      <c r="BN290" s="633"/>
      <c r="BO290" s="633"/>
      <c r="BP290" s="633"/>
      <c r="BQ290" s="633"/>
      <c r="BR290" s="633"/>
      <c r="BS290" s="633"/>
      <c r="BT290" s="633"/>
      <c r="BU290" s="633"/>
      <c r="BV290" s="633"/>
      <c r="BW290" s="633"/>
      <c r="BX290" s="633"/>
      <c r="BY290" s="633"/>
      <c r="BZ290" s="633"/>
    </row>
    <row r="291" spans="1:78" ht="10.5" customHeight="1" x14ac:dyDescent="0.15">
      <c r="A291" s="633"/>
      <c r="B291" s="633"/>
      <c r="C291" s="633"/>
      <c r="D291" s="633"/>
      <c r="E291" s="633"/>
      <c r="F291" s="633"/>
      <c r="G291" s="633"/>
      <c r="H291" s="633"/>
      <c r="I291" s="633"/>
      <c r="J291" s="633"/>
      <c r="K291" s="633"/>
      <c r="L291" s="633"/>
      <c r="M291" s="633"/>
      <c r="N291" s="633"/>
      <c r="O291" s="633"/>
      <c r="P291" s="633"/>
      <c r="Q291" s="633"/>
      <c r="R291" s="633"/>
      <c r="S291" s="633"/>
      <c r="T291" s="633"/>
      <c r="U291" s="633"/>
      <c r="V291" s="633"/>
      <c r="W291" s="633"/>
      <c r="AD291" s="633"/>
      <c r="AE291" s="633"/>
      <c r="AF291" s="633"/>
      <c r="AG291" s="633"/>
      <c r="AH291" s="633"/>
      <c r="AJ291" s="633"/>
      <c r="AK291" s="633"/>
      <c r="AL291" s="633"/>
      <c r="AM291" s="633"/>
      <c r="AR291" s="633"/>
      <c r="AS291" s="633"/>
      <c r="AT291" s="633"/>
      <c r="AU291" s="633"/>
      <c r="AV291" s="633"/>
      <c r="AW291" s="633"/>
      <c r="AX291" s="633"/>
      <c r="AY291" s="633"/>
      <c r="AZ291" s="633"/>
      <c r="BA291" s="633"/>
      <c r="BD291" s="633"/>
      <c r="BE291" s="633"/>
      <c r="BF291" s="633"/>
      <c r="BG291" s="633"/>
      <c r="BH291" s="633"/>
      <c r="BI291" s="633"/>
      <c r="BJ291" s="633"/>
      <c r="BK291" s="633"/>
      <c r="BL291" s="633"/>
      <c r="BM291" s="633"/>
      <c r="BN291" s="633"/>
      <c r="BO291" s="633"/>
      <c r="BP291" s="633"/>
      <c r="BQ291" s="633"/>
      <c r="BR291" s="633"/>
      <c r="BS291" s="633"/>
      <c r="BT291" s="633"/>
      <c r="BU291" s="633"/>
      <c r="BV291" s="633"/>
      <c r="BW291" s="633"/>
      <c r="BX291" s="633"/>
      <c r="BY291" s="633"/>
      <c r="BZ291" s="633"/>
    </row>
  </sheetData>
  <sheetProtection password="B7BF" sheet="1" objects="1" scenarios="1"/>
  <mergeCells count="435">
    <mergeCell ref="A92:X92"/>
    <mergeCell ref="A86:X86"/>
    <mergeCell ref="A87:X87"/>
    <mergeCell ref="A88:X88"/>
    <mergeCell ref="A89:X89"/>
    <mergeCell ref="A90:X90"/>
    <mergeCell ref="A91:X91"/>
    <mergeCell ref="A73:AJ73"/>
    <mergeCell ref="A81:X81"/>
    <mergeCell ref="A82:X82"/>
    <mergeCell ref="A83:X83"/>
    <mergeCell ref="A84:X84"/>
    <mergeCell ref="A85:X85"/>
    <mergeCell ref="Z91:AD91"/>
    <mergeCell ref="AE91:AG91"/>
    <mergeCell ref="AH91:AJ91"/>
    <mergeCell ref="Z92:AD92"/>
    <mergeCell ref="AE92:AG92"/>
    <mergeCell ref="AH92:AJ92"/>
    <mergeCell ref="Z89:AD89"/>
    <mergeCell ref="AE89:AG89"/>
    <mergeCell ref="AH89:AJ89"/>
    <mergeCell ref="Z90:AD90"/>
    <mergeCell ref="AE90:AG90"/>
    <mergeCell ref="AH90:AJ90"/>
    <mergeCell ref="Z87:AD87"/>
    <mergeCell ref="AE87:AG87"/>
    <mergeCell ref="AH87:AJ87"/>
    <mergeCell ref="Z88:AD88"/>
    <mergeCell ref="AE88:AG88"/>
    <mergeCell ref="AH88:AJ88"/>
    <mergeCell ref="Z85:AD85"/>
    <mergeCell ref="AE85:AG85"/>
    <mergeCell ref="AH85:AJ85"/>
    <mergeCell ref="Z86:AD86"/>
    <mergeCell ref="AE86:AG86"/>
    <mergeCell ref="AH86:AJ86"/>
    <mergeCell ref="Z83:AD83"/>
    <mergeCell ref="AE83:AG83"/>
    <mergeCell ref="AH83:AJ83"/>
    <mergeCell ref="Z84:AD84"/>
    <mergeCell ref="AE84:AG84"/>
    <mergeCell ref="AH84:AJ84"/>
    <mergeCell ref="AC79:AD79"/>
    <mergeCell ref="AE79:AF79"/>
    <mergeCell ref="AG79:AJ79"/>
    <mergeCell ref="Z81:AJ81"/>
    <mergeCell ref="Z82:AD82"/>
    <mergeCell ref="AE82:AG82"/>
    <mergeCell ref="AH82:AJ82"/>
    <mergeCell ref="AG77:AJ77"/>
    <mergeCell ref="E78:F78"/>
    <mergeCell ref="K78:L78"/>
    <mergeCell ref="Q78:R78"/>
    <mergeCell ref="W78:X78"/>
    <mergeCell ref="Y78:Z78"/>
    <mergeCell ref="AA78:AB78"/>
    <mergeCell ref="AC78:AD78"/>
    <mergeCell ref="AE78:AF78"/>
    <mergeCell ref="AG78:AJ78"/>
    <mergeCell ref="E77:F77"/>
    <mergeCell ref="K77:L77"/>
    <mergeCell ref="Q77:R77"/>
    <mergeCell ref="W77:X77"/>
    <mergeCell ref="Y77:Z77"/>
    <mergeCell ref="AA77:AB77"/>
    <mergeCell ref="AC77:AD77"/>
    <mergeCell ref="AE77:AF77"/>
    <mergeCell ref="E79:F79"/>
    <mergeCell ref="K79:L79"/>
    <mergeCell ref="Q79:R79"/>
    <mergeCell ref="W79:X79"/>
    <mergeCell ref="Y79:Z79"/>
    <mergeCell ref="AA79:AB79"/>
    <mergeCell ref="E76:F76"/>
    <mergeCell ref="K76:L76"/>
    <mergeCell ref="Q76:R76"/>
    <mergeCell ref="W76:X76"/>
    <mergeCell ref="Y76:Z76"/>
    <mergeCell ref="AA76:AB76"/>
    <mergeCell ref="AC76:AD76"/>
    <mergeCell ref="AE76:AF76"/>
    <mergeCell ref="AG76:AJ76"/>
    <mergeCell ref="E75:F75"/>
    <mergeCell ref="K75:L75"/>
    <mergeCell ref="Q75:R75"/>
    <mergeCell ref="W75:X75"/>
    <mergeCell ref="Y75:Z75"/>
    <mergeCell ref="AA75:AB75"/>
    <mergeCell ref="AC75:AD75"/>
    <mergeCell ref="AE75:AF75"/>
    <mergeCell ref="AG75:AJ75"/>
    <mergeCell ref="E74:F74"/>
    <mergeCell ref="K74:L74"/>
    <mergeCell ref="Q74:R74"/>
    <mergeCell ref="W74:X74"/>
    <mergeCell ref="Y74:Z74"/>
    <mergeCell ref="AA74:AB74"/>
    <mergeCell ref="AC74:AD74"/>
    <mergeCell ref="AE74:AF74"/>
    <mergeCell ref="AG74:AJ74"/>
    <mergeCell ref="A69:F69"/>
    <mergeCell ref="A70:F70"/>
    <mergeCell ref="A66:F66"/>
    <mergeCell ref="AC69:AF70"/>
    <mergeCell ref="V65:W65"/>
    <mergeCell ref="V67:W67"/>
    <mergeCell ref="AG69:AJ70"/>
    <mergeCell ref="A71:F71"/>
    <mergeCell ref="V66:W66"/>
    <mergeCell ref="AI66:AJ66"/>
    <mergeCell ref="A67:F67"/>
    <mergeCell ref="G67:T67"/>
    <mergeCell ref="G68:T68"/>
    <mergeCell ref="G69:T69"/>
    <mergeCell ref="G70:T70"/>
    <mergeCell ref="G71:T71"/>
    <mergeCell ref="A68:F68"/>
    <mergeCell ref="AI67:AJ67"/>
    <mergeCell ref="AI65:AJ65"/>
    <mergeCell ref="G66:T66"/>
    <mergeCell ref="X65:AH65"/>
    <mergeCell ref="X66:AH66"/>
    <mergeCell ref="X67:AH67"/>
    <mergeCell ref="A65:F65"/>
    <mergeCell ref="A60:F60"/>
    <mergeCell ref="V63:W63"/>
    <mergeCell ref="AI63:AJ63"/>
    <mergeCell ref="A61:F61"/>
    <mergeCell ref="V64:W64"/>
    <mergeCell ref="AI64:AJ64"/>
    <mergeCell ref="V62:W62"/>
    <mergeCell ref="AI62:AJ62"/>
    <mergeCell ref="V61:W61"/>
    <mergeCell ref="AI61:AJ61"/>
    <mergeCell ref="A62:F62"/>
    <mergeCell ref="A63:F63"/>
    <mergeCell ref="V60:W60"/>
    <mergeCell ref="AI60:AJ60"/>
    <mergeCell ref="A64:F64"/>
    <mergeCell ref="G61:T61"/>
    <mergeCell ref="G62:T62"/>
    <mergeCell ref="G63:T63"/>
    <mergeCell ref="G64:T64"/>
    <mergeCell ref="G65:T65"/>
    <mergeCell ref="X64:AH64"/>
    <mergeCell ref="X60:AH60"/>
    <mergeCell ref="X61:AH61"/>
    <mergeCell ref="V55:W55"/>
    <mergeCell ref="AI55:AJ55"/>
    <mergeCell ref="G56:T56"/>
    <mergeCell ref="G57:T57"/>
    <mergeCell ref="G58:T58"/>
    <mergeCell ref="G59:T59"/>
    <mergeCell ref="G60:T60"/>
    <mergeCell ref="X55:AH55"/>
    <mergeCell ref="X56:AH56"/>
    <mergeCell ref="X57:AH57"/>
    <mergeCell ref="X58:AH58"/>
    <mergeCell ref="X59:AH59"/>
    <mergeCell ref="A56:F56"/>
    <mergeCell ref="V59:W59"/>
    <mergeCell ref="AI59:AJ59"/>
    <mergeCell ref="A59:F59"/>
    <mergeCell ref="A58:F58"/>
    <mergeCell ref="V58:W58"/>
    <mergeCell ref="AI58:AJ58"/>
    <mergeCell ref="A57:F57"/>
    <mergeCell ref="V57:W57"/>
    <mergeCell ref="AI57:AJ57"/>
    <mergeCell ref="V56:W56"/>
    <mergeCell ref="AI56:AJ56"/>
    <mergeCell ref="A51:F51"/>
    <mergeCell ref="V50:W50"/>
    <mergeCell ref="AI50:AJ50"/>
    <mergeCell ref="A55:F55"/>
    <mergeCell ref="V52:W52"/>
    <mergeCell ref="AI52:AJ52"/>
    <mergeCell ref="A53:F53"/>
    <mergeCell ref="AI54:AJ54"/>
    <mergeCell ref="V53:W53"/>
    <mergeCell ref="AI53:AJ53"/>
    <mergeCell ref="G51:T51"/>
    <mergeCell ref="X50:AH50"/>
    <mergeCell ref="X54:AH54"/>
    <mergeCell ref="A54:F54"/>
    <mergeCell ref="A52:F52"/>
    <mergeCell ref="V54:W54"/>
    <mergeCell ref="V51:W51"/>
    <mergeCell ref="AI51:AJ51"/>
    <mergeCell ref="G52:T52"/>
    <mergeCell ref="G53:T53"/>
    <mergeCell ref="G54:T54"/>
    <mergeCell ref="G55:T55"/>
    <mergeCell ref="X51:AH51"/>
    <mergeCell ref="X52:AH52"/>
    <mergeCell ref="A50:F50"/>
    <mergeCell ref="A49:F49"/>
    <mergeCell ref="V49:W49"/>
    <mergeCell ref="AI49:AJ49"/>
    <mergeCell ref="A48:F48"/>
    <mergeCell ref="V47:W47"/>
    <mergeCell ref="AI47:AJ47"/>
    <mergeCell ref="G49:T49"/>
    <mergeCell ref="G50:T50"/>
    <mergeCell ref="X47:AH47"/>
    <mergeCell ref="X48:AH48"/>
    <mergeCell ref="X49:AH49"/>
    <mergeCell ref="A46:F46"/>
    <mergeCell ref="V44:W44"/>
    <mergeCell ref="AI44:AJ44"/>
    <mergeCell ref="X42:AH42"/>
    <mergeCell ref="X43:AH43"/>
    <mergeCell ref="X44:AH44"/>
    <mergeCell ref="X45:AH45"/>
    <mergeCell ref="V48:W48"/>
    <mergeCell ref="AI48:AJ48"/>
    <mergeCell ref="A47:F47"/>
    <mergeCell ref="V46:W46"/>
    <mergeCell ref="AI46:AJ46"/>
    <mergeCell ref="X46:AH46"/>
    <mergeCell ref="V45:W45"/>
    <mergeCell ref="AI45:AJ45"/>
    <mergeCell ref="A43:F43"/>
    <mergeCell ref="A44:F44"/>
    <mergeCell ref="V43:W43"/>
    <mergeCell ref="AI43:AJ43"/>
    <mergeCell ref="V42:W42"/>
    <mergeCell ref="AI42:AJ42"/>
    <mergeCell ref="A45:F45"/>
    <mergeCell ref="A42:F42"/>
    <mergeCell ref="G42:T42"/>
    <mergeCell ref="AI41:AJ41"/>
    <mergeCell ref="V40:W40"/>
    <mergeCell ref="A40:F40"/>
    <mergeCell ref="V39:W39"/>
    <mergeCell ref="AI39:AJ39"/>
    <mergeCell ref="G41:T41"/>
    <mergeCell ref="AI40:AJ40"/>
    <mergeCell ref="A41:F41"/>
    <mergeCell ref="X40:AH40"/>
    <mergeCell ref="X41:AH41"/>
    <mergeCell ref="A39:F39"/>
    <mergeCell ref="G39:T39"/>
    <mergeCell ref="G40:T40"/>
    <mergeCell ref="AI36:AJ36"/>
    <mergeCell ref="A35:F35"/>
    <mergeCell ref="V37:W37"/>
    <mergeCell ref="AI37:AJ37"/>
    <mergeCell ref="A36:F36"/>
    <mergeCell ref="A34:F34"/>
    <mergeCell ref="A37:F37"/>
    <mergeCell ref="A38:F38"/>
    <mergeCell ref="G38:T38"/>
    <mergeCell ref="V38:W38"/>
    <mergeCell ref="AI38:AJ38"/>
    <mergeCell ref="V31:W35"/>
    <mergeCell ref="AI31:AJ35"/>
    <mergeCell ref="A32:F32"/>
    <mergeCell ref="A33:F33"/>
    <mergeCell ref="A31:F31"/>
    <mergeCell ref="G32:T32"/>
    <mergeCell ref="G33:T33"/>
    <mergeCell ref="G34:T34"/>
    <mergeCell ref="G35:T35"/>
    <mergeCell ref="G36:T36"/>
    <mergeCell ref="G37:T37"/>
    <mergeCell ref="V36:W36"/>
    <mergeCell ref="G31:T31"/>
    <mergeCell ref="A28:F28"/>
    <mergeCell ref="A29:F29"/>
    <mergeCell ref="V29:W29"/>
    <mergeCell ref="AI29:AJ29"/>
    <mergeCell ref="A30:F30"/>
    <mergeCell ref="V28:W28"/>
    <mergeCell ref="AI28:AJ28"/>
    <mergeCell ref="V30:W30"/>
    <mergeCell ref="AI30:AJ30"/>
    <mergeCell ref="X28:AH28"/>
    <mergeCell ref="X29:AH29"/>
    <mergeCell ref="X30:AH30"/>
    <mergeCell ref="G28:T28"/>
    <mergeCell ref="G29:T29"/>
    <mergeCell ref="G30:T30"/>
    <mergeCell ref="AI27:AJ27"/>
    <mergeCell ref="A27:F27"/>
    <mergeCell ref="AI25:AJ25"/>
    <mergeCell ref="A25:F25"/>
    <mergeCell ref="X21:AH21"/>
    <mergeCell ref="X22:AH22"/>
    <mergeCell ref="X23:AH23"/>
    <mergeCell ref="X24:AH24"/>
    <mergeCell ref="X25:AH25"/>
    <mergeCell ref="X26:AH26"/>
    <mergeCell ref="X27:AH27"/>
    <mergeCell ref="A22:F22"/>
    <mergeCell ref="G22:T22"/>
    <mergeCell ref="V27:W27"/>
    <mergeCell ref="G27:T27"/>
    <mergeCell ref="AI26:AJ26"/>
    <mergeCell ref="AI15:AJ24"/>
    <mergeCell ref="G25:T25"/>
    <mergeCell ref="G26:T26"/>
    <mergeCell ref="X18:AH18"/>
    <mergeCell ref="X19:AH19"/>
    <mergeCell ref="X20:AH20"/>
    <mergeCell ref="A23:F23"/>
    <mergeCell ref="A19:F19"/>
    <mergeCell ref="A18:F18"/>
    <mergeCell ref="A24:F24"/>
    <mergeCell ref="V26:W26"/>
    <mergeCell ref="A26:F26"/>
    <mergeCell ref="V15:W24"/>
    <mergeCell ref="A17:F17"/>
    <mergeCell ref="A20:F20"/>
    <mergeCell ref="A21:F21"/>
    <mergeCell ref="V25:W25"/>
    <mergeCell ref="A16:F16"/>
    <mergeCell ref="G18:T18"/>
    <mergeCell ref="G19:T19"/>
    <mergeCell ref="G20:T20"/>
    <mergeCell ref="G21:T21"/>
    <mergeCell ref="G23:T23"/>
    <mergeCell ref="G24:T24"/>
    <mergeCell ref="A14:F14"/>
    <mergeCell ref="V14:W14"/>
    <mergeCell ref="G15:T15"/>
    <mergeCell ref="G16:T16"/>
    <mergeCell ref="G17:T17"/>
    <mergeCell ref="AI14:AJ14"/>
    <mergeCell ref="A15:F15"/>
    <mergeCell ref="AI13:AJ13"/>
    <mergeCell ref="G14:T14"/>
    <mergeCell ref="X14:AH14"/>
    <mergeCell ref="X15:AH15"/>
    <mergeCell ref="X16:AH16"/>
    <mergeCell ref="X17:AH17"/>
    <mergeCell ref="A12:F12"/>
    <mergeCell ref="V12:W12"/>
    <mergeCell ref="AI12:AJ12"/>
    <mergeCell ref="A11:F11"/>
    <mergeCell ref="V11:W11"/>
    <mergeCell ref="AI11:AJ11"/>
    <mergeCell ref="X12:AH12"/>
    <mergeCell ref="X13:AH13"/>
    <mergeCell ref="A8:F8"/>
    <mergeCell ref="V8:W8"/>
    <mergeCell ref="AI8:AJ8"/>
    <mergeCell ref="G11:T11"/>
    <mergeCell ref="G12:T12"/>
    <mergeCell ref="G13:T13"/>
    <mergeCell ref="X11:AH11"/>
    <mergeCell ref="A13:F13"/>
    <mergeCell ref="V13:W13"/>
    <mergeCell ref="A7:F7"/>
    <mergeCell ref="V7:W7"/>
    <mergeCell ref="AI7:AJ7"/>
    <mergeCell ref="A10:F10"/>
    <mergeCell ref="V10:W10"/>
    <mergeCell ref="AI10:AJ10"/>
    <mergeCell ref="A9:F9"/>
    <mergeCell ref="V9:W9"/>
    <mergeCell ref="AI9:AJ9"/>
    <mergeCell ref="G7:T7"/>
    <mergeCell ref="G8:T8"/>
    <mergeCell ref="G9:T9"/>
    <mergeCell ref="G10:T10"/>
    <mergeCell ref="X7:AH7"/>
    <mergeCell ref="X8:AH8"/>
    <mergeCell ref="X9:AH9"/>
    <mergeCell ref="X10:AH10"/>
    <mergeCell ref="A6:F6"/>
    <mergeCell ref="V6:W6"/>
    <mergeCell ref="AI6:AJ6"/>
    <mergeCell ref="BB2:BC2"/>
    <mergeCell ref="A3:F3"/>
    <mergeCell ref="V3:W3"/>
    <mergeCell ref="AI3:AJ3"/>
    <mergeCell ref="A5:F5"/>
    <mergeCell ref="V5:W5"/>
    <mergeCell ref="AI5:AJ5"/>
    <mergeCell ref="A4:F4"/>
    <mergeCell ref="V4:W4"/>
    <mergeCell ref="AI4:AJ4"/>
    <mergeCell ref="G3:T3"/>
    <mergeCell ref="G4:T4"/>
    <mergeCell ref="G5:T5"/>
    <mergeCell ref="G6:T6"/>
    <mergeCell ref="X3:AH3"/>
    <mergeCell ref="X4:AH4"/>
    <mergeCell ref="X5:AH5"/>
    <mergeCell ref="X6:AH6"/>
    <mergeCell ref="A1:F1"/>
    <mergeCell ref="V1:W1"/>
    <mergeCell ref="AI1:AJ1"/>
    <mergeCell ref="A2:F2"/>
    <mergeCell ref="V2:W2"/>
    <mergeCell ref="AI2:AJ2"/>
    <mergeCell ref="G1:T1"/>
    <mergeCell ref="G2:T2"/>
    <mergeCell ref="X1:AH1"/>
    <mergeCell ref="X2:AH2"/>
    <mergeCell ref="AP91:AQ91"/>
    <mergeCell ref="AP92:AQ92"/>
    <mergeCell ref="AO96:AQ96"/>
    <mergeCell ref="AP97:AQ97"/>
    <mergeCell ref="AP98:AQ98"/>
    <mergeCell ref="AP82:AQ82"/>
    <mergeCell ref="AP83:AQ83"/>
    <mergeCell ref="AP84:AQ84"/>
    <mergeCell ref="AP85:AQ85"/>
    <mergeCell ref="AP86:AQ86"/>
    <mergeCell ref="AP87:AQ87"/>
    <mergeCell ref="AP88:AQ88"/>
    <mergeCell ref="AP89:AQ89"/>
    <mergeCell ref="AP90:AQ90"/>
    <mergeCell ref="G43:T43"/>
    <mergeCell ref="G44:T44"/>
    <mergeCell ref="G45:T45"/>
    <mergeCell ref="G46:T46"/>
    <mergeCell ref="G47:T47"/>
    <mergeCell ref="G48:T48"/>
    <mergeCell ref="X62:AH62"/>
    <mergeCell ref="X63:AH63"/>
    <mergeCell ref="X31:AH31"/>
    <mergeCell ref="X32:AH32"/>
    <mergeCell ref="X33:AH33"/>
    <mergeCell ref="X34:AH34"/>
    <mergeCell ref="X35:AH35"/>
    <mergeCell ref="X36:AH36"/>
    <mergeCell ref="X37:AH37"/>
    <mergeCell ref="X38:AH38"/>
    <mergeCell ref="X39:AH39"/>
    <mergeCell ref="X53:AH53"/>
    <mergeCell ref="V41:W41"/>
  </mergeCells>
  <phoneticPr fontId="2"/>
  <dataValidations count="5">
    <dataValidation type="list" showInputMessage="1" showErrorMessage="1" sqref="C75:C79 AC75:AC79 U75:U79 O75:O79 I75:I79" xr:uid="{00000000-0002-0000-0100-000000000000}">
      <formula1>$BB$3:$BB$5</formula1>
    </dataValidation>
    <dataValidation type="list" showInputMessage="1" showErrorMessage="1" sqref="D75:D79 AE75:AE79 V75:V79 P75:P79 J75:J79" xr:uid="{00000000-0002-0000-0100-000001000000}">
      <formula1>$BC$3:$BC$5</formula1>
    </dataValidation>
    <dataValidation type="list" showInputMessage="1" showErrorMessage="1" sqref="A75:A79 G75:G79 S75:S79 M75:M79 Y75:Y79" xr:uid="{00000000-0002-0000-0100-000002000000}">
      <formula1>$BB$3:$BB$50</formula1>
    </dataValidation>
    <dataValidation type="list" showInputMessage="1" showErrorMessage="1" sqref="B75:B79 T75:T79 N75:N79 H75:H79 AA75:AA79" xr:uid="{00000000-0002-0000-0100-000003000000}">
      <formula1>$BC$3:$BC$50</formula1>
    </dataValidation>
    <dataValidation type="list" allowBlank="1" showInputMessage="1" showErrorMessage="1" sqref="AO83:AO92" xr:uid="{00000000-0002-0000-0100-000004000000}">
      <formula1>"1,2,3,OT"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7" orientation="portrait" horizontalDpi="4294967293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B0F0"/>
    <pageSetUpPr fitToPage="1"/>
  </sheetPr>
  <dimension ref="A1:EY311"/>
  <sheetViews>
    <sheetView showGridLines="0" showRowColHeaders="0" tabSelected="1" workbookViewId="0">
      <selection activeCell="AS2" sqref="AS2:AT2"/>
    </sheetView>
  </sheetViews>
  <sheetFormatPr defaultColWidth="2.5" defaultRowHeight="12" customHeight="1" x14ac:dyDescent="0.15"/>
  <cols>
    <col min="1" max="46" width="2.5" style="681"/>
    <col min="47" max="47" width="2.5" style="753"/>
    <col min="48" max="49" width="2.5" style="753" hidden="1" customWidth="1"/>
    <col min="50" max="50" width="2.5" style="753"/>
    <col min="51" max="67" width="2.5" style="681"/>
    <col min="68" max="68" width="2.5" style="681" customWidth="1"/>
    <col min="69" max="72" width="2.5" style="681" hidden="1" customWidth="1"/>
    <col min="73" max="80" width="2.5" style="798" hidden="1" customWidth="1"/>
    <col min="81" max="86" width="2.5" style="681" hidden="1" customWidth="1"/>
    <col min="87" max="87" width="2.5" style="681" customWidth="1"/>
    <col min="88" max="16384" width="2.5" style="681"/>
  </cols>
  <sheetData>
    <row r="1" spans="1:141" ht="28.5" customHeight="1" x14ac:dyDescent="0.25">
      <c r="A1" s="1290" t="s">
        <v>5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666"/>
      <c r="O1" s="666"/>
      <c r="P1" s="1291" t="s">
        <v>44</v>
      </c>
      <c r="Q1" s="1291"/>
      <c r="R1" s="1291"/>
      <c r="S1" s="1291"/>
      <c r="T1" s="1291"/>
      <c r="U1" s="1291"/>
      <c r="V1" s="1291"/>
      <c r="W1" s="1291"/>
      <c r="X1" s="1291"/>
      <c r="Y1" s="1291"/>
      <c r="Z1" s="1291"/>
      <c r="AA1" s="1291"/>
      <c r="AB1" s="1291"/>
      <c r="AC1" s="1291"/>
      <c r="AD1" s="1291"/>
      <c r="AE1" s="1291"/>
      <c r="AF1" s="1291"/>
      <c r="AG1" s="1291"/>
      <c r="AH1" s="676"/>
      <c r="AI1" s="676"/>
      <c r="AJ1" s="676"/>
      <c r="AK1" s="677"/>
      <c r="AL1" s="677"/>
      <c r="AM1" s="677"/>
      <c r="AN1" s="677"/>
      <c r="AO1" s="678"/>
      <c r="AP1" s="677"/>
      <c r="AQ1" s="677"/>
      <c r="AR1" s="679"/>
      <c r="AS1" s="679"/>
      <c r="AT1" s="679"/>
      <c r="AU1" s="680"/>
      <c r="AV1" s="680"/>
      <c r="AW1" s="680"/>
      <c r="AX1" s="680"/>
      <c r="AY1" s="666"/>
      <c r="AZ1" s="666"/>
      <c r="BA1" s="675"/>
      <c r="BB1" s="675"/>
      <c r="BC1" s="675"/>
      <c r="BD1" s="675"/>
      <c r="BE1" s="675"/>
      <c r="BF1" s="675"/>
      <c r="BG1" s="675"/>
      <c r="BH1" s="675"/>
      <c r="BI1" s="675"/>
      <c r="BJ1" s="675"/>
      <c r="BK1" s="675"/>
      <c r="BL1" s="675"/>
      <c r="BM1" s="675"/>
      <c r="BN1" s="675"/>
      <c r="BO1" s="675"/>
      <c r="BP1" s="675"/>
      <c r="BQ1" s="675"/>
      <c r="BR1" s="675"/>
      <c r="BS1" s="675"/>
      <c r="BT1" s="675"/>
      <c r="BU1" s="770"/>
      <c r="BV1" s="770"/>
      <c r="BW1" s="770"/>
      <c r="BX1" s="770"/>
      <c r="BY1" s="770"/>
      <c r="BZ1" s="770"/>
      <c r="CA1" s="770"/>
      <c r="CB1" s="770"/>
      <c r="CC1" s="675"/>
      <c r="CD1" s="675"/>
      <c r="CE1" s="675"/>
      <c r="CF1" s="675"/>
      <c r="CG1" s="675"/>
      <c r="CH1" s="675"/>
      <c r="CI1" s="675"/>
      <c r="CJ1" s="675"/>
      <c r="CK1" s="675"/>
      <c r="CL1" s="675"/>
      <c r="CM1" s="675"/>
      <c r="CN1" s="675"/>
      <c r="CO1" s="675"/>
      <c r="CP1" s="675"/>
      <c r="CQ1" s="675"/>
      <c r="CR1" s="675"/>
      <c r="CS1" s="675"/>
      <c r="CT1" s="675"/>
      <c r="CU1" s="675"/>
      <c r="CV1" s="675"/>
      <c r="CW1" s="675"/>
      <c r="CX1" s="675"/>
      <c r="CY1" s="675"/>
      <c r="CZ1" s="675"/>
      <c r="DA1" s="675"/>
      <c r="DB1" s="675"/>
      <c r="DC1" s="675"/>
      <c r="DD1" s="675"/>
      <c r="DE1" s="675"/>
      <c r="DF1" s="675"/>
      <c r="DG1" s="675"/>
      <c r="DH1" s="675"/>
      <c r="DI1" s="675"/>
      <c r="DJ1" s="675"/>
      <c r="DK1" s="675"/>
      <c r="DL1" s="675"/>
      <c r="DM1" s="675"/>
      <c r="DN1" s="675"/>
      <c r="DO1" s="675"/>
      <c r="DP1" s="675"/>
      <c r="DQ1" s="675"/>
      <c r="DR1" s="675"/>
      <c r="DS1" s="675"/>
      <c r="DT1" s="675"/>
      <c r="DU1" s="675"/>
      <c r="DV1" s="675"/>
      <c r="DW1" s="675"/>
      <c r="DX1" s="675"/>
      <c r="DY1" s="675"/>
      <c r="DZ1" s="675"/>
      <c r="EA1" s="675"/>
      <c r="EB1" s="675"/>
      <c r="EC1" s="675"/>
      <c r="ED1" s="675"/>
      <c r="EE1" s="675"/>
      <c r="EF1" s="675"/>
      <c r="EG1" s="675"/>
      <c r="EH1" s="675"/>
      <c r="EI1" s="675"/>
      <c r="EJ1" s="675"/>
      <c r="EK1" s="675"/>
    </row>
    <row r="2" spans="1:141" s="685" customFormat="1" ht="24" customHeight="1" x14ac:dyDescent="0.15">
      <c r="A2" s="1331" t="s">
        <v>1131</v>
      </c>
      <c r="B2" s="1332"/>
      <c r="C2" s="1370" t="s">
        <v>1305</v>
      </c>
      <c r="D2" s="1371"/>
      <c r="E2" s="1371"/>
      <c r="F2" s="1371"/>
      <c r="G2" s="1371"/>
      <c r="H2" s="1371"/>
      <c r="I2" s="1371"/>
      <c r="J2" s="1371"/>
      <c r="K2" s="1371"/>
      <c r="L2" s="1371"/>
      <c r="M2" s="1371"/>
      <c r="N2" s="1372"/>
      <c r="O2" s="1296" t="s">
        <v>734</v>
      </c>
      <c r="P2" s="1297"/>
      <c r="Q2" s="1311" t="str">
        <f>IF(AS2="","",VLOOKUP(AS2,List!A6:D56,4,FALSE))</f>
        <v>ダイナックス
沼ノ端アイスアリーナ</v>
      </c>
      <c r="R2" s="1311"/>
      <c r="S2" s="1311"/>
      <c r="T2" s="1311"/>
      <c r="U2" s="1311"/>
      <c r="V2" s="1311"/>
      <c r="W2" s="1311"/>
      <c r="X2" s="1312"/>
      <c r="Y2" s="1296" t="s">
        <v>1132</v>
      </c>
      <c r="Z2" s="1297"/>
      <c r="AA2" s="1313" t="str">
        <f>IF(AS2="","",VLOOKUP(AS2,List!A6:D56,2,FALSE))</f>
        <v>2019年9月14日(土)</v>
      </c>
      <c r="AB2" s="1314"/>
      <c r="AC2" s="1314"/>
      <c r="AD2" s="1314"/>
      <c r="AE2" s="1315"/>
      <c r="AF2" s="1296" t="s">
        <v>613</v>
      </c>
      <c r="AG2" s="1297"/>
      <c r="AH2" s="1298">
        <f>IF(AS2="","",VLOOKUP(AS2,List!A6:D56,3,FALSE))</f>
        <v>0.41666666666666669</v>
      </c>
      <c r="AI2" s="1299"/>
      <c r="AJ2" s="1296" t="s">
        <v>614</v>
      </c>
      <c r="AK2" s="1300"/>
      <c r="AL2" s="1297"/>
      <c r="AM2" s="1324"/>
      <c r="AN2" s="1325"/>
      <c r="AO2" s="1326"/>
      <c r="AP2" s="1296" t="s">
        <v>1133</v>
      </c>
      <c r="AQ2" s="1300"/>
      <c r="AR2" s="1297"/>
      <c r="AS2" s="1327">
        <v>1</v>
      </c>
      <c r="AT2" s="1328"/>
      <c r="AU2" s="682"/>
      <c r="AV2" s="682"/>
      <c r="AW2" s="682"/>
      <c r="AX2" s="682"/>
      <c r="AY2" s="683"/>
      <c r="AZ2" s="683"/>
      <c r="BA2" s="684"/>
      <c r="BB2" s="684"/>
      <c r="BC2" s="684"/>
      <c r="BD2" s="684"/>
      <c r="BE2" s="684"/>
      <c r="BF2" s="684"/>
      <c r="BG2" s="684"/>
      <c r="BH2" s="684"/>
      <c r="BI2" s="684"/>
      <c r="BJ2" s="684"/>
      <c r="BK2" s="684"/>
      <c r="BL2" s="684"/>
      <c r="BM2" s="684"/>
      <c r="BN2" s="684"/>
      <c r="BO2" s="684"/>
      <c r="BP2" s="684"/>
      <c r="BQ2" s="684"/>
      <c r="BR2" s="684"/>
      <c r="BS2" s="684"/>
      <c r="BT2" s="684"/>
      <c r="BU2" s="771"/>
      <c r="BV2" s="771"/>
      <c r="BW2" s="771"/>
      <c r="BX2" s="771"/>
      <c r="BY2" s="771"/>
      <c r="BZ2" s="771"/>
      <c r="CA2" s="771"/>
      <c r="CB2" s="771"/>
      <c r="CC2" s="684"/>
      <c r="CD2" s="675"/>
      <c r="CE2" s="675"/>
      <c r="CF2" s="675"/>
      <c r="CG2" s="675"/>
      <c r="CH2" s="675"/>
      <c r="CI2" s="675"/>
      <c r="CJ2" s="675"/>
      <c r="CK2" s="684"/>
      <c r="CL2" s="684"/>
      <c r="CM2" s="684"/>
      <c r="CN2" s="684"/>
      <c r="CO2" s="684"/>
      <c r="CP2" s="684"/>
      <c r="CQ2" s="684"/>
      <c r="CR2" s="684"/>
      <c r="CS2" s="684"/>
      <c r="CT2" s="684"/>
      <c r="CU2" s="684"/>
      <c r="CV2" s="684"/>
      <c r="CW2" s="684"/>
      <c r="CX2" s="684"/>
      <c r="CY2" s="684"/>
      <c r="CZ2" s="684"/>
      <c r="DA2" s="684"/>
      <c r="DB2" s="684"/>
      <c r="DC2" s="684"/>
      <c r="DD2" s="684"/>
      <c r="DE2" s="684"/>
      <c r="DF2" s="684"/>
      <c r="DG2" s="684"/>
      <c r="DH2" s="684"/>
      <c r="DI2" s="684"/>
      <c r="DJ2" s="684"/>
      <c r="DK2" s="684"/>
      <c r="DL2" s="684"/>
      <c r="DM2" s="684"/>
      <c r="DN2" s="684"/>
      <c r="DO2" s="684"/>
      <c r="DP2" s="684"/>
      <c r="DQ2" s="684"/>
      <c r="DR2" s="684"/>
      <c r="DS2" s="684"/>
      <c r="DT2" s="684"/>
      <c r="DU2" s="684"/>
      <c r="DV2" s="684"/>
      <c r="DW2" s="684"/>
      <c r="DX2" s="684"/>
      <c r="DY2" s="684"/>
      <c r="DZ2" s="684"/>
      <c r="EA2" s="684"/>
      <c r="EB2" s="684"/>
      <c r="EC2" s="684"/>
      <c r="ED2" s="684"/>
      <c r="EE2" s="684"/>
      <c r="EF2" s="684"/>
      <c r="EG2" s="684"/>
      <c r="EH2" s="684"/>
      <c r="EI2" s="684"/>
      <c r="EJ2" s="684"/>
      <c r="EK2" s="684"/>
    </row>
    <row r="3" spans="1:141" ht="4.5" customHeight="1" x14ac:dyDescent="0.15">
      <c r="A3" s="666"/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6"/>
      <c r="AL3" s="666"/>
      <c r="AM3" s="666"/>
      <c r="AN3" s="666"/>
      <c r="AO3" s="666"/>
      <c r="AP3" s="666"/>
      <c r="AQ3" s="666"/>
      <c r="AR3" s="666"/>
      <c r="AS3" s="666"/>
      <c r="AT3" s="666"/>
      <c r="AU3" s="680"/>
      <c r="AV3" s="680"/>
      <c r="AW3" s="680"/>
      <c r="AX3" s="680"/>
      <c r="AY3" s="666"/>
      <c r="AZ3" s="666"/>
      <c r="BA3" s="675"/>
      <c r="BB3" s="675"/>
      <c r="BC3" s="675"/>
      <c r="BD3" s="675"/>
      <c r="BE3" s="675"/>
      <c r="BF3" s="675"/>
      <c r="BG3" s="675"/>
      <c r="BH3" s="675"/>
      <c r="BI3" s="675"/>
      <c r="BJ3" s="675"/>
      <c r="BK3" s="675"/>
      <c r="BL3" s="675"/>
      <c r="BM3" s="675"/>
      <c r="BN3" s="675"/>
      <c r="BO3" s="675"/>
      <c r="BP3" s="675"/>
      <c r="BQ3" s="675"/>
      <c r="BR3" s="675"/>
      <c r="BS3" s="675"/>
      <c r="BT3" s="675"/>
      <c r="BU3" s="770"/>
      <c r="BV3" s="770"/>
      <c r="BW3" s="770"/>
      <c r="BX3" s="770"/>
      <c r="BY3" s="770"/>
      <c r="BZ3" s="770"/>
      <c r="CA3" s="770"/>
      <c r="CB3" s="770"/>
      <c r="CC3" s="675"/>
      <c r="CD3" s="684"/>
      <c r="CE3" s="684"/>
      <c r="CF3" s="684"/>
      <c r="CG3" s="684"/>
      <c r="CH3" s="684"/>
      <c r="CI3" s="684"/>
      <c r="CJ3" s="684"/>
      <c r="CK3" s="675"/>
      <c r="CL3" s="675"/>
      <c r="CM3" s="675"/>
      <c r="CN3" s="675"/>
      <c r="CO3" s="675"/>
      <c r="CP3" s="675"/>
      <c r="CQ3" s="675"/>
      <c r="CR3" s="675"/>
      <c r="CS3" s="675"/>
      <c r="CT3" s="675"/>
      <c r="CU3" s="675"/>
      <c r="CV3" s="675"/>
      <c r="CW3" s="675"/>
      <c r="CX3" s="675"/>
      <c r="CY3" s="675"/>
      <c r="CZ3" s="675"/>
      <c r="DA3" s="675"/>
      <c r="DB3" s="675"/>
      <c r="DC3" s="675"/>
      <c r="DD3" s="675"/>
      <c r="DE3" s="675"/>
      <c r="DF3" s="675"/>
      <c r="DG3" s="675"/>
      <c r="DH3" s="675"/>
      <c r="DI3" s="675"/>
      <c r="DJ3" s="675"/>
      <c r="DK3" s="675"/>
      <c r="DL3" s="675"/>
      <c r="DM3" s="675"/>
      <c r="DN3" s="675"/>
      <c r="DO3" s="675"/>
      <c r="DP3" s="675"/>
      <c r="DQ3" s="675"/>
      <c r="DR3" s="675"/>
      <c r="DS3" s="675"/>
      <c r="DT3" s="675"/>
      <c r="DU3" s="675"/>
      <c r="DV3" s="675"/>
      <c r="DW3" s="675"/>
      <c r="DX3" s="675"/>
      <c r="DY3" s="675"/>
      <c r="DZ3" s="675"/>
      <c r="EA3" s="675"/>
      <c r="EB3" s="675"/>
      <c r="EC3" s="675"/>
      <c r="ED3" s="675"/>
      <c r="EE3" s="675"/>
      <c r="EF3" s="675"/>
      <c r="EG3" s="675"/>
      <c r="EH3" s="675"/>
      <c r="EI3" s="675"/>
      <c r="EJ3" s="675"/>
      <c r="EK3" s="675"/>
    </row>
    <row r="4" spans="1:141" s="688" customFormat="1" ht="13.5" customHeight="1" x14ac:dyDescent="0.15">
      <c r="A4" s="1278" t="s">
        <v>6</v>
      </c>
      <c r="B4" s="1279"/>
      <c r="C4" s="1279"/>
      <c r="D4" s="1279"/>
      <c r="E4" s="1280"/>
      <c r="F4" s="1292" t="str">
        <f>IF(ISBLANK(GameMember!B2),"",GameMember!B2)</f>
        <v>道路建設ペリグリン</v>
      </c>
      <c r="G4" s="1293"/>
      <c r="H4" s="1293"/>
      <c r="I4" s="1293"/>
      <c r="J4" s="1293"/>
      <c r="K4" s="1293"/>
      <c r="L4" s="1293"/>
      <c r="M4" s="1304" t="s">
        <v>7</v>
      </c>
      <c r="N4" s="1305"/>
      <c r="O4" s="1305"/>
      <c r="P4" s="1305"/>
      <c r="Q4" s="1305"/>
      <c r="R4" s="1305"/>
      <c r="S4" s="1305"/>
      <c r="T4" s="1306"/>
      <c r="U4" s="1305"/>
      <c r="V4" s="1305"/>
      <c r="W4" s="1305"/>
      <c r="X4" s="1305"/>
      <c r="Y4" s="1305"/>
      <c r="Z4" s="1305"/>
      <c r="AA4" s="1305"/>
      <c r="AB4" s="1305"/>
      <c r="AC4" s="1305"/>
      <c r="AD4" s="1305"/>
      <c r="AE4" s="1305"/>
      <c r="AF4" s="1305"/>
      <c r="AG4" s="1307"/>
      <c r="AH4" s="1304" t="s">
        <v>8</v>
      </c>
      <c r="AI4" s="1305"/>
      <c r="AJ4" s="1305"/>
      <c r="AK4" s="1305"/>
      <c r="AL4" s="1305"/>
      <c r="AM4" s="1305"/>
      <c r="AN4" s="1305"/>
      <c r="AO4" s="1305"/>
      <c r="AP4" s="1305"/>
      <c r="AQ4" s="1305"/>
      <c r="AR4" s="1305"/>
      <c r="AS4" s="1305"/>
      <c r="AT4" s="1307"/>
      <c r="AU4" s="686"/>
      <c r="AV4" s="686"/>
      <c r="AW4" s="686"/>
      <c r="AX4" s="686"/>
      <c r="AY4" s="143"/>
      <c r="AZ4" s="143"/>
      <c r="BA4" s="144"/>
      <c r="BB4" s="144" t="s">
        <v>522</v>
      </c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772"/>
      <c r="BV4" s="772"/>
      <c r="BW4" s="772"/>
      <c r="BX4" s="772"/>
      <c r="BY4" s="772"/>
      <c r="BZ4" s="772"/>
      <c r="CA4" s="772"/>
      <c r="CB4" s="772"/>
      <c r="CC4" s="144"/>
      <c r="CD4" s="675"/>
      <c r="CE4" s="675"/>
      <c r="CF4" s="675"/>
      <c r="CG4" s="675"/>
      <c r="CH4" s="675"/>
      <c r="CI4" s="675"/>
      <c r="CJ4" s="675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</row>
    <row r="5" spans="1:141" s="688" customFormat="1" ht="13.5" customHeight="1" x14ac:dyDescent="0.15">
      <c r="A5" s="1281"/>
      <c r="B5" s="1282"/>
      <c r="C5" s="1282"/>
      <c r="D5" s="1282"/>
      <c r="E5" s="1283"/>
      <c r="F5" s="1294"/>
      <c r="G5" s="1295"/>
      <c r="H5" s="1295"/>
      <c r="I5" s="1295"/>
      <c r="J5" s="1295"/>
      <c r="K5" s="1295"/>
      <c r="L5" s="1295"/>
      <c r="M5" s="1308"/>
      <c r="N5" s="1309"/>
      <c r="O5" s="1309"/>
      <c r="P5" s="1309"/>
      <c r="Q5" s="1309"/>
      <c r="R5" s="1309"/>
      <c r="S5" s="1309"/>
      <c r="T5" s="1309"/>
      <c r="U5" s="1309"/>
      <c r="V5" s="1309"/>
      <c r="W5" s="1309"/>
      <c r="X5" s="1309"/>
      <c r="Y5" s="1309"/>
      <c r="Z5" s="1309"/>
      <c r="AA5" s="1309"/>
      <c r="AB5" s="1309"/>
      <c r="AC5" s="1309"/>
      <c r="AD5" s="1309"/>
      <c r="AE5" s="1309"/>
      <c r="AF5" s="1309"/>
      <c r="AG5" s="1310"/>
      <c r="AH5" s="1308"/>
      <c r="AI5" s="1309"/>
      <c r="AJ5" s="1309"/>
      <c r="AK5" s="1309"/>
      <c r="AL5" s="1309"/>
      <c r="AM5" s="1309"/>
      <c r="AN5" s="1309"/>
      <c r="AO5" s="1309"/>
      <c r="AP5" s="1309"/>
      <c r="AQ5" s="1309"/>
      <c r="AR5" s="1309"/>
      <c r="AS5" s="1309"/>
      <c r="AT5" s="1310"/>
      <c r="AU5" s="689"/>
      <c r="AV5" s="690"/>
      <c r="AW5" s="690"/>
      <c r="AX5" s="690"/>
      <c r="AY5" s="143"/>
      <c r="AZ5" s="143"/>
      <c r="BA5" s="144"/>
      <c r="BB5" s="691"/>
      <c r="BC5" s="1316" t="s">
        <v>197</v>
      </c>
      <c r="BD5" s="1316"/>
      <c r="BE5" s="1316"/>
      <c r="BF5" s="691"/>
      <c r="BG5" s="1316" t="s">
        <v>198</v>
      </c>
      <c r="BH5" s="1316"/>
      <c r="BI5" s="1316"/>
      <c r="BJ5" s="1316"/>
      <c r="BK5" s="691"/>
      <c r="BL5" s="691"/>
      <c r="BM5" s="691"/>
      <c r="BN5" s="691"/>
      <c r="BO5" s="691"/>
      <c r="BP5" s="691"/>
      <c r="BQ5" s="1345" t="s">
        <v>1040</v>
      </c>
      <c r="BR5" s="1345"/>
      <c r="BS5" s="1345"/>
      <c r="BT5" s="1345"/>
      <c r="BU5" s="1345"/>
      <c r="BV5" s="701"/>
      <c r="BW5" s="1345" t="s">
        <v>1039</v>
      </c>
      <c r="BX5" s="1345"/>
      <c r="BY5" s="1345"/>
      <c r="BZ5" s="1345"/>
      <c r="CA5" s="1345"/>
      <c r="CB5" s="701"/>
      <c r="CC5" s="691"/>
      <c r="CD5" s="635" t="s">
        <v>531</v>
      </c>
      <c r="CE5" s="635" t="s">
        <v>532</v>
      </c>
      <c r="CF5" s="144"/>
      <c r="CG5" s="635" t="s">
        <v>531</v>
      </c>
      <c r="CH5" s="635" t="s">
        <v>532</v>
      </c>
      <c r="CI5" s="63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</row>
    <row r="6" spans="1:141" s="705" customFormat="1" ht="13.5" customHeight="1" x14ac:dyDescent="0.15">
      <c r="A6" s="692" t="s">
        <v>151</v>
      </c>
      <c r="B6" s="1288" t="s">
        <v>154</v>
      </c>
      <c r="C6" s="1289"/>
      <c r="D6" s="1289"/>
      <c r="E6" s="1289"/>
      <c r="F6" s="1289"/>
      <c r="G6" s="1289"/>
      <c r="H6" s="1289"/>
      <c r="I6" s="1289"/>
      <c r="J6" s="693" t="s">
        <v>45</v>
      </c>
      <c r="K6" s="694" t="s">
        <v>9</v>
      </c>
      <c r="L6" s="693" t="s">
        <v>10</v>
      </c>
      <c r="M6" s="692" t="s">
        <v>11</v>
      </c>
      <c r="N6" s="1156" t="s">
        <v>12</v>
      </c>
      <c r="O6" s="1156"/>
      <c r="P6" s="1156"/>
      <c r="Q6" s="693" t="s">
        <v>13</v>
      </c>
      <c r="R6" s="693" t="s">
        <v>14</v>
      </c>
      <c r="S6" s="693" t="s">
        <v>15</v>
      </c>
      <c r="T6" s="1320" t="s">
        <v>16</v>
      </c>
      <c r="U6" s="1321"/>
      <c r="V6" s="692" t="s">
        <v>17</v>
      </c>
      <c r="W6" s="693" t="s">
        <v>18</v>
      </c>
      <c r="X6" s="693" t="s">
        <v>4</v>
      </c>
      <c r="Y6" s="693" t="s">
        <v>95</v>
      </c>
      <c r="Z6" s="693" t="s">
        <v>96</v>
      </c>
      <c r="AA6" s="695" t="s">
        <v>97</v>
      </c>
      <c r="AB6" s="696" t="s">
        <v>19</v>
      </c>
      <c r="AC6" s="693" t="s">
        <v>20</v>
      </c>
      <c r="AD6" s="693" t="s">
        <v>98</v>
      </c>
      <c r="AE6" s="693" t="s">
        <v>99</v>
      </c>
      <c r="AF6" s="693" t="s">
        <v>100</v>
      </c>
      <c r="AG6" s="695" t="s">
        <v>101</v>
      </c>
      <c r="AH6" s="1330" t="s">
        <v>12</v>
      </c>
      <c r="AI6" s="1156"/>
      <c r="AJ6" s="1156"/>
      <c r="AK6" s="693" t="s">
        <v>46</v>
      </c>
      <c r="AL6" s="693" t="s">
        <v>21</v>
      </c>
      <c r="AM6" s="1156" t="s">
        <v>22</v>
      </c>
      <c r="AN6" s="1156"/>
      <c r="AO6" s="1156"/>
      <c r="AP6" s="1156"/>
      <c r="AQ6" s="1156" t="s">
        <v>23</v>
      </c>
      <c r="AR6" s="1156"/>
      <c r="AS6" s="1156" t="s">
        <v>24</v>
      </c>
      <c r="AT6" s="1157"/>
      <c r="AU6" s="697"/>
      <c r="AV6" s="698"/>
      <c r="AW6" s="698"/>
      <c r="AX6" s="699" t="s">
        <v>702</v>
      </c>
      <c r="AY6" s="700"/>
      <c r="AZ6" s="700"/>
      <c r="BA6" s="638"/>
      <c r="BB6" s="668" t="s">
        <v>11</v>
      </c>
      <c r="BC6" s="669" t="s">
        <v>199</v>
      </c>
      <c r="BD6" s="994" t="s">
        <v>12</v>
      </c>
      <c r="BE6" s="995"/>
      <c r="BF6" s="701"/>
      <c r="BG6" s="669" t="s">
        <v>199</v>
      </c>
      <c r="BH6" s="994" t="s">
        <v>12</v>
      </c>
      <c r="BI6" s="995"/>
      <c r="BJ6" s="638"/>
      <c r="BK6" s="638"/>
      <c r="BL6" s="638"/>
      <c r="BM6" s="638"/>
      <c r="BN6" s="638"/>
      <c r="BO6" s="638"/>
      <c r="BP6" s="638"/>
      <c r="BQ6" s="702" t="s">
        <v>536</v>
      </c>
      <c r="BR6" s="703" t="s">
        <v>537</v>
      </c>
      <c r="BS6" s="703" t="s">
        <v>538</v>
      </c>
      <c r="BT6" s="703" t="s">
        <v>217</v>
      </c>
      <c r="BU6" s="704" t="s">
        <v>909</v>
      </c>
      <c r="BV6" s="773"/>
      <c r="BW6" s="702" t="s">
        <v>994</v>
      </c>
      <c r="BX6" s="703" t="s">
        <v>995</v>
      </c>
      <c r="BY6" s="703" t="s">
        <v>538</v>
      </c>
      <c r="BZ6" s="703" t="s">
        <v>993</v>
      </c>
      <c r="CA6" s="704" t="s">
        <v>992</v>
      </c>
      <c r="CB6" s="773"/>
      <c r="CC6" s="638"/>
      <c r="CD6" s="1154" t="s">
        <v>533</v>
      </c>
      <c r="CE6" s="1155"/>
      <c r="CF6" s="144"/>
      <c r="CG6" s="1154" t="s">
        <v>534</v>
      </c>
      <c r="CH6" s="1155"/>
      <c r="CI6" s="634"/>
      <c r="CJ6" s="144"/>
      <c r="CK6" s="638"/>
      <c r="CL6" s="638"/>
      <c r="CM6" s="638"/>
      <c r="CN6" s="638"/>
      <c r="CO6" s="638"/>
      <c r="CP6" s="638"/>
      <c r="CQ6" s="638"/>
      <c r="CR6" s="638"/>
      <c r="CS6" s="638"/>
      <c r="CT6" s="638"/>
      <c r="CU6" s="638"/>
      <c r="CV6" s="638"/>
      <c r="CW6" s="638"/>
      <c r="CX6" s="638"/>
      <c r="CY6" s="638"/>
      <c r="CZ6" s="638"/>
      <c r="DA6" s="638"/>
      <c r="DB6" s="638"/>
      <c r="DC6" s="638"/>
      <c r="DD6" s="638"/>
      <c r="DE6" s="638"/>
      <c r="DF6" s="638"/>
      <c r="DG6" s="638"/>
      <c r="DH6" s="638"/>
      <c r="DI6" s="638"/>
      <c r="DJ6" s="638"/>
      <c r="DK6" s="638"/>
      <c r="DL6" s="638"/>
      <c r="DM6" s="638"/>
      <c r="DN6" s="638"/>
      <c r="DO6" s="638"/>
      <c r="DP6" s="638"/>
      <c r="DQ6" s="638"/>
      <c r="DR6" s="638"/>
      <c r="DS6" s="638"/>
      <c r="DT6" s="638"/>
      <c r="DU6" s="638"/>
      <c r="DV6" s="638"/>
      <c r="DW6" s="638"/>
      <c r="DX6" s="638"/>
      <c r="DY6" s="638"/>
      <c r="DZ6" s="638"/>
      <c r="EA6" s="638"/>
      <c r="EB6" s="638"/>
      <c r="EC6" s="638"/>
      <c r="ED6" s="638"/>
      <c r="EE6" s="638"/>
      <c r="EF6" s="638"/>
    </row>
    <row r="7" spans="1:141" s="715" customFormat="1" ht="13.5" customHeight="1" x14ac:dyDescent="0.15">
      <c r="A7" s="869">
        <f>IF($F$4="","",IF(GameMember!A5="","-",GameMember!A5))</f>
        <v>33</v>
      </c>
      <c r="B7" s="1127" t="str">
        <f>IF(A7="","",IF(A7="-","-",IF(AND(GameMember!C5=0,GameMember!D5=0),+GameMember!B5,IF(AND(GameMember!C5&lt;&gt;0,GameMember!D5=0),+GameMember!B5&amp;" "&amp;GameMember!C5,IF(AND(GameMember!C5=0,GameMember!D5&lt;&gt;0),+GameMember!B5&amp;" "&amp;GameMember!D5,IF(AND(GameMember!C5&lt;&gt;0,GameMember!D5&lt;&gt;0),+GameMember!B5&amp;" "&amp;GameMember!C5&amp;" "&amp;GameMember!D5,""))))))</f>
        <v>増原　海夕</v>
      </c>
      <c r="C7" s="1128"/>
      <c r="D7" s="1128"/>
      <c r="E7" s="1128"/>
      <c r="F7" s="1128"/>
      <c r="G7" s="1128"/>
      <c r="H7" s="1128"/>
      <c r="I7" s="1129"/>
      <c r="J7" s="870" t="str">
        <f>IF(A7="","",IF(A7="-","-",+GameMember!E5))</f>
        <v>G</v>
      </c>
      <c r="K7" s="802" t="s">
        <v>147</v>
      </c>
      <c r="L7" s="872" t="str">
        <f>IF(A7="","",IF(K7="Y",GameSummary!AS6,"-"))</f>
        <v>-</v>
      </c>
      <c r="M7" s="754"/>
      <c r="N7" s="1130" t="str">
        <f>IF(BC7="PSS",$BH$70*3+$BH$71,IF(BD7="","",IF(BD7=":",":",IF(BC7=1,$BH$70-BD7,IF(BC7=2,$BH$70*2-BD7,IF(BC7=3,$BH$70*3-BD7,IF(BC7="OT",$BH$70*3+$BH$71-BD7,)))))))</f>
        <v>:</v>
      </c>
      <c r="O7" s="1131"/>
      <c r="P7" s="1132"/>
      <c r="Q7" s="560"/>
      <c r="R7" s="560"/>
      <c r="S7" s="560"/>
      <c r="T7" s="1322"/>
      <c r="U7" s="1323"/>
      <c r="V7" s="937" t="str">
        <f>IF('Participation+-'!AL5="","",'Participation+-'!AL5)</f>
        <v/>
      </c>
      <c r="W7" s="938" t="str">
        <f>IF('Participation+-'!AM5="","",'Participation+-'!AM5)</f>
        <v/>
      </c>
      <c r="X7" s="938" t="str">
        <f>IF('Participation+-'!AN5="","",'Participation+-'!AN5)</f>
        <v/>
      </c>
      <c r="Y7" s="938" t="str">
        <f>IF('Participation+-'!AO5="","",'Participation+-'!AO5)</f>
        <v/>
      </c>
      <c r="Z7" s="938" t="str">
        <f>IF('Participation+-'!AP5="","",'Participation+-'!AP5)</f>
        <v/>
      </c>
      <c r="AA7" s="939" t="str">
        <f>IF('Participation+-'!AQ5="","",'Participation+-'!AQ5)</f>
        <v/>
      </c>
      <c r="AB7" s="937" t="str">
        <f>IF('Participation+-'!AR5="","",'Participation+-'!AR5)</f>
        <v/>
      </c>
      <c r="AC7" s="938" t="str">
        <f>IF('Participation+-'!AS5="","",'Participation+-'!AS5)</f>
        <v/>
      </c>
      <c r="AD7" s="938" t="str">
        <f>IF('Participation+-'!AT5="","",'Participation+-'!AT5)</f>
        <v/>
      </c>
      <c r="AE7" s="938" t="str">
        <f>IF('Participation+-'!AU5="","",'Participation+-'!AU5)</f>
        <v/>
      </c>
      <c r="AF7" s="938" t="str">
        <f>IF('Participation+-'!AV5="","",'Participation+-'!AV5)</f>
        <v/>
      </c>
      <c r="AG7" s="939" t="str">
        <f>IF('Participation+-'!AW5="","",'Participation+-'!AW5)</f>
        <v/>
      </c>
      <c r="AH7" s="1301" t="str">
        <f t="shared" ref="AH7:AH28" si="0">IF(BG7="PSS",SUM(($BH$70*3)+$BH$71),IF(BH7="","",IF(BH7=":",":",IF(BG7=1,$BH$70-BH7,IF(BG7=2,$BH$70*2-BH7,IF(BG7=3,$BH$70*3-BH7,IF(BG7="OT",$BH$70*3+$BH$71-BH7,)))))))</f>
        <v>:</v>
      </c>
      <c r="AI7" s="1302"/>
      <c r="AJ7" s="1303"/>
      <c r="AK7" s="390"/>
      <c r="AL7" s="390"/>
      <c r="AM7" s="1329"/>
      <c r="AN7" s="1329"/>
      <c r="AO7" s="1329"/>
      <c r="AP7" s="1329"/>
      <c r="AQ7" s="1317" t="str">
        <f t="shared" ref="AQ7:AQ30" si="1">IF(AND(AH7&lt;&gt;":",AL7=""),":",IF(AND(AH7&lt;&gt;":",AL7="PS"),"-",IF(BG7="PSS",SUM(($BH$70*3)+$BH$71),AH7)))</f>
        <v>:</v>
      </c>
      <c r="AR7" s="1303"/>
      <c r="AS7" s="1108" t="str">
        <f t="shared" ref="AS7:AS30" si="2">IF(SUM($BR$66:$BR$68)=SUM($BS$66:$BS$68),IF(AND(AH7&lt;&gt;":",OR(AL7="-",AL7=0,AL7="PS")),AQ7,IF(AND(AH7&lt;&gt;":",AX7="*",AV7&lt;=(SUM(($BH$70*3)+$BH$71))),AV7,IF(AND(AH7&lt;&gt;":",AX7="*",AV7&gt;(SUM(($BH$70*3)+$BH$71))),(SUM(($BH$70*3)+$BH$71)),":"))),IF(AND(AH7&lt;&gt;":",OR(AL7="-",AL7=0,AL7="PS")),AQ7,IF(AND(AH7&lt;&gt;":",AX7="*",AV7&lt;=(SUM($BH$70*3))),AV7,IF(AND(AH7&lt;&gt;":",AX7="*",AV7&gt;(SUM($BH$70*3))),(SUM($BH$70*3)),":"))))</f>
        <v>:</v>
      </c>
      <c r="AT7" s="1153"/>
      <c r="AU7" s="706"/>
      <c r="AV7" s="707" t="b">
        <f>IF(AH7&lt;&gt;":",IF(AND(AX7="*",OR(AL7=2,AL7=5,AL7=10)),AQ7+AW7,""))</f>
        <v>0</v>
      </c>
      <c r="AW7" s="707" t="str">
        <f>IF(AND(AX7="*",AL7=2),"02:00",IF(AND(AX7="*",AL7=5),"05:00",IF(AND(AX7="*",AL7=10),"10:00","0")))</f>
        <v>0</v>
      </c>
      <c r="AX7" s="761"/>
      <c r="AY7" s="708" t="s">
        <v>703</v>
      </c>
      <c r="AZ7" s="709"/>
      <c r="BA7" s="641"/>
      <c r="BB7" s="670">
        <v>1</v>
      </c>
      <c r="BC7" s="762">
        <v>1</v>
      </c>
      <c r="BD7" s="1174" t="s">
        <v>88</v>
      </c>
      <c r="BE7" s="1175"/>
      <c r="BF7" s="691"/>
      <c r="BG7" s="766">
        <v>1</v>
      </c>
      <c r="BH7" s="1318" t="s">
        <v>88</v>
      </c>
      <c r="BI7" s="1319"/>
      <c r="BJ7" s="641"/>
      <c r="BK7" s="641"/>
      <c r="BL7" s="641"/>
      <c r="BM7" s="641"/>
      <c r="BN7" s="641"/>
      <c r="BO7" s="641"/>
      <c r="BP7" s="641"/>
      <c r="BQ7" s="710" t="str">
        <f t="shared" ref="BQ7:BQ26" si="3">IF(M7="-","",IF(N7&lt;$BH$70,1,""))</f>
        <v/>
      </c>
      <c r="BR7" s="711" t="str">
        <f t="shared" ref="BR7:BR30" si="4">IF(M7="-","",IF(AND(N7&gt;=$BH$70,N7&lt;($BH$70*2)),1,""))</f>
        <v/>
      </c>
      <c r="BS7" s="711" t="str">
        <f t="shared" ref="BS7:BS30" si="5">IF(M7="-","",IF(AND(N7&gt;=($BH$70*2),N7&lt;($BH$70*3)),1,""))</f>
        <v/>
      </c>
      <c r="BT7" s="711" t="str">
        <f t="shared" ref="BT7:BT30" si="6">IF(M7="-","",IF(AND(N7&gt;=($BH$70*3),N7&lt;($BH$70*3+$BH$71)),1,""))</f>
        <v/>
      </c>
      <c r="BU7" s="712" t="str">
        <f t="shared" ref="BU7:BU30" si="7">IF(M7="-","",IF(N7="","",IF(N7=":","",IF(VALUE(N7)=($BH$70*3+$BH$71),1,""))))</f>
        <v/>
      </c>
      <c r="BV7" s="774"/>
      <c r="BW7" s="710">
        <f>IF($BG7=1,$AL7,"")</f>
        <v>0</v>
      </c>
      <c r="BX7" s="711" t="str">
        <f>IF($BG7=2,$AL7,"")</f>
        <v/>
      </c>
      <c r="BY7" s="711" t="str">
        <f>IF($BG7=3,$AL7,"")</f>
        <v/>
      </c>
      <c r="BZ7" s="711" t="str">
        <f>IF($BG7="OT",$AL7,"")</f>
        <v/>
      </c>
      <c r="CA7" s="712" t="str">
        <f>IF($BG7="PSS",$AL7,"")</f>
        <v/>
      </c>
      <c r="CB7" s="774"/>
      <c r="CC7" s="641"/>
      <c r="CD7" s="713" t="s">
        <v>535</v>
      </c>
      <c r="CE7" s="714" t="s">
        <v>549</v>
      </c>
      <c r="CF7" s="638"/>
      <c r="CG7" s="713" t="s">
        <v>535</v>
      </c>
      <c r="CH7" s="714" t="s">
        <v>549</v>
      </c>
      <c r="CI7" s="775"/>
      <c r="CJ7" s="638"/>
      <c r="CK7" s="641"/>
      <c r="CL7" s="641"/>
      <c r="CM7" s="641"/>
      <c r="CN7" s="641"/>
      <c r="CO7" s="641"/>
      <c r="CP7" s="641"/>
      <c r="CQ7" s="641"/>
      <c r="CR7" s="641"/>
      <c r="CS7" s="641"/>
      <c r="CT7" s="641"/>
      <c r="CU7" s="641"/>
      <c r="CV7" s="641"/>
      <c r="CW7" s="641"/>
      <c r="CX7" s="641"/>
      <c r="CY7" s="641"/>
      <c r="CZ7" s="641"/>
      <c r="DA7" s="641"/>
      <c r="DB7" s="641"/>
      <c r="DC7" s="641"/>
      <c r="DD7" s="641"/>
      <c r="DE7" s="641"/>
      <c r="DF7" s="641"/>
      <c r="DG7" s="641"/>
      <c r="DH7" s="641"/>
      <c r="DI7" s="641"/>
      <c r="DJ7" s="641"/>
      <c r="DK7" s="641"/>
      <c r="DL7" s="641"/>
      <c r="DM7" s="641"/>
      <c r="DN7" s="641"/>
      <c r="DO7" s="641"/>
      <c r="DP7" s="641"/>
      <c r="DQ7" s="641"/>
      <c r="DR7" s="641"/>
      <c r="DS7" s="641"/>
      <c r="DT7" s="641"/>
      <c r="DU7" s="641"/>
      <c r="DV7" s="641"/>
      <c r="DW7" s="641"/>
      <c r="DX7" s="641"/>
      <c r="DY7" s="641"/>
      <c r="DZ7" s="641"/>
      <c r="EA7" s="641"/>
      <c r="EB7" s="641"/>
      <c r="EC7" s="641"/>
      <c r="ED7" s="641"/>
      <c r="EE7" s="641"/>
      <c r="EF7" s="641"/>
    </row>
    <row r="8" spans="1:141" s="715" customFormat="1" ht="13.5" customHeight="1" x14ac:dyDescent="0.15">
      <c r="A8" s="392">
        <f>IF($F$4="","",IF(GameMember!A6="","-",GameMember!A6))</f>
        <v>44</v>
      </c>
      <c r="B8" s="1127" t="str">
        <f>IF(A8="","",IF(A8="-","-",IF(AND(GameMember!C6=0,GameMember!D6=0),+GameMember!B6,IF(AND(GameMember!C6&lt;&gt;0,GameMember!D6=0),+GameMember!B6&amp;" "&amp;GameMember!C6,IF(AND(GameMember!C6=0,GameMember!D6&lt;&gt;0),+GameMember!B6&amp;" "&amp;GameMember!D6,IF(AND(GameMember!C6&lt;&gt;0,GameMember!D6&lt;&gt;0),+GameMember!B6&amp;" "&amp;GameMember!C6&amp;" "&amp;GameMember!D6,""))))))</f>
        <v>野原　日馨</v>
      </c>
      <c r="C8" s="1128"/>
      <c r="D8" s="1128"/>
      <c r="E8" s="1128"/>
      <c r="F8" s="1128"/>
      <c r="G8" s="1128"/>
      <c r="H8" s="1128"/>
      <c r="I8" s="1129"/>
      <c r="J8" s="801" t="str">
        <f>IF(A8="","",IF(A8="-","-",+GameMember!E6))</f>
        <v>G</v>
      </c>
      <c r="K8" s="802" t="s">
        <v>147</v>
      </c>
      <c r="L8" s="803" t="str">
        <f>IF(A8="","",IF(K8="Y",GameSummary!AS7,"-"))</f>
        <v>-</v>
      </c>
      <c r="M8" s="755"/>
      <c r="N8" s="1130" t="str">
        <f>IF(BC8="PSS",$BH$70*3+$BH$71,IF(BD8="","",IF(BD8=":",":",IF(BC8=1,$BH$70-BD8,IF(BC8=2,$BH$70*2-BD8,IF(BC8=3,$BH$70*3-BD8,IF(BC8="OT",$BH$70*3+$BH$71-BD8,)))))))</f>
        <v>:</v>
      </c>
      <c r="O8" s="1131"/>
      <c r="P8" s="1132"/>
      <c r="Q8" s="393"/>
      <c r="R8" s="393"/>
      <c r="S8" s="393"/>
      <c r="T8" s="1247"/>
      <c r="U8" s="1248"/>
      <c r="V8" s="940" t="str">
        <f>IF('Participation+-'!AL6="","",'Participation+-'!AL6)</f>
        <v/>
      </c>
      <c r="W8" s="941" t="str">
        <f>IF('Participation+-'!AM6="","",'Participation+-'!AM6)</f>
        <v/>
      </c>
      <c r="X8" s="941" t="str">
        <f>IF('Participation+-'!AN6="","",'Participation+-'!AN6)</f>
        <v/>
      </c>
      <c r="Y8" s="941" t="str">
        <f>IF('Participation+-'!AO6="","",'Participation+-'!AO6)</f>
        <v/>
      </c>
      <c r="Z8" s="941" t="str">
        <f>IF('Participation+-'!AP6="","",'Participation+-'!AP6)</f>
        <v/>
      </c>
      <c r="AA8" s="942" t="str">
        <f>IF('Participation+-'!AQ6="","",'Participation+-'!AQ6)</f>
        <v/>
      </c>
      <c r="AB8" s="943" t="str">
        <f>IF('Participation+-'!AR6="","",'Participation+-'!AR6)</f>
        <v/>
      </c>
      <c r="AC8" s="944" t="str">
        <f>IF('Participation+-'!AS6="","",'Participation+-'!AS6)</f>
        <v/>
      </c>
      <c r="AD8" s="944" t="str">
        <f>IF('Participation+-'!AT6="","",'Participation+-'!AT6)</f>
        <v/>
      </c>
      <c r="AE8" s="944" t="str">
        <f>IF('Participation+-'!AU6="","",'Participation+-'!AU6)</f>
        <v/>
      </c>
      <c r="AF8" s="944" t="str">
        <f>IF('Participation+-'!AV6="","",'Participation+-'!AV6)</f>
        <v/>
      </c>
      <c r="AG8" s="945" t="str">
        <f>IF('Participation+-'!AW6="","",'Participation+-'!AW6)</f>
        <v/>
      </c>
      <c r="AH8" s="1104" t="str">
        <f t="shared" si="0"/>
        <v>:</v>
      </c>
      <c r="AI8" s="1105"/>
      <c r="AJ8" s="1106"/>
      <c r="AK8" s="393"/>
      <c r="AL8" s="393"/>
      <c r="AM8" s="1107"/>
      <c r="AN8" s="1107"/>
      <c r="AO8" s="1107"/>
      <c r="AP8" s="1107"/>
      <c r="AQ8" s="1108" t="str">
        <f t="shared" si="1"/>
        <v>:</v>
      </c>
      <c r="AR8" s="1106"/>
      <c r="AS8" s="1108" t="str">
        <f t="shared" si="2"/>
        <v>:</v>
      </c>
      <c r="AT8" s="1153"/>
      <c r="AU8" s="706"/>
      <c r="AV8" s="707" t="b">
        <f t="shared" ref="AV8:AV30" si="8">IF(AH8&lt;&gt;":",IF(AND(AX8="*",OR(AL8=2,AL8=5,AL8=10)),AQ8+AW8,""))</f>
        <v>0</v>
      </c>
      <c r="AW8" s="707" t="str">
        <f t="shared" ref="AW8:AW30" si="9">IF(AND(AX8="*",AL8=2),"02:00",IF(AND(AX8="*",AL8=5),"05:00",IF(AND(AX8="*",AL8=10),"10:00","0")))</f>
        <v>0</v>
      </c>
      <c r="AX8" s="761"/>
      <c r="AY8" s="709"/>
      <c r="AZ8" s="709"/>
      <c r="BA8" s="641"/>
      <c r="BB8" s="671">
        <v>2</v>
      </c>
      <c r="BC8" s="763"/>
      <c r="BD8" s="1139" t="s">
        <v>88</v>
      </c>
      <c r="BE8" s="1140"/>
      <c r="BF8" s="691"/>
      <c r="BG8" s="767">
        <v>1</v>
      </c>
      <c r="BH8" s="1141" t="s">
        <v>88</v>
      </c>
      <c r="BI8" s="1142"/>
      <c r="BJ8" s="641"/>
      <c r="BK8" s="641"/>
      <c r="BL8" s="641"/>
      <c r="BM8" s="641"/>
      <c r="BN8" s="641"/>
      <c r="BO8" s="641"/>
      <c r="BP8" s="641"/>
      <c r="BQ8" s="717" t="str">
        <f t="shared" si="3"/>
        <v/>
      </c>
      <c r="BR8" s="718" t="str">
        <f t="shared" si="4"/>
        <v/>
      </c>
      <c r="BS8" s="718" t="str">
        <f t="shared" si="5"/>
        <v/>
      </c>
      <c r="BT8" s="718" t="str">
        <f t="shared" si="6"/>
        <v/>
      </c>
      <c r="BU8" s="719" t="str">
        <f t="shared" si="7"/>
        <v/>
      </c>
      <c r="BV8" s="774"/>
      <c r="BW8" s="717">
        <f t="shared" ref="BW8:BW30" si="10">IF($BG8=1,$AL8,"")</f>
        <v>0</v>
      </c>
      <c r="BX8" s="718" t="str">
        <f t="shared" ref="BX8:BX30" si="11">IF($BG8=2,$AL8,"")</f>
        <v/>
      </c>
      <c r="BY8" s="718" t="str">
        <f t="shared" ref="BY8:BY30" si="12">IF($BG8=3,$AL8,"")</f>
        <v/>
      </c>
      <c r="BZ8" s="718" t="str">
        <f t="shared" ref="BZ8:BZ30" si="13">IF($BG8="OT",$AL8,"")</f>
        <v/>
      </c>
      <c r="CA8" s="719" t="str">
        <f t="shared" ref="CA8:CA30" si="14">IF($BG8="PSS",$AL8,"")</f>
        <v/>
      </c>
      <c r="CB8" s="774"/>
      <c r="CC8" s="641"/>
      <c r="CD8" s="642" t="str">
        <f t="shared" ref="CD8:CD28" si="15">IF(A7="","",+$CD$33&amp;A7)</f>
        <v>ab33</v>
      </c>
      <c r="CE8" s="643" t="str">
        <f t="shared" ref="CE8:CE28" si="16">IF(A34="","",+$CE$33&amp;A34)</f>
        <v>cd1</v>
      </c>
      <c r="CF8" s="641"/>
      <c r="CG8" s="642">
        <f>IF(A7="","",A7)</f>
        <v>33</v>
      </c>
      <c r="CH8" s="643">
        <f t="shared" ref="CH8:CH28" si="17">IF(A34="","",A34)</f>
        <v>1</v>
      </c>
      <c r="CI8" s="776"/>
      <c r="CJ8" s="641"/>
      <c r="CK8" s="641"/>
      <c r="CL8" s="641"/>
      <c r="CM8" s="641"/>
      <c r="CN8" s="641"/>
      <c r="CO8" s="641"/>
      <c r="CP8" s="641"/>
      <c r="CQ8" s="641"/>
      <c r="CR8" s="641"/>
      <c r="CS8" s="641"/>
      <c r="CT8" s="641"/>
      <c r="CU8" s="641"/>
      <c r="CV8" s="641"/>
      <c r="CW8" s="641"/>
      <c r="CX8" s="641"/>
      <c r="CY8" s="641"/>
      <c r="CZ8" s="641"/>
      <c r="DA8" s="641"/>
      <c r="DB8" s="641"/>
      <c r="DC8" s="641"/>
      <c r="DD8" s="641"/>
      <c r="DE8" s="641"/>
      <c r="DF8" s="641"/>
      <c r="DG8" s="641"/>
      <c r="DH8" s="641"/>
      <c r="DI8" s="641"/>
      <c r="DJ8" s="641"/>
      <c r="DK8" s="641"/>
      <c r="DL8" s="641"/>
      <c r="DM8" s="641"/>
      <c r="DN8" s="641"/>
      <c r="DO8" s="641"/>
      <c r="DP8" s="641"/>
      <c r="DQ8" s="641"/>
      <c r="DR8" s="641"/>
      <c r="DS8" s="641"/>
      <c r="DT8" s="641"/>
      <c r="DU8" s="641"/>
      <c r="DV8" s="641"/>
      <c r="DW8" s="641"/>
      <c r="DX8" s="641"/>
      <c r="DY8" s="641"/>
      <c r="DZ8" s="641"/>
      <c r="EA8" s="641"/>
    </row>
    <row r="9" spans="1:141" s="715" customFormat="1" ht="13.5" customHeight="1" x14ac:dyDescent="0.15">
      <c r="A9" s="392" t="str">
        <f>IF($F$4="","",IF(GameMember!A7="","-",GameMember!A7))</f>
        <v>-</v>
      </c>
      <c r="B9" s="1127" t="str">
        <f>IF(A9="","",IF(A9="-","-",IF(AND(GameMember!C7=0,GameMember!D7=0),+GameMember!B7,IF(AND(GameMember!C7&lt;&gt;0,GameMember!D7=0),+GameMember!B7&amp;" "&amp;GameMember!C7,IF(AND(GameMember!C7=0,GameMember!D7&lt;&gt;0),+GameMember!B7&amp;" "&amp;GameMember!D7,IF(AND(GameMember!C7&lt;&gt;0,GameMember!D7&lt;&gt;0),+GameMember!B7&amp;" "&amp;GameMember!C7&amp;" "&amp;GameMember!D7,""))))))</f>
        <v>-</v>
      </c>
      <c r="C9" s="1128"/>
      <c r="D9" s="1128"/>
      <c r="E9" s="1128"/>
      <c r="F9" s="1128"/>
      <c r="G9" s="1128"/>
      <c r="H9" s="1128"/>
      <c r="I9" s="1129"/>
      <c r="J9" s="801" t="str">
        <f>IF(A9="","",IF(A9="-","-",+GameMember!E7))</f>
        <v>-</v>
      </c>
      <c r="K9" s="802" t="s">
        <v>147</v>
      </c>
      <c r="L9" s="803" t="str">
        <f>IF(A9="","",IF(K9="Y",GameSummary!AS8,"-"))</f>
        <v>-</v>
      </c>
      <c r="M9" s="755"/>
      <c r="N9" s="1130" t="str">
        <f t="shared" ref="N9:N30" si="18">IF(BC9="PSS",$BH$70*3+$BH$71,IF(BD9="","",IF(BD9=":",":",IF(BC9=1,$BH$70-BD9,IF(BC9=2,$BH$70*2-BD9,IF(BC9=3,$BH$70*3-BD9,IF(BC9="OT",$BH$70*3+$BH$71-BD9,)))))))</f>
        <v>:</v>
      </c>
      <c r="O9" s="1131"/>
      <c r="P9" s="1132"/>
      <c r="Q9" s="393"/>
      <c r="R9" s="393"/>
      <c r="S9" s="393"/>
      <c r="T9" s="1247"/>
      <c r="U9" s="1248"/>
      <c r="V9" s="940" t="str">
        <f>IF('Participation+-'!AL7="","",'Participation+-'!AL7)</f>
        <v/>
      </c>
      <c r="W9" s="941" t="str">
        <f>IF('Participation+-'!AM7="","",'Participation+-'!AM7)</f>
        <v/>
      </c>
      <c r="X9" s="941" t="str">
        <f>IF('Participation+-'!AN7="","",'Participation+-'!AN7)</f>
        <v/>
      </c>
      <c r="Y9" s="941" t="str">
        <f>IF('Participation+-'!AO7="","",'Participation+-'!AO7)</f>
        <v/>
      </c>
      <c r="Z9" s="941" t="str">
        <f>IF('Participation+-'!AP7="","",'Participation+-'!AP7)</f>
        <v/>
      </c>
      <c r="AA9" s="942" t="str">
        <f>IF('Participation+-'!AQ7="","",'Participation+-'!AQ7)</f>
        <v/>
      </c>
      <c r="AB9" s="943" t="str">
        <f>IF('Participation+-'!AR7="","",'Participation+-'!AR7)</f>
        <v/>
      </c>
      <c r="AC9" s="944" t="str">
        <f>IF('Participation+-'!AS7="","",'Participation+-'!AS7)</f>
        <v/>
      </c>
      <c r="AD9" s="944" t="str">
        <f>IF('Participation+-'!AT7="","",'Participation+-'!AT7)</f>
        <v/>
      </c>
      <c r="AE9" s="944" t="str">
        <f>IF('Participation+-'!AU7="","",'Participation+-'!AU7)</f>
        <v/>
      </c>
      <c r="AF9" s="944" t="str">
        <f>IF('Participation+-'!AV7="","",'Participation+-'!AV7)</f>
        <v/>
      </c>
      <c r="AG9" s="945" t="str">
        <f>IF('Participation+-'!AW7="","",'Participation+-'!AW7)</f>
        <v/>
      </c>
      <c r="AH9" s="1104" t="str">
        <f t="shared" si="0"/>
        <v>:</v>
      </c>
      <c r="AI9" s="1105"/>
      <c r="AJ9" s="1106"/>
      <c r="AK9" s="393"/>
      <c r="AL9" s="393"/>
      <c r="AM9" s="1107"/>
      <c r="AN9" s="1107"/>
      <c r="AO9" s="1107"/>
      <c r="AP9" s="1107"/>
      <c r="AQ9" s="1108" t="str">
        <f t="shared" si="1"/>
        <v>:</v>
      </c>
      <c r="AR9" s="1106"/>
      <c r="AS9" s="1108" t="str">
        <f t="shared" si="2"/>
        <v>:</v>
      </c>
      <c r="AT9" s="1153"/>
      <c r="AU9" s="706"/>
      <c r="AV9" s="707" t="b">
        <f t="shared" si="8"/>
        <v>0</v>
      </c>
      <c r="AW9" s="707" t="str">
        <f t="shared" si="9"/>
        <v>0</v>
      </c>
      <c r="AX9" s="761"/>
      <c r="AY9" s="709"/>
      <c r="AZ9" s="709"/>
      <c r="BA9" s="641"/>
      <c r="BB9" s="671">
        <v>3</v>
      </c>
      <c r="BC9" s="763"/>
      <c r="BD9" s="1139" t="s">
        <v>88</v>
      </c>
      <c r="BE9" s="1140"/>
      <c r="BF9" s="691"/>
      <c r="BG9" s="767"/>
      <c r="BH9" s="1141" t="s">
        <v>88</v>
      </c>
      <c r="BI9" s="1142"/>
      <c r="BJ9" s="641"/>
      <c r="BK9" s="641"/>
      <c r="BL9" s="641"/>
      <c r="BM9" s="641"/>
      <c r="BN9" s="641"/>
      <c r="BO9" s="641"/>
      <c r="BP9" s="641"/>
      <c r="BQ9" s="717" t="str">
        <f t="shared" si="3"/>
        <v/>
      </c>
      <c r="BR9" s="718" t="str">
        <f t="shared" si="4"/>
        <v/>
      </c>
      <c r="BS9" s="718" t="str">
        <f t="shared" si="5"/>
        <v/>
      </c>
      <c r="BT9" s="718" t="str">
        <f t="shared" si="6"/>
        <v/>
      </c>
      <c r="BU9" s="719" t="str">
        <f t="shared" si="7"/>
        <v/>
      </c>
      <c r="BV9" s="774"/>
      <c r="BW9" s="717" t="str">
        <f t="shared" si="10"/>
        <v/>
      </c>
      <c r="BX9" s="718" t="str">
        <f t="shared" si="11"/>
        <v/>
      </c>
      <c r="BY9" s="718" t="str">
        <f t="shared" si="12"/>
        <v/>
      </c>
      <c r="BZ9" s="718" t="str">
        <f t="shared" si="13"/>
        <v/>
      </c>
      <c r="CA9" s="719" t="str">
        <f t="shared" si="14"/>
        <v/>
      </c>
      <c r="CB9" s="774"/>
      <c r="CC9" s="641"/>
      <c r="CD9" s="720" t="str">
        <f t="shared" si="15"/>
        <v>ab44</v>
      </c>
      <c r="CE9" s="721" t="str">
        <f t="shared" si="16"/>
        <v>cd22</v>
      </c>
      <c r="CF9" s="641"/>
      <c r="CG9" s="720">
        <f t="shared" ref="CG9:CG30" si="19">IF(A8="","",A8)</f>
        <v>44</v>
      </c>
      <c r="CH9" s="721">
        <f t="shared" si="17"/>
        <v>22</v>
      </c>
      <c r="CI9" s="776"/>
      <c r="CJ9" s="641"/>
      <c r="CK9" s="641"/>
      <c r="CL9" s="641"/>
      <c r="CM9" s="641"/>
      <c r="CN9" s="641"/>
      <c r="CO9" s="641"/>
      <c r="CP9" s="641"/>
      <c r="CQ9" s="641"/>
      <c r="CR9" s="641"/>
      <c r="CS9" s="641"/>
      <c r="CT9" s="641"/>
      <c r="CU9" s="641"/>
      <c r="CV9" s="641"/>
      <c r="CW9" s="641"/>
      <c r="CX9" s="641"/>
      <c r="CY9" s="641"/>
      <c r="CZ9" s="641"/>
      <c r="DA9" s="641"/>
      <c r="DB9" s="641"/>
      <c r="DC9" s="641"/>
      <c r="DD9" s="641"/>
      <c r="DE9" s="641"/>
      <c r="DF9" s="641"/>
      <c r="DG9" s="641"/>
      <c r="DH9" s="641"/>
      <c r="DI9" s="641"/>
      <c r="DJ9" s="641"/>
      <c r="DK9" s="641"/>
      <c r="DL9" s="641"/>
      <c r="DM9" s="641"/>
      <c r="DN9" s="641"/>
      <c r="DO9" s="641"/>
      <c r="DP9" s="641"/>
      <c r="DQ9" s="641"/>
      <c r="DR9" s="641"/>
      <c r="DS9" s="641"/>
      <c r="DT9" s="641"/>
      <c r="DU9" s="641"/>
      <c r="DV9" s="641"/>
      <c r="DW9" s="641"/>
      <c r="DX9" s="641"/>
      <c r="DY9" s="641"/>
      <c r="DZ9" s="641"/>
      <c r="EA9" s="641"/>
      <c r="EB9" s="641"/>
      <c r="EC9" s="641"/>
      <c r="ED9" s="641"/>
      <c r="EE9" s="641"/>
      <c r="EF9" s="641"/>
    </row>
    <row r="10" spans="1:141" s="715" customFormat="1" ht="13.5" customHeight="1" x14ac:dyDescent="0.15">
      <c r="A10" s="392" t="str">
        <f>IF($F$4="","",IF(GameMember!A8="","-",GameMember!A8))</f>
        <v>-</v>
      </c>
      <c r="B10" s="1127" t="str">
        <f>IF(A10="","",IF(A10="-","-",IF(AND(GameMember!C8=0,GameMember!D8=0),+GameMember!B8,IF(AND(GameMember!C8&lt;&gt;0,GameMember!D8=0),+GameMember!B8&amp;" "&amp;GameMember!C8,IF(AND(GameMember!C8=0,GameMember!D8&lt;&gt;0),+GameMember!B8&amp;" "&amp;GameMember!D8,IF(AND(GameMember!C8&lt;&gt;0,GameMember!D8&lt;&gt;0),+GameMember!B8&amp;" "&amp;GameMember!C8&amp;" "&amp;GameMember!D8,""))))))</f>
        <v>-</v>
      </c>
      <c r="C10" s="1128"/>
      <c r="D10" s="1128"/>
      <c r="E10" s="1128"/>
      <c r="F10" s="1128"/>
      <c r="G10" s="1128"/>
      <c r="H10" s="1128"/>
      <c r="I10" s="1129"/>
      <c r="J10" s="801" t="str">
        <f>IF(A10="","",IF(A10="-","-",+GameMember!E8))</f>
        <v>-</v>
      </c>
      <c r="K10" s="802" t="s">
        <v>147</v>
      </c>
      <c r="L10" s="803" t="str">
        <f>IF(A10="","",IF(K10="Y",GameSummary!AS9,"-"))</f>
        <v>-</v>
      </c>
      <c r="M10" s="755"/>
      <c r="N10" s="1130" t="str">
        <f t="shared" si="18"/>
        <v>:</v>
      </c>
      <c r="O10" s="1131"/>
      <c r="P10" s="1132"/>
      <c r="Q10" s="393"/>
      <c r="R10" s="393"/>
      <c r="S10" s="393"/>
      <c r="T10" s="1247"/>
      <c r="U10" s="1248"/>
      <c r="V10" s="940" t="str">
        <f>IF('Participation+-'!AL8="","",'Participation+-'!AL8)</f>
        <v/>
      </c>
      <c r="W10" s="941" t="str">
        <f>IF('Participation+-'!AM8="","",'Participation+-'!AM8)</f>
        <v/>
      </c>
      <c r="X10" s="941" t="str">
        <f>IF('Participation+-'!AN8="","",'Participation+-'!AN8)</f>
        <v/>
      </c>
      <c r="Y10" s="941" t="str">
        <f>IF('Participation+-'!AO8="","",'Participation+-'!AO8)</f>
        <v/>
      </c>
      <c r="Z10" s="941" t="str">
        <f>IF('Participation+-'!AP8="","",'Participation+-'!AP8)</f>
        <v/>
      </c>
      <c r="AA10" s="942" t="str">
        <f>IF('Participation+-'!AQ8="","",'Participation+-'!AQ8)</f>
        <v/>
      </c>
      <c r="AB10" s="943" t="str">
        <f>IF('Participation+-'!AR8="","",'Participation+-'!AR8)</f>
        <v/>
      </c>
      <c r="AC10" s="944" t="str">
        <f>IF('Participation+-'!AS8="","",'Participation+-'!AS8)</f>
        <v/>
      </c>
      <c r="AD10" s="944" t="str">
        <f>IF('Participation+-'!AT8="","",'Participation+-'!AT8)</f>
        <v/>
      </c>
      <c r="AE10" s="944" t="str">
        <f>IF('Participation+-'!AU8="","",'Participation+-'!AU8)</f>
        <v/>
      </c>
      <c r="AF10" s="944" t="str">
        <f>IF('Participation+-'!AV8="","",'Participation+-'!AV8)</f>
        <v/>
      </c>
      <c r="AG10" s="945" t="str">
        <f>IF('Participation+-'!AW8="","",'Participation+-'!AW8)</f>
        <v/>
      </c>
      <c r="AH10" s="1104" t="str">
        <f t="shared" si="0"/>
        <v>:</v>
      </c>
      <c r="AI10" s="1105"/>
      <c r="AJ10" s="1106"/>
      <c r="AK10" s="393"/>
      <c r="AL10" s="393"/>
      <c r="AM10" s="1107"/>
      <c r="AN10" s="1107"/>
      <c r="AO10" s="1107"/>
      <c r="AP10" s="1107"/>
      <c r="AQ10" s="1108" t="str">
        <f t="shared" si="1"/>
        <v>:</v>
      </c>
      <c r="AR10" s="1106"/>
      <c r="AS10" s="1108" t="str">
        <f t="shared" si="2"/>
        <v>:</v>
      </c>
      <c r="AT10" s="1153"/>
      <c r="AU10" s="706"/>
      <c r="AV10" s="707" t="b">
        <f t="shared" si="8"/>
        <v>0</v>
      </c>
      <c r="AW10" s="707" t="str">
        <f t="shared" si="9"/>
        <v>0</v>
      </c>
      <c r="AX10" s="761"/>
      <c r="AY10" s="709"/>
      <c r="AZ10" s="709"/>
      <c r="BA10" s="641"/>
      <c r="BB10" s="671">
        <v>4</v>
      </c>
      <c r="BC10" s="763"/>
      <c r="BD10" s="1139" t="s">
        <v>88</v>
      </c>
      <c r="BE10" s="1140"/>
      <c r="BF10" s="691"/>
      <c r="BG10" s="767"/>
      <c r="BH10" s="1141" t="s">
        <v>88</v>
      </c>
      <c r="BI10" s="1142"/>
      <c r="BJ10" s="641"/>
      <c r="BK10" s="641"/>
      <c r="BL10" s="641"/>
      <c r="BM10" s="641"/>
      <c r="BN10" s="641"/>
      <c r="BO10" s="641"/>
      <c r="BP10" s="641"/>
      <c r="BQ10" s="717" t="str">
        <f t="shared" si="3"/>
        <v/>
      </c>
      <c r="BR10" s="718" t="str">
        <f t="shared" si="4"/>
        <v/>
      </c>
      <c r="BS10" s="718" t="str">
        <f t="shared" si="5"/>
        <v/>
      </c>
      <c r="BT10" s="718" t="str">
        <f t="shared" si="6"/>
        <v/>
      </c>
      <c r="BU10" s="719" t="str">
        <f t="shared" si="7"/>
        <v/>
      </c>
      <c r="BV10" s="774"/>
      <c r="BW10" s="717" t="str">
        <f t="shared" si="10"/>
        <v/>
      </c>
      <c r="BX10" s="718" t="str">
        <f t="shared" si="11"/>
        <v/>
      </c>
      <c r="BY10" s="718" t="str">
        <f t="shared" si="12"/>
        <v/>
      </c>
      <c r="BZ10" s="718" t="str">
        <f t="shared" si="13"/>
        <v/>
      </c>
      <c r="CA10" s="719" t="str">
        <f t="shared" si="14"/>
        <v/>
      </c>
      <c r="CB10" s="774"/>
      <c r="CC10" s="641"/>
      <c r="CD10" s="723" t="str">
        <f t="shared" si="15"/>
        <v>ab-</v>
      </c>
      <c r="CE10" s="724" t="str">
        <f t="shared" si="16"/>
        <v>cd-</v>
      </c>
      <c r="CF10" s="641"/>
      <c r="CG10" s="646" t="str">
        <f t="shared" si="19"/>
        <v>-</v>
      </c>
      <c r="CH10" s="647" t="str">
        <f t="shared" si="17"/>
        <v>-</v>
      </c>
      <c r="CI10" s="776"/>
      <c r="CJ10" s="641"/>
      <c r="CK10" s="641"/>
      <c r="CL10" s="641"/>
      <c r="CM10" s="641"/>
      <c r="CN10" s="641"/>
      <c r="CO10" s="641"/>
      <c r="CP10" s="641"/>
      <c r="CQ10" s="641"/>
      <c r="CR10" s="641"/>
      <c r="CS10" s="641"/>
      <c r="CT10" s="641"/>
      <c r="CU10" s="641"/>
      <c r="CV10" s="641"/>
      <c r="CW10" s="641"/>
      <c r="CX10" s="641"/>
      <c r="CY10" s="641"/>
      <c r="CZ10" s="641"/>
      <c r="DA10" s="641"/>
      <c r="DB10" s="641"/>
      <c r="DC10" s="641"/>
      <c r="DD10" s="641"/>
      <c r="DE10" s="641"/>
      <c r="DF10" s="641"/>
      <c r="DG10" s="641"/>
      <c r="DH10" s="641"/>
      <c r="DI10" s="641"/>
      <c r="DJ10" s="641"/>
      <c r="DK10" s="641"/>
      <c r="DL10" s="641"/>
      <c r="DM10" s="641"/>
      <c r="DN10" s="641"/>
      <c r="DO10" s="641"/>
      <c r="DP10" s="641"/>
      <c r="DQ10" s="641"/>
      <c r="DR10" s="641"/>
      <c r="DS10" s="641"/>
      <c r="DT10" s="641"/>
      <c r="DU10" s="641"/>
      <c r="DV10" s="641"/>
      <c r="DW10" s="641"/>
      <c r="DX10" s="641"/>
      <c r="DY10" s="641"/>
      <c r="DZ10" s="641"/>
      <c r="EA10" s="641"/>
      <c r="EB10" s="641"/>
      <c r="EC10" s="641"/>
      <c r="ED10" s="641"/>
      <c r="EE10" s="641"/>
      <c r="EF10" s="641"/>
    </row>
    <row r="11" spans="1:141" s="715" customFormat="1" ht="13.5" customHeight="1" x14ac:dyDescent="0.15">
      <c r="A11" s="392" t="str">
        <f>IF($F$4="","",IF(GameMember!A9="","-",GameMember!A9))</f>
        <v>-</v>
      </c>
      <c r="B11" s="1127" t="str">
        <f>IF(A11="","",IF(A11="-","-",IF(AND(GameMember!C9=0,GameMember!D9=0),+GameMember!B9,IF(AND(GameMember!C9&lt;&gt;0,GameMember!D9=0),+GameMember!B9&amp;" "&amp;GameMember!C9,IF(AND(GameMember!C9=0,GameMember!D9&lt;&gt;0),+GameMember!B9&amp;" "&amp;GameMember!D9,IF(AND(GameMember!C9&lt;&gt;0,GameMember!D9&lt;&gt;0),+GameMember!B9&amp;" "&amp;GameMember!C9&amp;" "&amp;GameMember!D9,""))))))</f>
        <v>-</v>
      </c>
      <c r="C11" s="1128"/>
      <c r="D11" s="1128"/>
      <c r="E11" s="1128"/>
      <c r="F11" s="1128"/>
      <c r="G11" s="1128"/>
      <c r="H11" s="1128"/>
      <c r="I11" s="1129"/>
      <c r="J11" s="801" t="str">
        <f>IF(A11="","",IF(A11="-","-",+GameMember!E9))</f>
        <v>-</v>
      </c>
      <c r="K11" s="802" t="s">
        <v>147</v>
      </c>
      <c r="L11" s="803" t="str">
        <f>IF(A11="","",IF(K11="Y",GameSummary!AS10,"-"))</f>
        <v>-</v>
      </c>
      <c r="M11" s="755"/>
      <c r="N11" s="1130" t="str">
        <f t="shared" si="18"/>
        <v>:</v>
      </c>
      <c r="O11" s="1131"/>
      <c r="P11" s="1132"/>
      <c r="Q11" s="393"/>
      <c r="R11" s="393"/>
      <c r="S11" s="393"/>
      <c r="T11" s="1247"/>
      <c r="U11" s="1248"/>
      <c r="V11" s="940" t="str">
        <f>IF('Participation+-'!AL9="","",'Participation+-'!AL9)</f>
        <v/>
      </c>
      <c r="W11" s="941" t="str">
        <f>IF('Participation+-'!AM9="","",'Participation+-'!AM9)</f>
        <v/>
      </c>
      <c r="X11" s="941" t="str">
        <f>IF('Participation+-'!AN9="","",'Participation+-'!AN9)</f>
        <v/>
      </c>
      <c r="Y11" s="941" t="str">
        <f>IF('Participation+-'!AO9="","",'Participation+-'!AO9)</f>
        <v/>
      </c>
      <c r="Z11" s="941" t="str">
        <f>IF('Participation+-'!AP9="","",'Participation+-'!AP9)</f>
        <v/>
      </c>
      <c r="AA11" s="942" t="str">
        <f>IF('Participation+-'!AQ9="","",'Participation+-'!AQ9)</f>
        <v/>
      </c>
      <c r="AB11" s="943" t="str">
        <f>IF('Participation+-'!AR9="","",'Participation+-'!AR9)</f>
        <v/>
      </c>
      <c r="AC11" s="944" t="str">
        <f>IF('Participation+-'!AS9="","",'Participation+-'!AS9)</f>
        <v/>
      </c>
      <c r="AD11" s="944" t="str">
        <f>IF('Participation+-'!AT9="","",'Participation+-'!AT9)</f>
        <v/>
      </c>
      <c r="AE11" s="944" t="str">
        <f>IF('Participation+-'!AU9="","",'Participation+-'!AU9)</f>
        <v/>
      </c>
      <c r="AF11" s="944" t="str">
        <f>IF('Participation+-'!AV9="","",'Participation+-'!AV9)</f>
        <v/>
      </c>
      <c r="AG11" s="945" t="str">
        <f>IF('Participation+-'!AW9="","",'Participation+-'!AW9)</f>
        <v/>
      </c>
      <c r="AH11" s="1104" t="str">
        <f t="shared" si="0"/>
        <v>:</v>
      </c>
      <c r="AI11" s="1105"/>
      <c r="AJ11" s="1106"/>
      <c r="AK11" s="393"/>
      <c r="AL11" s="393"/>
      <c r="AM11" s="1107"/>
      <c r="AN11" s="1107"/>
      <c r="AO11" s="1107"/>
      <c r="AP11" s="1107"/>
      <c r="AQ11" s="1108" t="str">
        <f t="shared" si="1"/>
        <v>:</v>
      </c>
      <c r="AR11" s="1106"/>
      <c r="AS11" s="1108" t="str">
        <f t="shared" si="2"/>
        <v>:</v>
      </c>
      <c r="AT11" s="1153"/>
      <c r="AU11" s="706"/>
      <c r="AV11" s="707" t="b">
        <f t="shared" si="8"/>
        <v>0</v>
      </c>
      <c r="AW11" s="707" t="str">
        <f t="shared" si="9"/>
        <v>0</v>
      </c>
      <c r="AX11" s="761"/>
      <c r="AY11" s="709"/>
      <c r="AZ11" s="709"/>
      <c r="BA11" s="641"/>
      <c r="BB11" s="671">
        <v>5</v>
      </c>
      <c r="BC11" s="763"/>
      <c r="BD11" s="1139" t="s">
        <v>88</v>
      </c>
      <c r="BE11" s="1140"/>
      <c r="BF11" s="691"/>
      <c r="BG11" s="767"/>
      <c r="BH11" s="1141" t="s">
        <v>88</v>
      </c>
      <c r="BI11" s="1142"/>
      <c r="BJ11" s="641"/>
      <c r="BK11" s="641"/>
      <c r="BL11" s="641"/>
      <c r="BM11" s="641"/>
      <c r="BN11" s="641"/>
      <c r="BO11" s="641"/>
      <c r="BP11" s="641"/>
      <c r="BQ11" s="717" t="str">
        <f t="shared" si="3"/>
        <v/>
      </c>
      <c r="BR11" s="718" t="str">
        <f t="shared" si="4"/>
        <v/>
      </c>
      <c r="BS11" s="718" t="str">
        <f t="shared" si="5"/>
        <v/>
      </c>
      <c r="BT11" s="718" t="str">
        <f t="shared" si="6"/>
        <v/>
      </c>
      <c r="BU11" s="719" t="str">
        <f t="shared" si="7"/>
        <v/>
      </c>
      <c r="BV11" s="774"/>
      <c r="BW11" s="717" t="str">
        <f t="shared" si="10"/>
        <v/>
      </c>
      <c r="BX11" s="718" t="str">
        <f t="shared" si="11"/>
        <v/>
      </c>
      <c r="BY11" s="718" t="str">
        <f t="shared" si="12"/>
        <v/>
      </c>
      <c r="BZ11" s="718" t="str">
        <f t="shared" si="13"/>
        <v/>
      </c>
      <c r="CA11" s="719" t="str">
        <f t="shared" si="14"/>
        <v/>
      </c>
      <c r="CB11" s="774"/>
      <c r="CC11" s="641"/>
      <c r="CD11" s="642" t="str">
        <f t="shared" si="15"/>
        <v>ab-</v>
      </c>
      <c r="CE11" s="643" t="str">
        <f t="shared" si="16"/>
        <v>cd-</v>
      </c>
      <c r="CF11" s="641"/>
      <c r="CG11" s="642" t="str">
        <f t="shared" si="19"/>
        <v>-</v>
      </c>
      <c r="CH11" s="643" t="str">
        <f t="shared" si="17"/>
        <v>-</v>
      </c>
      <c r="CI11" s="776"/>
      <c r="CJ11" s="641"/>
      <c r="CK11" s="641"/>
      <c r="CL11" s="641"/>
      <c r="CM11" s="641"/>
      <c r="CN11" s="641"/>
      <c r="CO11" s="641"/>
      <c r="CP11" s="641"/>
      <c r="CQ11" s="641"/>
      <c r="CR11" s="641"/>
      <c r="CS11" s="641"/>
      <c r="CT11" s="641"/>
      <c r="CU11" s="641"/>
      <c r="CV11" s="641"/>
      <c r="CW11" s="641"/>
      <c r="CX11" s="641"/>
      <c r="CY11" s="641"/>
      <c r="CZ11" s="641"/>
      <c r="DA11" s="641"/>
      <c r="DB11" s="641"/>
      <c r="DC11" s="641"/>
      <c r="DD11" s="641"/>
      <c r="DE11" s="641"/>
      <c r="DF11" s="641"/>
      <c r="DG11" s="641"/>
      <c r="DH11" s="641"/>
      <c r="DI11" s="641"/>
      <c r="DJ11" s="641"/>
      <c r="DK11" s="641"/>
      <c r="DL11" s="641"/>
      <c r="DM11" s="641"/>
      <c r="DN11" s="641"/>
      <c r="DO11" s="641"/>
      <c r="DP11" s="641"/>
      <c r="DQ11" s="641"/>
      <c r="DR11" s="641"/>
      <c r="DS11" s="641"/>
      <c r="DT11" s="641"/>
      <c r="DU11" s="641"/>
      <c r="DV11" s="641"/>
      <c r="DW11" s="641"/>
      <c r="DX11" s="641"/>
      <c r="DY11" s="641"/>
      <c r="DZ11" s="641"/>
      <c r="EA11" s="641"/>
      <c r="EB11" s="641"/>
      <c r="EC11" s="641"/>
      <c r="ED11" s="641"/>
      <c r="EE11" s="641"/>
      <c r="EF11" s="641"/>
    </row>
    <row r="12" spans="1:141" s="715" customFormat="1" ht="13.5" customHeight="1" x14ac:dyDescent="0.15">
      <c r="A12" s="392" t="str">
        <f>IF($F$4="","",IF(GameMember!A10="","-",GameMember!A10))</f>
        <v>-</v>
      </c>
      <c r="B12" s="1127" t="str">
        <f>IF(A12="","",IF(A12="-","-",IF(AND(GameMember!C10=0,GameMember!D10=0),+GameMember!B10,IF(AND(GameMember!C10&lt;&gt;0,GameMember!D10=0),+GameMember!B10&amp;" "&amp;GameMember!C10,IF(AND(GameMember!C10=0,GameMember!D10&lt;&gt;0),+GameMember!B10&amp;" "&amp;GameMember!D10,IF(AND(GameMember!C10&lt;&gt;0,GameMember!D10&lt;&gt;0),+GameMember!B10&amp;" "&amp;GameMember!C10&amp;" "&amp;GameMember!D10,""))))))</f>
        <v>-</v>
      </c>
      <c r="C12" s="1128"/>
      <c r="D12" s="1128"/>
      <c r="E12" s="1128"/>
      <c r="F12" s="1128"/>
      <c r="G12" s="1128"/>
      <c r="H12" s="1128"/>
      <c r="I12" s="1129"/>
      <c r="J12" s="801" t="str">
        <f>IF(A12="","",IF(A12="-","-",+GameMember!E10))</f>
        <v>-</v>
      </c>
      <c r="K12" s="802" t="s">
        <v>147</v>
      </c>
      <c r="L12" s="803" t="str">
        <f>IF(A12="","",IF(K12="Y",GameSummary!AS11,"-"))</f>
        <v>-</v>
      </c>
      <c r="M12" s="755"/>
      <c r="N12" s="1130" t="str">
        <f t="shared" si="18"/>
        <v>:</v>
      </c>
      <c r="O12" s="1131"/>
      <c r="P12" s="1132"/>
      <c r="Q12" s="393"/>
      <c r="R12" s="393"/>
      <c r="S12" s="393"/>
      <c r="T12" s="1247"/>
      <c r="U12" s="1248"/>
      <c r="V12" s="940" t="str">
        <f>IF('Participation+-'!AL10="","",'Participation+-'!AL10)</f>
        <v/>
      </c>
      <c r="W12" s="941" t="str">
        <f>IF('Participation+-'!AM10="","",'Participation+-'!AM10)</f>
        <v/>
      </c>
      <c r="X12" s="941" t="str">
        <f>IF('Participation+-'!AN10="","",'Participation+-'!AN10)</f>
        <v/>
      </c>
      <c r="Y12" s="941" t="str">
        <f>IF('Participation+-'!AO10="","",'Participation+-'!AO10)</f>
        <v/>
      </c>
      <c r="Z12" s="941" t="str">
        <f>IF('Participation+-'!AP10="","",'Participation+-'!AP10)</f>
        <v/>
      </c>
      <c r="AA12" s="942" t="str">
        <f>IF('Participation+-'!AQ10="","",'Participation+-'!AQ10)</f>
        <v/>
      </c>
      <c r="AB12" s="943" t="str">
        <f>IF('Participation+-'!AR10="","",'Participation+-'!AR10)</f>
        <v/>
      </c>
      <c r="AC12" s="944" t="str">
        <f>IF('Participation+-'!AS10="","",'Participation+-'!AS10)</f>
        <v/>
      </c>
      <c r="AD12" s="944" t="str">
        <f>IF('Participation+-'!AT10="","",'Participation+-'!AT10)</f>
        <v/>
      </c>
      <c r="AE12" s="944" t="str">
        <f>IF('Participation+-'!AU10="","",'Participation+-'!AU10)</f>
        <v/>
      </c>
      <c r="AF12" s="944" t="str">
        <f>IF('Participation+-'!AV10="","",'Participation+-'!AV10)</f>
        <v/>
      </c>
      <c r="AG12" s="945" t="str">
        <f>IF('Participation+-'!AW10="","",'Participation+-'!AW10)</f>
        <v/>
      </c>
      <c r="AH12" s="1104" t="str">
        <f t="shared" si="0"/>
        <v>:</v>
      </c>
      <c r="AI12" s="1105"/>
      <c r="AJ12" s="1106"/>
      <c r="AK12" s="393"/>
      <c r="AL12" s="393"/>
      <c r="AM12" s="1107"/>
      <c r="AN12" s="1107"/>
      <c r="AO12" s="1107"/>
      <c r="AP12" s="1107"/>
      <c r="AQ12" s="1108" t="str">
        <f t="shared" si="1"/>
        <v>:</v>
      </c>
      <c r="AR12" s="1106"/>
      <c r="AS12" s="1108" t="str">
        <f t="shared" ref="AS12" si="20">IF(SUM($BR$66:$BR$68)=SUM($BS$66:$BS$68),IF(AND(AH12&lt;&gt;":",OR(AL12="-",AL12=0,AL12="PS")),AQ12,IF(AND(AH12&lt;&gt;":",AX12="*",AV12&lt;=(SUM(($BH$70*3)+$BH$71))),AV12,IF(AND(AH12&lt;&gt;":",AX12="*",AV12&gt;(SUM(($BH$70*3)+$BH$71))),(SUM(($BH$70*3)+$BH$71)),":"))),IF(AND(AH12&lt;&gt;":",OR(AL12="-",AL12=0,AL12="PS")),AQ12,IF(AND(AH12&lt;&gt;":",AX12="*",AV12&lt;=(SUM($BH$70*3))),AV12,IF(AND(AH12&lt;&gt;":",AX12="*",AV12&gt;(SUM($BH$70*3))),(SUM($BH$70*3)),":"))))</f>
        <v>:</v>
      </c>
      <c r="AT12" s="1153"/>
      <c r="AU12" s="706"/>
      <c r="AV12" s="707" t="b">
        <f t="shared" si="8"/>
        <v>0</v>
      </c>
      <c r="AW12" s="707" t="str">
        <f t="shared" si="9"/>
        <v>0</v>
      </c>
      <c r="AX12" s="761"/>
      <c r="AY12" s="709"/>
      <c r="AZ12" s="709"/>
      <c r="BA12" s="641"/>
      <c r="BB12" s="671">
        <v>6</v>
      </c>
      <c r="BC12" s="763"/>
      <c r="BD12" s="1139" t="s">
        <v>88</v>
      </c>
      <c r="BE12" s="1140"/>
      <c r="BF12" s="691"/>
      <c r="BG12" s="767"/>
      <c r="BH12" s="1141" t="s">
        <v>88</v>
      </c>
      <c r="BI12" s="1142"/>
      <c r="BJ12" s="641"/>
      <c r="BK12" s="641"/>
      <c r="BL12" s="641"/>
      <c r="BM12" s="641"/>
      <c r="BN12" s="641"/>
      <c r="BO12" s="641"/>
      <c r="BP12" s="641"/>
      <c r="BQ12" s="717" t="str">
        <f t="shared" si="3"/>
        <v/>
      </c>
      <c r="BR12" s="718" t="str">
        <f t="shared" si="4"/>
        <v/>
      </c>
      <c r="BS12" s="718" t="str">
        <f t="shared" si="5"/>
        <v/>
      </c>
      <c r="BT12" s="718" t="str">
        <f t="shared" si="6"/>
        <v/>
      </c>
      <c r="BU12" s="719" t="str">
        <f t="shared" si="7"/>
        <v/>
      </c>
      <c r="BV12" s="774"/>
      <c r="BW12" s="717" t="str">
        <f t="shared" si="10"/>
        <v/>
      </c>
      <c r="BX12" s="718" t="str">
        <f t="shared" si="11"/>
        <v/>
      </c>
      <c r="BY12" s="718" t="str">
        <f t="shared" si="12"/>
        <v/>
      </c>
      <c r="BZ12" s="718" t="str">
        <f t="shared" si="13"/>
        <v/>
      </c>
      <c r="CA12" s="719" t="str">
        <f t="shared" si="14"/>
        <v/>
      </c>
      <c r="CB12" s="774"/>
      <c r="CC12" s="641"/>
      <c r="CD12" s="642" t="str">
        <f t="shared" si="15"/>
        <v>ab-</v>
      </c>
      <c r="CE12" s="643" t="str">
        <f t="shared" si="16"/>
        <v>cd-</v>
      </c>
      <c r="CF12" s="641"/>
      <c r="CG12" s="642" t="str">
        <f t="shared" si="19"/>
        <v>-</v>
      </c>
      <c r="CH12" s="643" t="str">
        <f t="shared" si="17"/>
        <v>-</v>
      </c>
      <c r="CI12" s="776"/>
      <c r="CJ12" s="641"/>
      <c r="CK12" s="641"/>
      <c r="CL12" s="641"/>
      <c r="CM12" s="641"/>
      <c r="CN12" s="641"/>
      <c r="CO12" s="641"/>
      <c r="CP12" s="641"/>
      <c r="CQ12" s="641"/>
      <c r="CR12" s="641"/>
      <c r="CS12" s="641"/>
      <c r="CT12" s="641"/>
      <c r="CU12" s="641"/>
      <c r="CV12" s="641"/>
      <c r="CW12" s="641"/>
      <c r="CX12" s="641"/>
      <c r="CY12" s="641"/>
      <c r="CZ12" s="641"/>
      <c r="DA12" s="641"/>
      <c r="DB12" s="641"/>
      <c r="DC12" s="641"/>
      <c r="DD12" s="641"/>
      <c r="DE12" s="641"/>
      <c r="DF12" s="641"/>
      <c r="DG12" s="641"/>
      <c r="DH12" s="641"/>
      <c r="DI12" s="641"/>
      <c r="DJ12" s="641"/>
      <c r="DK12" s="641"/>
      <c r="DL12" s="641"/>
      <c r="DM12" s="641"/>
      <c r="DN12" s="641"/>
      <c r="DO12" s="641"/>
      <c r="DP12" s="641"/>
      <c r="DQ12" s="641"/>
      <c r="DR12" s="641"/>
      <c r="DS12" s="641"/>
      <c r="DT12" s="641"/>
      <c r="DU12" s="641"/>
      <c r="DV12" s="641"/>
      <c r="DW12" s="641"/>
      <c r="DX12" s="641"/>
      <c r="DY12" s="641"/>
      <c r="DZ12" s="641"/>
      <c r="EA12" s="641"/>
      <c r="EB12" s="641"/>
      <c r="EC12" s="641"/>
      <c r="ED12" s="641"/>
      <c r="EE12" s="641"/>
      <c r="EF12" s="641"/>
    </row>
    <row r="13" spans="1:141" s="715" customFormat="1" ht="13.5" customHeight="1" x14ac:dyDescent="0.15">
      <c r="A13" s="392" t="str">
        <f>IF($F$4="","",IF(GameMember!A11="","-",GameMember!A11))</f>
        <v>-</v>
      </c>
      <c r="B13" s="1127" t="str">
        <f>IF(A13="","",IF(A13="-","-",IF(AND(GameMember!C11=0,GameMember!D11=0),+GameMember!B11,IF(AND(GameMember!C11&lt;&gt;0,GameMember!D11=0),+GameMember!B11&amp;" "&amp;GameMember!C11,IF(AND(GameMember!C11=0,GameMember!D11&lt;&gt;0),+GameMember!B11&amp;" "&amp;GameMember!D11,IF(AND(GameMember!C11&lt;&gt;0,GameMember!D11&lt;&gt;0),+GameMember!B11&amp;" "&amp;GameMember!C11&amp;" "&amp;GameMember!D11,""))))))</f>
        <v>-</v>
      </c>
      <c r="C13" s="1128"/>
      <c r="D13" s="1128"/>
      <c r="E13" s="1128"/>
      <c r="F13" s="1128"/>
      <c r="G13" s="1128"/>
      <c r="H13" s="1128"/>
      <c r="I13" s="1129"/>
      <c r="J13" s="801" t="str">
        <f>IF(A13="","",IF(A13="-","-",+GameMember!E11))</f>
        <v>-</v>
      </c>
      <c r="K13" s="802" t="s">
        <v>147</v>
      </c>
      <c r="L13" s="803" t="str">
        <f>IF(A13="","",IF(K13="Y",GameSummary!AS12,"-"))</f>
        <v>-</v>
      </c>
      <c r="M13" s="755"/>
      <c r="N13" s="1130" t="str">
        <f t="shared" si="18"/>
        <v>:</v>
      </c>
      <c r="O13" s="1131"/>
      <c r="P13" s="1132"/>
      <c r="Q13" s="393"/>
      <c r="R13" s="393"/>
      <c r="S13" s="393"/>
      <c r="T13" s="1247"/>
      <c r="U13" s="1248"/>
      <c r="V13" s="940" t="str">
        <f>IF('Participation+-'!AL11="","",'Participation+-'!AL11)</f>
        <v/>
      </c>
      <c r="W13" s="941" t="str">
        <f>IF('Participation+-'!AM11="","",'Participation+-'!AM11)</f>
        <v/>
      </c>
      <c r="X13" s="941" t="str">
        <f>IF('Participation+-'!AN11="","",'Participation+-'!AN11)</f>
        <v/>
      </c>
      <c r="Y13" s="941" t="str">
        <f>IF('Participation+-'!AO11="","",'Participation+-'!AO11)</f>
        <v/>
      </c>
      <c r="Z13" s="941" t="str">
        <f>IF('Participation+-'!AP11="","",'Participation+-'!AP11)</f>
        <v/>
      </c>
      <c r="AA13" s="942" t="str">
        <f>IF('Participation+-'!AQ11="","",'Participation+-'!AQ11)</f>
        <v/>
      </c>
      <c r="AB13" s="943" t="str">
        <f>IF('Participation+-'!AR11="","",'Participation+-'!AR11)</f>
        <v/>
      </c>
      <c r="AC13" s="944" t="str">
        <f>IF('Participation+-'!AS11="","",'Participation+-'!AS11)</f>
        <v/>
      </c>
      <c r="AD13" s="944" t="str">
        <f>IF('Participation+-'!AT11="","",'Participation+-'!AT11)</f>
        <v/>
      </c>
      <c r="AE13" s="944" t="str">
        <f>IF('Participation+-'!AU11="","",'Participation+-'!AU11)</f>
        <v/>
      </c>
      <c r="AF13" s="944" t="str">
        <f>IF('Participation+-'!AV11="","",'Participation+-'!AV11)</f>
        <v/>
      </c>
      <c r="AG13" s="945" t="str">
        <f>IF('Participation+-'!AW11="","",'Participation+-'!AW11)</f>
        <v/>
      </c>
      <c r="AH13" s="1104" t="str">
        <f t="shared" si="0"/>
        <v>:</v>
      </c>
      <c r="AI13" s="1105"/>
      <c r="AJ13" s="1106"/>
      <c r="AK13" s="393"/>
      <c r="AL13" s="393"/>
      <c r="AM13" s="1107"/>
      <c r="AN13" s="1107"/>
      <c r="AO13" s="1107"/>
      <c r="AP13" s="1107"/>
      <c r="AQ13" s="1108" t="str">
        <f t="shared" si="1"/>
        <v>:</v>
      </c>
      <c r="AR13" s="1106"/>
      <c r="AS13" s="1108" t="str">
        <f t="shared" si="2"/>
        <v>:</v>
      </c>
      <c r="AT13" s="1153"/>
      <c r="AU13" s="706"/>
      <c r="AV13" s="707" t="b">
        <f t="shared" si="8"/>
        <v>0</v>
      </c>
      <c r="AW13" s="707" t="str">
        <f t="shared" si="9"/>
        <v>0</v>
      </c>
      <c r="AX13" s="761"/>
      <c r="AY13" s="709"/>
      <c r="AZ13" s="709"/>
      <c r="BA13" s="641"/>
      <c r="BB13" s="671">
        <v>7</v>
      </c>
      <c r="BC13" s="763"/>
      <c r="BD13" s="1139" t="s">
        <v>694</v>
      </c>
      <c r="BE13" s="1140"/>
      <c r="BF13" s="691"/>
      <c r="BG13" s="767"/>
      <c r="BH13" s="1141" t="s">
        <v>88</v>
      </c>
      <c r="BI13" s="1142"/>
      <c r="BJ13" s="641"/>
      <c r="BK13" s="641"/>
      <c r="BL13" s="641"/>
      <c r="BM13" s="641"/>
      <c r="BN13" s="641"/>
      <c r="BO13" s="641"/>
      <c r="BP13" s="641"/>
      <c r="BQ13" s="717" t="str">
        <f t="shared" si="3"/>
        <v/>
      </c>
      <c r="BR13" s="718" t="str">
        <f t="shared" si="4"/>
        <v/>
      </c>
      <c r="BS13" s="718" t="str">
        <f t="shared" si="5"/>
        <v/>
      </c>
      <c r="BT13" s="718" t="str">
        <f t="shared" si="6"/>
        <v/>
      </c>
      <c r="BU13" s="719" t="str">
        <f t="shared" si="7"/>
        <v/>
      </c>
      <c r="BV13" s="774"/>
      <c r="BW13" s="717" t="str">
        <f t="shared" si="10"/>
        <v/>
      </c>
      <c r="BX13" s="718" t="str">
        <f t="shared" si="11"/>
        <v/>
      </c>
      <c r="BY13" s="718" t="str">
        <f t="shared" si="12"/>
        <v/>
      </c>
      <c r="BZ13" s="718" t="str">
        <f t="shared" si="13"/>
        <v/>
      </c>
      <c r="CA13" s="719" t="str">
        <f t="shared" si="14"/>
        <v/>
      </c>
      <c r="CB13" s="774"/>
      <c r="CC13" s="641"/>
      <c r="CD13" s="642" t="str">
        <f t="shared" si="15"/>
        <v>ab-</v>
      </c>
      <c r="CE13" s="643" t="str">
        <f t="shared" si="16"/>
        <v>cd-</v>
      </c>
      <c r="CF13" s="641"/>
      <c r="CG13" s="642" t="str">
        <f t="shared" si="19"/>
        <v>-</v>
      </c>
      <c r="CH13" s="643" t="str">
        <f t="shared" si="17"/>
        <v>-</v>
      </c>
      <c r="CI13" s="776"/>
      <c r="CJ13" s="641"/>
      <c r="CK13" s="641"/>
      <c r="CL13" s="641"/>
      <c r="CM13" s="641"/>
      <c r="CN13" s="641"/>
      <c r="CO13" s="641"/>
      <c r="CP13" s="641"/>
      <c r="CQ13" s="641"/>
      <c r="CR13" s="641"/>
      <c r="CS13" s="641"/>
      <c r="CT13" s="641"/>
      <c r="CU13" s="641"/>
      <c r="CV13" s="641"/>
      <c r="CW13" s="641"/>
      <c r="CX13" s="641"/>
      <c r="CY13" s="641"/>
      <c r="CZ13" s="641"/>
      <c r="DA13" s="641"/>
      <c r="DB13" s="641"/>
      <c r="DC13" s="641"/>
      <c r="DD13" s="641"/>
      <c r="DE13" s="641"/>
      <c r="DF13" s="641"/>
      <c r="DG13" s="641"/>
      <c r="DH13" s="641"/>
      <c r="DI13" s="641"/>
      <c r="DJ13" s="641"/>
      <c r="DK13" s="641"/>
      <c r="DL13" s="641"/>
      <c r="DM13" s="641"/>
      <c r="DN13" s="641"/>
      <c r="DO13" s="641"/>
      <c r="DP13" s="641"/>
      <c r="DQ13" s="641"/>
      <c r="DR13" s="641"/>
      <c r="DS13" s="641"/>
      <c r="DT13" s="641"/>
      <c r="DU13" s="641"/>
      <c r="DV13" s="641"/>
      <c r="DW13" s="641"/>
      <c r="DX13" s="641"/>
      <c r="DY13" s="641"/>
      <c r="DZ13" s="641"/>
      <c r="EA13" s="641"/>
      <c r="EB13" s="641"/>
      <c r="EC13" s="641"/>
      <c r="ED13" s="641"/>
      <c r="EE13" s="641"/>
      <c r="EF13" s="641"/>
    </row>
    <row r="14" spans="1:141" s="715" customFormat="1" ht="13.5" customHeight="1" x14ac:dyDescent="0.15">
      <c r="A14" s="392" t="str">
        <f>IF($F$4="","",IF(GameMember!A12="","-",GameMember!A12))</f>
        <v>-</v>
      </c>
      <c r="B14" s="1127" t="str">
        <f>IF(A14="","",IF(A14="-","-",IF(AND(GameMember!C12=0,GameMember!D12=0),+GameMember!B12,IF(AND(GameMember!C12&lt;&gt;0,GameMember!D12=0),+GameMember!B12&amp;" "&amp;GameMember!C12,IF(AND(GameMember!C12=0,GameMember!D12&lt;&gt;0),+GameMember!B12&amp;" "&amp;GameMember!D12,IF(AND(GameMember!C12&lt;&gt;0,GameMember!D12&lt;&gt;0),+GameMember!B12&amp;" "&amp;GameMember!C12&amp;" "&amp;GameMember!D12,""))))))</f>
        <v>-</v>
      </c>
      <c r="C14" s="1128"/>
      <c r="D14" s="1128"/>
      <c r="E14" s="1128"/>
      <c r="F14" s="1128"/>
      <c r="G14" s="1128"/>
      <c r="H14" s="1128"/>
      <c r="I14" s="1129"/>
      <c r="J14" s="801" t="str">
        <f>IF(A14="","",IF(A14="-","-",+GameMember!E12))</f>
        <v>-</v>
      </c>
      <c r="K14" s="802" t="s">
        <v>147</v>
      </c>
      <c r="L14" s="803" t="str">
        <f>IF(A14="","",IF(K14="Y",GameSummary!AS13,"-"))</f>
        <v>-</v>
      </c>
      <c r="M14" s="755"/>
      <c r="N14" s="1130" t="str">
        <f t="shared" si="18"/>
        <v>:</v>
      </c>
      <c r="O14" s="1131"/>
      <c r="P14" s="1132"/>
      <c r="Q14" s="393"/>
      <c r="R14" s="393"/>
      <c r="S14" s="393"/>
      <c r="T14" s="1247"/>
      <c r="U14" s="1248"/>
      <c r="V14" s="940" t="str">
        <f>IF('Participation+-'!AL12="","",'Participation+-'!AL12)</f>
        <v/>
      </c>
      <c r="W14" s="941" t="str">
        <f>IF('Participation+-'!AM12="","",'Participation+-'!AM12)</f>
        <v/>
      </c>
      <c r="X14" s="941" t="str">
        <f>IF('Participation+-'!AN12="","",'Participation+-'!AN12)</f>
        <v/>
      </c>
      <c r="Y14" s="941" t="str">
        <f>IF('Participation+-'!AO12="","",'Participation+-'!AO12)</f>
        <v/>
      </c>
      <c r="Z14" s="941" t="str">
        <f>IF('Participation+-'!AP12="","",'Participation+-'!AP12)</f>
        <v/>
      </c>
      <c r="AA14" s="942" t="str">
        <f>IF('Participation+-'!AQ12="","",'Participation+-'!AQ12)</f>
        <v/>
      </c>
      <c r="AB14" s="943" t="str">
        <f>IF('Participation+-'!AR12="","",'Participation+-'!AR12)</f>
        <v/>
      </c>
      <c r="AC14" s="944" t="str">
        <f>IF('Participation+-'!AS12="","",'Participation+-'!AS12)</f>
        <v/>
      </c>
      <c r="AD14" s="944" t="str">
        <f>IF('Participation+-'!AT12="","",'Participation+-'!AT12)</f>
        <v/>
      </c>
      <c r="AE14" s="944" t="str">
        <f>IF('Participation+-'!AU12="","",'Participation+-'!AU12)</f>
        <v/>
      </c>
      <c r="AF14" s="944" t="str">
        <f>IF('Participation+-'!AV12="","",'Participation+-'!AV12)</f>
        <v/>
      </c>
      <c r="AG14" s="945" t="str">
        <f>IF('Participation+-'!AW12="","",'Participation+-'!AW12)</f>
        <v/>
      </c>
      <c r="AH14" s="1104" t="str">
        <f t="shared" si="0"/>
        <v>:</v>
      </c>
      <c r="AI14" s="1105"/>
      <c r="AJ14" s="1106"/>
      <c r="AK14" s="393"/>
      <c r="AL14" s="393"/>
      <c r="AM14" s="1107"/>
      <c r="AN14" s="1107"/>
      <c r="AO14" s="1107"/>
      <c r="AP14" s="1107"/>
      <c r="AQ14" s="1108" t="str">
        <f t="shared" si="1"/>
        <v>:</v>
      </c>
      <c r="AR14" s="1106"/>
      <c r="AS14" s="1108" t="str">
        <f t="shared" si="2"/>
        <v>:</v>
      </c>
      <c r="AT14" s="1153"/>
      <c r="AU14" s="706"/>
      <c r="AV14" s="707" t="b">
        <f t="shared" si="8"/>
        <v>0</v>
      </c>
      <c r="AW14" s="707" t="str">
        <f t="shared" si="9"/>
        <v>0</v>
      </c>
      <c r="AX14" s="761"/>
      <c r="AY14" s="709"/>
      <c r="AZ14" s="709"/>
      <c r="BA14" s="641"/>
      <c r="BB14" s="671">
        <v>8</v>
      </c>
      <c r="BC14" s="763"/>
      <c r="BD14" s="1139" t="s">
        <v>694</v>
      </c>
      <c r="BE14" s="1140"/>
      <c r="BF14" s="691"/>
      <c r="BG14" s="767"/>
      <c r="BH14" s="1141" t="s">
        <v>88</v>
      </c>
      <c r="BI14" s="1142"/>
      <c r="BJ14" s="641"/>
      <c r="BK14" s="641"/>
      <c r="BL14" s="641"/>
      <c r="BM14" s="641"/>
      <c r="BN14" s="641"/>
      <c r="BO14" s="641"/>
      <c r="BP14" s="641"/>
      <c r="BQ14" s="717" t="str">
        <f t="shared" si="3"/>
        <v/>
      </c>
      <c r="BR14" s="718" t="str">
        <f t="shared" si="4"/>
        <v/>
      </c>
      <c r="BS14" s="718" t="str">
        <f t="shared" si="5"/>
        <v/>
      </c>
      <c r="BT14" s="718" t="str">
        <f t="shared" si="6"/>
        <v/>
      </c>
      <c r="BU14" s="719" t="str">
        <f t="shared" si="7"/>
        <v/>
      </c>
      <c r="BV14" s="774"/>
      <c r="BW14" s="717" t="str">
        <f t="shared" si="10"/>
        <v/>
      </c>
      <c r="BX14" s="718" t="str">
        <f t="shared" si="11"/>
        <v/>
      </c>
      <c r="BY14" s="718" t="str">
        <f t="shared" si="12"/>
        <v/>
      </c>
      <c r="BZ14" s="718" t="str">
        <f t="shared" si="13"/>
        <v/>
      </c>
      <c r="CA14" s="719" t="str">
        <f t="shared" si="14"/>
        <v/>
      </c>
      <c r="CB14" s="774"/>
      <c r="CC14" s="641"/>
      <c r="CD14" s="642" t="str">
        <f t="shared" si="15"/>
        <v>ab-</v>
      </c>
      <c r="CE14" s="643" t="str">
        <f t="shared" si="16"/>
        <v>cd-</v>
      </c>
      <c r="CF14" s="641"/>
      <c r="CG14" s="642" t="str">
        <f t="shared" si="19"/>
        <v>-</v>
      </c>
      <c r="CH14" s="643" t="str">
        <f t="shared" si="17"/>
        <v>-</v>
      </c>
      <c r="CI14" s="776"/>
      <c r="CJ14" s="641"/>
      <c r="CK14" s="641"/>
      <c r="CL14" s="641"/>
      <c r="CM14" s="641"/>
      <c r="CN14" s="641"/>
      <c r="CO14" s="641"/>
      <c r="CP14" s="641"/>
      <c r="CQ14" s="641"/>
      <c r="CR14" s="641"/>
      <c r="CS14" s="641"/>
      <c r="CT14" s="641"/>
      <c r="CU14" s="641"/>
      <c r="CV14" s="641"/>
      <c r="CW14" s="641"/>
      <c r="CX14" s="641"/>
      <c r="CY14" s="641"/>
      <c r="CZ14" s="641"/>
      <c r="DA14" s="641"/>
      <c r="DB14" s="641"/>
      <c r="DC14" s="641"/>
      <c r="DD14" s="641"/>
      <c r="DE14" s="641"/>
      <c r="DF14" s="641"/>
      <c r="DG14" s="641"/>
      <c r="DH14" s="641"/>
      <c r="DI14" s="641"/>
      <c r="DJ14" s="641"/>
      <c r="DK14" s="641"/>
      <c r="DL14" s="641"/>
      <c r="DM14" s="641"/>
      <c r="DN14" s="641"/>
      <c r="DO14" s="641"/>
      <c r="DP14" s="641"/>
      <c r="DQ14" s="641"/>
      <c r="DR14" s="641"/>
      <c r="DS14" s="641"/>
      <c r="DT14" s="641"/>
      <c r="DU14" s="641"/>
      <c r="DV14" s="641"/>
      <c r="DW14" s="641"/>
      <c r="DX14" s="641"/>
      <c r="DY14" s="641"/>
      <c r="DZ14" s="641"/>
      <c r="EA14" s="641"/>
      <c r="EB14" s="641"/>
      <c r="EC14" s="641"/>
      <c r="ED14" s="641"/>
      <c r="EE14" s="641"/>
      <c r="EF14" s="641"/>
    </row>
    <row r="15" spans="1:141" s="715" customFormat="1" ht="13.5" customHeight="1" x14ac:dyDescent="0.15">
      <c r="A15" s="392" t="str">
        <f>IF($F$4="","",IF(GameMember!A13="","-",GameMember!A13))</f>
        <v>-</v>
      </c>
      <c r="B15" s="1127" t="str">
        <f>IF(A15="","",IF(A15="-","-",IF(AND(GameMember!C13=0,GameMember!D13=0),+GameMember!B13,IF(AND(GameMember!C13&lt;&gt;0,GameMember!D13=0),+GameMember!B13&amp;" "&amp;GameMember!C13,IF(AND(GameMember!C13=0,GameMember!D13&lt;&gt;0),+GameMember!B13&amp;" "&amp;GameMember!D13,IF(AND(GameMember!C13&lt;&gt;0,GameMember!D13&lt;&gt;0),+GameMember!B13&amp;" "&amp;GameMember!C13&amp;" "&amp;GameMember!D13,""))))))</f>
        <v>-</v>
      </c>
      <c r="C15" s="1128"/>
      <c r="D15" s="1128"/>
      <c r="E15" s="1128"/>
      <c r="F15" s="1128"/>
      <c r="G15" s="1128"/>
      <c r="H15" s="1128"/>
      <c r="I15" s="1129"/>
      <c r="J15" s="801" t="str">
        <f>IF(A15="","",IF(A15="-","-",+GameMember!E13))</f>
        <v>-</v>
      </c>
      <c r="K15" s="802" t="s">
        <v>147</v>
      </c>
      <c r="L15" s="803" t="str">
        <f>IF(A15="","",IF(K15="Y",GameSummary!AS14,"-"))</f>
        <v>-</v>
      </c>
      <c r="M15" s="755"/>
      <c r="N15" s="1130" t="str">
        <f t="shared" si="18"/>
        <v>:</v>
      </c>
      <c r="O15" s="1131"/>
      <c r="P15" s="1132"/>
      <c r="Q15" s="393"/>
      <c r="R15" s="393"/>
      <c r="S15" s="393"/>
      <c r="T15" s="1247"/>
      <c r="U15" s="1248"/>
      <c r="V15" s="940" t="str">
        <f>IF('Participation+-'!AL13="","",'Participation+-'!AL13)</f>
        <v/>
      </c>
      <c r="W15" s="941" t="str">
        <f>IF('Participation+-'!AM13="","",'Participation+-'!AM13)</f>
        <v/>
      </c>
      <c r="X15" s="941" t="str">
        <f>IF('Participation+-'!AN13="","",'Participation+-'!AN13)</f>
        <v/>
      </c>
      <c r="Y15" s="941" t="str">
        <f>IF('Participation+-'!AO13="","",'Participation+-'!AO13)</f>
        <v/>
      </c>
      <c r="Z15" s="941" t="str">
        <f>IF('Participation+-'!AP13="","",'Participation+-'!AP13)</f>
        <v/>
      </c>
      <c r="AA15" s="942" t="str">
        <f>IF('Participation+-'!AQ13="","",'Participation+-'!AQ13)</f>
        <v/>
      </c>
      <c r="AB15" s="943" t="str">
        <f>IF('Participation+-'!AR13="","",'Participation+-'!AR13)</f>
        <v/>
      </c>
      <c r="AC15" s="944" t="str">
        <f>IF('Participation+-'!AS13="","",'Participation+-'!AS13)</f>
        <v/>
      </c>
      <c r="AD15" s="944" t="str">
        <f>IF('Participation+-'!AT13="","",'Participation+-'!AT13)</f>
        <v/>
      </c>
      <c r="AE15" s="944" t="str">
        <f>IF('Participation+-'!AU13="","",'Participation+-'!AU13)</f>
        <v/>
      </c>
      <c r="AF15" s="944" t="str">
        <f>IF('Participation+-'!AV13="","",'Participation+-'!AV13)</f>
        <v/>
      </c>
      <c r="AG15" s="945" t="str">
        <f>IF('Participation+-'!AW13="","",'Participation+-'!AW13)</f>
        <v/>
      </c>
      <c r="AH15" s="1104" t="str">
        <f t="shared" si="0"/>
        <v>:</v>
      </c>
      <c r="AI15" s="1105"/>
      <c r="AJ15" s="1106"/>
      <c r="AK15" s="393"/>
      <c r="AL15" s="393"/>
      <c r="AM15" s="1107"/>
      <c r="AN15" s="1107"/>
      <c r="AO15" s="1107"/>
      <c r="AP15" s="1107"/>
      <c r="AQ15" s="1108" t="str">
        <f t="shared" si="1"/>
        <v>:</v>
      </c>
      <c r="AR15" s="1106"/>
      <c r="AS15" s="1108" t="str">
        <f t="shared" si="2"/>
        <v>:</v>
      </c>
      <c r="AT15" s="1153"/>
      <c r="AU15" s="706"/>
      <c r="AV15" s="707" t="b">
        <f t="shared" si="8"/>
        <v>0</v>
      </c>
      <c r="AW15" s="707" t="str">
        <f t="shared" si="9"/>
        <v>0</v>
      </c>
      <c r="AX15" s="761"/>
      <c r="AY15" s="709"/>
      <c r="AZ15" s="709"/>
      <c r="BA15" s="641"/>
      <c r="BB15" s="671">
        <v>9</v>
      </c>
      <c r="BC15" s="763"/>
      <c r="BD15" s="1139" t="s">
        <v>88</v>
      </c>
      <c r="BE15" s="1140"/>
      <c r="BF15" s="691"/>
      <c r="BG15" s="767"/>
      <c r="BH15" s="1141" t="s">
        <v>88</v>
      </c>
      <c r="BI15" s="1142"/>
      <c r="BJ15" s="641"/>
      <c r="BK15" s="641"/>
      <c r="BL15" s="641"/>
      <c r="BM15" s="641"/>
      <c r="BN15" s="641"/>
      <c r="BO15" s="641"/>
      <c r="BP15" s="641"/>
      <c r="BQ15" s="717" t="str">
        <f t="shared" si="3"/>
        <v/>
      </c>
      <c r="BR15" s="718" t="str">
        <f t="shared" si="4"/>
        <v/>
      </c>
      <c r="BS15" s="718" t="str">
        <f t="shared" si="5"/>
        <v/>
      </c>
      <c r="BT15" s="718" t="str">
        <f t="shared" si="6"/>
        <v/>
      </c>
      <c r="BU15" s="719" t="str">
        <f t="shared" si="7"/>
        <v/>
      </c>
      <c r="BV15" s="774"/>
      <c r="BW15" s="717" t="str">
        <f t="shared" si="10"/>
        <v/>
      </c>
      <c r="BX15" s="718" t="str">
        <f t="shared" si="11"/>
        <v/>
      </c>
      <c r="BY15" s="718" t="str">
        <f t="shared" si="12"/>
        <v/>
      </c>
      <c r="BZ15" s="718" t="str">
        <f t="shared" si="13"/>
        <v/>
      </c>
      <c r="CA15" s="719" t="str">
        <f t="shared" si="14"/>
        <v/>
      </c>
      <c r="CB15" s="774"/>
      <c r="CC15" s="641"/>
      <c r="CD15" s="642" t="str">
        <f t="shared" si="15"/>
        <v>ab-</v>
      </c>
      <c r="CE15" s="643" t="str">
        <f t="shared" si="16"/>
        <v>cd-</v>
      </c>
      <c r="CF15" s="641"/>
      <c r="CG15" s="642" t="str">
        <f t="shared" si="19"/>
        <v>-</v>
      </c>
      <c r="CH15" s="643" t="str">
        <f t="shared" si="17"/>
        <v>-</v>
      </c>
      <c r="CI15" s="776"/>
      <c r="CJ15" s="641"/>
      <c r="CK15" s="641"/>
      <c r="CL15" s="641"/>
      <c r="CM15" s="641"/>
      <c r="CN15" s="641"/>
      <c r="CO15" s="641"/>
      <c r="CP15" s="641"/>
      <c r="CQ15" s="641"/>
      <c r="CR15" s="641"/>
      <c r="CS15" s="641"/>
      <c r="CT15" s="641"/>
      <c r="CU15" s="641"/>
      <c r="CV15" s="641"/>
      <c r="CW15" s="641"/>
      <c r="CX15" s="641"/>
      <c r="CY15" s="641"/>
      <c r="CZ15" s="641"/>
      <c r="DA15" s="641"/>
      <c r="DB15" s="641"/>
      <c r="DC15" s="641"/>
      <c r="DD15" s="641"/>
      <c r="DE15" s="641"/>
      <c r="DF15" s="641"/>
      <c r="DG15" s="641"/>
      <c r="DH15" s="641"/>
      <c r="DI15" s="641"/>
      <c r="DJ15" s="641"/>
      <c r="DK15" s="641"/>
      <c r="DL15" s="641"/>
      <c r="DM15" s="641"/>
      <c r="DN15" s="641"/>
      <c r="DO15" s="641"/>
      <c r="DP15" s="641"/>
      <c r="DQ15" s="641"/>
      <c r="DR15" s="641"/>
      <c r="DS15" s="641"/>
      <c r="DT15" s="641"/>
      <c r="DU15" s="641"/>
      <c r="DV15" s="641"/>
      <c r="DW15" s="641"/>
      <c r="DX15" s="641"/>
      <c r="DY15" s="641"/>
      <c r="DZ15" s="641"/>
      <c r="EA15" s="641"/>
      <c r="EB15" s="641"/>
      <c r="EC15" s="641"/>
      <c r="ED15" s="641"/>
      <c r="EE15" s="641"/>
      <c r="EF15" s="641"/>
    </row>
    <row r="16" spans="1:141" s="715" customFormat="1" ht="13.5" customHeight="1" x14ac:dyDescent="0.15">
      <c r="A16" s="392" t="str">
        <f>IF($F$4="","",IF(GameMember!A14="","-",GameMember!A14))</f>
        <v>-</v>
      </c>
      <c r="B16" s="1127" t="str">
        <f>IF(A16="","",IF(A16="-","-",IF(AND(GameMember!C14=0,GameMember!D14=0),+GameMember!B14,IF(AND(GameMember!C14&lt;&gt;0,GameMember!D14=0),+GameMember!B14&amp;" "&amp;GameMember!C14,IF(AND(GameMember!C14=0,GameMember!D14&lt;&gt;0),+GameMember!B14&amp;" "&amp;GameMember!D14,IF(AND(GameMember!C14&lt;&gt;0,GameMember!D14&lt;&gt;0),+GameMember!B14&amp;" "&amp;GameMember!C14&amp;" "&amp;GameMember!D14,""))))))</f>
        <v>-</v>
      </c>
      <c r="C16" s="1128"/>
      <c r="D16" s="1128"/>
      <c r="E16" s="1128"/>
      <c r="F16" s="1128"/>
      <c r="G16" s="1128"/>
      <c r="H16" s="1128"/>
      <c r="I16" s="1129"/>
      <c r="J16" s="801" t="str">
        <f>IF(A16="","",IF(A16="-","-",+GameMember!E14))</f>
        <v>-</v>
      </c>
      <c r="K16" s="802" t="s">
        <v>147</v>
      </c>
      <c r="L16" s="803" t="str">
        <f>IF(A16="","",IF(K16="Y",GameSummary!AS15,"-"))</f>
        <v>-</v>
      </c>
      <c r="M16" s="755"/>
      <c r="N16" s="1130" t="str">
        <f t="shared" si="18"/>
        <v>:</v>
      </c>
      <c r="O16" s="1131"/>
      <c r="P16" s="1132"/>
      <c r="Q16" s="393"/>
      <c r="R16" s="393"/>
      <c r="S16" s="393"/>
      <c r="T16" s="1247"/>
      <c r="U16" s="1248"/>
      <c r="V16" s="940" t="str">
        <f>IF('Participation+-'!AL14="","",'Participation+-'!AL14)</f>
        <v/>
      </c>
      <c r="W16" s="941" t="str">
        <f>IF('Participation+-'!AM14="","",'Participation+-'!AM14)</f>
        <v/>
      </c>
      <c r="X16" s="941" t="str">
        <f>IF('Participation+-'!AN14="","",'Participation+-'!AN14)</f>
        <v/>
      </c>
      <c r="Y16" s="941" t="str">
        <f>IF('Participation+-'!AO14="","",'Participation+-'!AO14)</f>
        <v/>
      </c>
      <c r="Z16" s="941" t="str">
        <f>IF('Participation+-'!AP14="","",'Participation+-'!AP14)</f>
        <v/>
      </c>
      <c r="AA16" s="942" t="str">
        <f>IF('Participation+-'!AQ14="","",'Participation+-'!AQ14)</f>
        <v/>
      </c>
      <c r="AB16" s="943" t="str">
        <f>IF('Participation+-'!AR14="","",'Participation+-'!AR14)</f>
        <v/>
      </c>
      <c r="AC16" s="944" t="str">
        <f>IF('Participation+-'!AS14="","",'Participation+-'!AS14)</f>
        <v/>
      </c>
      <c r="AD16" s="944" t="str">
        <f>IF('Participation+-'!AT14="","",'Participation+-'!AT14)</f>
        <v/>
      </c>
      <c r="AE16" s="944" t="str">
        <f>IF('Participation+-'!AU14="","",'Participation+-'!AU14)</f>
        <v/>
      </c>
      <c r="AF16" s="944" t="str">
        <f>IF('Participation+-'!AV14="","",'Participation+-'!AV14)</f>
        <v/>
      </c>
      <c r="AG16" s="945" t="str">
        <f>IF('Participation+-'!AW14="","",'Participation+-'!AW14)</f>
        <v/>
      </c>
      <c r="AH16" s="1104" t="str">
        <f t="shared" si="0"/>
        <v>:</v>
      </c>
      <c r="AI16" s="1105"/>
      <c r="AJ16" s="1106"/>
      <c r="AK16" s="393"/>
      <c r="AL16" s="393"/>
      <c r="AM16" s="1107"/>
      <c r="AN16" s="1107"/>
      <c r="AO16" s="1107"/>
      <c r="AP16" s="1107"/>
      <c r="AQ16" s="1108" t="str">
        <f t="shared" si="1"/>
        <v>:</v>
      </c>
      <c r="AR16" s="1106"/>
      <c r="AS16" s="1108" t="str">
        <f t="shared" si="2"/>
        <v>:</v>
      </c>
      <c r="AT16" s="1153"/>
      <c r="AU16" s="706"/>
      <c r="AV16" s="707" t="b">
        <f t="shared" si="8"/>
        <v>0</v>
      </c>
      <c r="AW16" s="707" t="str">
        <f t="shared" si="9"/>
        <v>0</v>
      </c>
      <c r="AX16" s="761"/>
      <c r="AY16" s="709"/>
      <c r="AZ16" s="709"/>
      <c r="BA16" s="641"/>
      <c r="BB16" s="671">
        <v>10</v>
      </c>
      <c r="BC16" s="763"/>
      <c r="BD16" s="1139" t="s">
        <v>88</v>
      </c>
      <c r="BE16" s="1140"/>
      <c r="BF16" s="691"/>
      <c r="BG16" s="767"/>
      <c r="BH16" s="1141" t="s">
        <v>88</v>
      </c>
      <c r="BI16" s="1142"/>
      <c r="BJ16" s="641"/>
      <c r="BK16" s="641"/>
      <c r="BL16" s="641"/>
      <c r="BM16" s="641"/>
      <c r="BN16" s="641"/>
      <c r="BO16" s="641"/>
      <c r="BP16" s="641"/>
      <c r="BQ16" s="717" t="str">
        <f t="shared" si="3"/>
        <v/>
      </c>
      <c r="BR16" s="718" t="str">
        <f t="shared" si="4"/>
        <v/>
      </c>
      <c r="BS16" s="718" t="str">
        <f t="shared" si="5"/>
        <v/>
      </c>
      <c r="BT16" s="718" t="str">
        <f t="shared" si="6"/>
        <v/>
      </c>
      <c r="BU16" s="719" t="str">
        <f t="shared" si="7"/>
        <v/>
      </c>
      <c r="BV16" s="774"/>
      <c r="BW16" s="717" t="str">
        <f t="shared" si="10"/>
        <v/>
      </c>
      <c r="BX16" s="718" t="str">
        <f t="shared" si="11"/>
        <v/>
      </c>
      <c r="BY16" s="718" t="str">
        <f t="shared" si="12"/>
        <v/>
      </c>
      <c r="BZ16" s="718" t="str">
        <f t="shared" si="13"/>
        <v/>
      </c>
      <c r="CA16" s="719" t="str">
        <f t="shared" si="14"/>
        <v/>
      </c>
      <c r="CB16" s="774"/>
      <c r="CC16" s="641"/>
      <c r="CD16" s="642" t="str">
        <f t="shared" si="15"/>
        <v>ab-</v>
      </c>
      <c r="CE16" s="643" t="str">
        <f t="shared" si="16"/>
        <v>cd-</v>
      </c>
      <c r="CF16" s="641"/>
      <c r="CG16" s="642" t="str">
        <f t="shared" si="19"/>
        <v>-</v>
      </c>
      <c r="CH16" s="643" t="str">
        <f t="shared" si="17"/>
        <v>-</v>
      </c>
      <c r="CI16" s="776"/>
      <c r="CJ16" s="641"/>
      <c r="CK16" s="641"/>
      <c r="CL16" s="641"/>
      <c r="CM16" s="641"/>
      <c r="CN16" s="641"/>
      <c r="CO16" s="641"/>
      <c r="CP16" s="641"/>
      <c r="CQ16" s="641"/>
      <c r="CR16" s="641"/>
      <c r="CS16" s="641"/>
      <c r="CT16" s="641"/>
      <c r="CU16" s="641"/>
      <c r="CV16" s="641"/>
      <c r="CW16" s="641"/>
      <c r="CX16" s="641"/>
      <c r="CY16" s="641"/>
      <c r="CZ16" s="641"/>
      <c r="DA16" s="641"/>
      <c r="DB16" s="641"/>
      <c r="DC16" s="641"/>
      <c r="DD16" s="641"/>
      <c r="DE16" s="641"/>
      <c r="DF16" s="641"/>
      <c r="DG16" s="641"/>
      <c r="DH16" s="641"/>
      <c r="DI16" s="641"/>
      <c r="DJ16" s="641"/>
      <c r="DK16" s="641"/>
      <c r="DL16" s="641"/>
      <c r="DM16" s="641"/>
      <c r="DN16" s="641"/>
      <c r="DO16" s="641"/>
      <c r="DP16" s="641"/>
      <c r="DQ16" s="641"/>
      <c r="DR16" s="641"/>
      <c r="DS16" s="641"/>
      <c r="DT16" s="641"/>
      <c r="DU16" s="641"/>
      <c r="DV16" s="641"/>
      <c r="DW16" s="641"/>
      <c r="DX16" s="641"/>
      <c r="DY16" s="641"/>
      <c r="DZ16" s="641"/>
      <c r="EA16" s="641"/>
      <c r="EB16" s="641"/>
      <c r="EC16" s="641"/>
      <c r="ED16" s="641"/>
      <c r="EE16" s="641"/>
      <c r="EF16" s="641"/>
    </row>
    <row r="17" spans="1:139" s="715" customFormat="1" ht="13.5" customHeight="1" x14ac:dyDescent="0.15">
      <c r="A17" s="392" t="str">
        <f>IF($F$4="","",IF(GameMember!A15="","-",GameMember!A15))</f>
        <v>-</v>
      </c>
      <c r="B17" s="1127" t="str">
        <f>IF(A17="","",IF(A17="-","-",IF(AND(GameMember!C15=0,GameMember!D15=0),+GameMember!B15,IF(AND(GameMember!C15&lt;&gt;0,GameMember!D15=0),+GameMember!B15&amp;" "&amp;GameMember!C15,IF(AND(GameMember!C15=0,GameMember!D15&lt;&gt;0),+GameMember!B15&amp;" "&amp;GameMember!D15,IF(AND(GameMember!C15&lt;&gt;0,GameMember!D15&lt;&gt;0),+GameMember!B15&amp;" "&amp;GameMember!C15&amp;" "&amp;GameMember!D15,""))))))</f>
        <v>-</v>
      </c>
      <c r="C17" s="1128"/>
      <c r="D17" s="1128"/>
      <c r="E17" s="1128"/>
      <c r="F17" s="1128"/>
      <c r="G17" s="1128"/>
      <c r="H17" s="1128"/>
      <c r="I17" s="1129"/>
      <c r="J17" s="801" t="str">
        <f>IF(A17="","",IF(A17="-","-",+GameMember!E15))</f>
        <v>-</v>
      </c>
      <c r="K17" s="802" t="s">
        <v>147</v>
      </c>
      <c r="L17" s="803" t="str">
        <f>IF(A17="","",IF(K17="Y",GameSummary!AS16,"-"))</f>
        <v>-</v>
      </c>
      <c r="M17" s="755"/>
      <c r="N17" s="1130" t="str">
        <f t="shared" si="18"/>
        <v>:</v>
      </c>
      <c r="O17" s="1131"/>
      <c r="P17" s="1132"/>
      <c r="Q17" s="393"/>
      <c r="R17" s="393"/>
      <c r="S17" s="393"/>
      <c r="T17" s="1247"/>
      <c r="U17" s="1248"/>
      <c r="V17" s="940" t="str">
        <f>IF('Participation+-'!AL15="","",'Participation+-'!AL15)</f>
        <v/>
      </c>
      <c r="W17" s="941" t="str">
        <f>IF('Participation+-'!AM15="","",'Participation+-'!AM15)</f>
        <v/>
      </c>
      <c r="X17" s="941" t="str">
        <f>IF('Participation+-'!AN15="","",'Participation+-'!AN15)</f>
        <v/>
      </c>
      <c r="Y17" s="941" t="str">
        <f>IF('Participation+-'!AO15="","",'Participation+-'!AO15)</f>
        <v/>
      </c>
      <c r="Z17" s="941" t="str">
        <f>IF('Participation+-'!AP15="","",'Participation+-'!AP15)</f>
        <v/>
      </c>
      <c r="AA17" s="942" t="str">
        <f>IF('Participation+-'!AQ15="","",'Participation+-'!AQ15)</f>
        <v/>
      </c>
      <c r="AB17" s="943" t="str">
        <f>IF('Participation+-'!AR15="","",'Participation+-'!AR15)</f>
        <v/>
      </c>
      <c r="AC17" s="944" t="str">
        <f>IF('Participation+-'!AS15="","",'Participation+-'!AS15)</f>
        <v/>
      </c>
      <c r="AD17" s="944" t="str">
        <f>IF('Participation+-'!AT15="","",'Participation+-'!AT15)</f>
        <v/>
      </c>
      <c r="AE17" s="944" t="str">
        <f>IF('Participation+-'!AU15="","",'Participation+-'!AU15)</f>
        <v/>
      </c>
      <c r="AF17" s="944" t="str">
        <f>IF('Participation+-'!AV15="","",'Participation+-'!AV15)</f>
        <v/>
      </c>
      <c r="AG17" s="945" t="str">
        <f>IF('Participation+-'!AW15="","",'Participation+-'!AW15)</f>
        <v/>
      </c>
      <c r="AH17" s="1104" t="str">
        <f t="shared" si="0"/>
        <v>:</v>
      </c>
      <c r="AI17" s="1105"/>
      <c r="AJ17" s="1106"/>
      <c r="AK17" s="393"/>
      <c r="AL17" s="393"/>
      <c r="AM17" s="1107"/>
      <c r="AN17" s="1107"/>
      <c r="AO17" s="1107"/>
      <c r="AP17" s="1107"/>
      <c r="AQ17" s="1108" t="str">
        <f t="shared" si="1"/>
        <v>:</v>
      </c>
      <c r="AR17" s="1106"/>
      <c r="AS17" s="1108" t="str">
        <f t="shared" si="2"/>
        <v>:</v>
      </c>
      <c r="AT17" s="1153"/>
      <c r="AU17" s="706"/>
      <c r="AV17" s="707" t="b">
        <f t="shared" si="8"/>
        <v>0</v>
      </c>
      <c r="AW17" s="707" t="str">
        <f t="shared" si="9"/>
        <v>0</v>
      </c>
      <c r="AX17" s="761"/>
      <c r="AY17" s="709"/>
      <c r="AZ17" s="709"/>
      <c r="BA17" s="641"/>
      <c r="BB17" s="671">
        <v>11</v>
      </c>
      <c r="BC17" s="763"/>
      <c r="BD17" s="1139" t="s">
        <v>88</v>
      </c>
      <c r="BE17" s="1140"/>
      <c r="BF17" s="691"/>
      <c r="BG17" s="767"/>
      <c r="BH17" s="1141" t="s">
        <v>88</v>
      </c>
      <c r="BI17" s="1142"/>
      <c r="BJ17" s="641"/>
      <c r="BK17" s="641"/>
      <c r="BL17" s="641"/>
      <c r="BM17" s="641"/>
      <c r="BN17" s="641"/>
      <c r="BO17" s="641"/>
      <c r="BP17" s="641"/>
      <c r="BQ17" s="717" t="str">
        <f t="shared" si="3"/>
        <v/>
      </c>
      <c r="BR17" s="718" t="str">
        <f t="shared" si="4"/>
        <v/>
      </c>
      <c r="BS17" s="718" t="str">
        <f t="shared" si="5"/>
        <v/>
      </c>
      <c r="BT17" s="718" t="str">
        <f t="shared" si="6"/>
        <v/>
      </c>
      <c r="BU17" s="719" t="str">
        <f t="shared" si="7"/>
        <v/>
      </c>
      <c r="BV17" s="774"/>
      <c r="BW17" s="717" t="str">
        <f t="shared" si="10"/>
        <v/>
      </c>
      <c r="BX17" s="718" t="str">
        <f t="shared" si="11"/>
        <v/>
      </c>
      <c r="BY17" s="718" t="str">
        <f t="shared" si="12"/>
        <v/>
      </c>
      <c r="BZ17" s="718" t="str">
        <f t="shared" si="13"/>
        <v/>
      </c>
      <c r="CA17" s="719" t="str">
        <f t="shared" si="14"/>
        <v/>
      </c>
      <c r="CB17" s="774"/>
      <c r="CC17" s="641"/>
      <c r="CD17" s="642" t="str">
        <f t="shared" si="15"/>
        <v>ab-</v>
      </c>
      <c r="CE17" s="643" t="str">
        <f t="shared" si="16"/>
        <v>cd-</v>
      </c>
      <c r="CF17" s="641"/>
      <c r="CG17" s="642" t="str">
        <f t="shared" si="19"/>
        <v>-</v>
      </c>
      <c r="CH17" s="643" t="str">
        <f t="shared" si="17"/>
        <v>-</v>
      </c>
      <c r="CI17" s="776"/>
      <c r="CJ17" s="641"/>
      <c r="CK17" s="641"/>
      <c r="CL17" s="641"/>
      <c r="CM17" s="641"/>
      <c r="CN17" s="641"/>
      <c r="CO17" s="641"/>
      <c r="CP17" s="641"/>
      <c r="CQ17" s="641"/>
      <c r="CR17" s="641"/>
      <c r="CS17" s="641"/>
      <c r="CT17" s="641"/>
      <c r="CU17" s="641"/>
      <c r="CV17" s="641"/>
      <c r="CW17" s="641"/>
      <c r="CX17" s="641"/>
      <c r="CY17" s="641"/>
      <c r="CZ17" s="641"/>
      <c r="DA17" s="641"/>
      <c r="DB17" s="641"/>
      <c r="DC17" s="641"/>
      <c r="DD17" s="641"/>
      <c r="DE17" s="641"/>
      <c r="DF17" s="641"/>
      <c r="DG17" s="641"/>
      <c r="DH17" s="641"/>
      <c r="DI17" s="641"/>
      <c r="DJ17" s="641"/>
      <c r="DK17" s="641"/>
      <c r="DL17" s="641"/>
      <c r="DM17" s="641"/>
      <c r="DN17" s="641"/>
      <c r="DO17" s="641"/>
      <c r="DP17" s="641"/>
      <c r="DQ17" s="641"/>
      <c r="DR17" s="641"/>
      <c r="DS17" s="641"/>
      <c r="DT17" s="641"/>
      <c r="DU17" s="641"/>
      <c r="DV17" s="641"/>
      <c r="DW17" s="641"/>
      <c r="DX17" s="641"/>
      <c r="DY17" s="641"/>
      <c r="DZ17" s="641"/>
      <c r="EA17" s="641"/>
      <c r="EB17" s="641"/>
      <c r="EC17" s="641"/>
      <c r="ED17" s="641"/>
      <c r="EE17" s="641"/>
      <c r="EF17" s="641"/>
    </row>
    <row r="18" spans="1:139" s="715" customFormat="1" ht="13.5" customHeight="1" x14ac:dyDescent="0.15">
      <c r="A18" s="392" t="str">
        <f>IF($F$4="","",IF(GameMember!A16="","-",GameMember!A16))</f>
        <v>-</v>
      </c>
      <c r="B18" s="1127" t="str">
        <f>IF(A18="","",IF(A18="-","-",IF(AND(GameMember!C16=0,GameMember!D16=0),+GameMember!B16,IF(AND(GameMember!C16&lt;&gt;0,GameMember!D16=0),+GameMember!B16&amp;" "&amp;GameMember!C16,IF(AND(GameMember!C16=0,GameMember!D16&lt;&gt;0),+GameMember!B16&amp;" "&amp;GameMember!D16,IF(AND(GameMember!C16&lt;&gt;0,GameMember!D16&lt;&gt;0),+GameMember!B16&amp;" "&amp;GameMember!C16&amp;" "&amp;GameMember!D16,""))))))</f>
        <v>-</v>
      </c>
      <c r="C18" s="1128"/>
      <c r="D18" s="1128"/>
      <c r="E18" s="1128"/>
      <c r="F18" s="1128"/>
      <c r="G18" s="1128"/>
      <c r="H18" s="1128"/>
      <c r="I18" s="1129"/>
      <c r="J18" s="801" t="str">
        <f>IF(A18="","",IF(A18="-","-",+GameMember!E16))</f>
        <v>-</v>
      </c>
      <c r="K18" s="802" t="s">
        <v>147</v>
      </c>
      <c r="L18" s="803" t="str">
        <f>IF(A18="","",IF(K18="Y",GameSummary!AS17,"-"))</f>
        <v>-</v>
      </c>
      <c r="M18" s="755"/>
      <c r="N18" s="1130" t="str">
        <f t="shared" si="18"/>
        <v>:</v>
      </c>
      <c r="O18" s="1131"/>
      <c r="P18" s="1132"/>
      <c r="Q18" s="393"/>
      <c r="R18" s="393"/>
      <c r="S18" s="393"/>
      <c r="T18" s="1247"/>
      <c r="U18" s="1248"/>
      <c r="V18" s="940" t="str">
        <f>IF('Participation+-'!AL16="","",'Participation+-'!AL16)</f>
        <v/>
      </c>
      <c r="W18" s="941" t="str">
        <f>IF('Participation+-'!AM16="","",'Participation+-'!AM16)</f>
        <v/>
      </c>
      <c r="X18" s="941" t="str">
        <f>IF('Participation+-'!AN16="","",'Participation+-'!AN16)</f>
        <v/>
      </c>
      <c r="Y18" s="941" t="str">
        <f>IF('Participation+-'!AO16="","",'Participation+-'!AO16)</f>
        <v/>
      </c>
      <c r="Z18" s="941" t="str">
        <f>IF('Participation+-'!AP16="","",'Participation+-'!AP16)</f>
        <v/>
      </c>
      <c r="AA18" s="942" t="str">
        <f>IF('Participation+-'!AQ16="","",'Participation+-'!AQ16)</f>
        <v/>
      </c>
      <c r="AB18" s="943" t="str">
        <f>IF('Participation+-'!AR16="","",'Participation+-'!AR16)</f>
        <v/>
      </c>
      <c r="AC18" s="944" t="str">
        <f>IF('Participation+-'!AS16="","",'Participation+-'!AS16)</f>
        <v/>
      </c>
      <c r="AD18" s="944" t="str">
        <f>IF('Participation+-'!AT16="","",'Participation+-'!AT16)</f>
        <v/>
      </c>
      <c r="AE18" s="944" t="str">
        <f>IF('Participation+-'!AU16="","",'Participation+-'!AU16)</f>
        <v/>
      </c>
      <c r="AF18" s="944" t="str">
        <f>IF('Participation+-'!AV16="","",'Participation+-'!AV16)</f>
        <v/>
      </c>
      <c r="AG18" s="945" t="str">
        <f>IF('Participation+-'!AW16="","",'Participation+-'!AW16)</f>
        <v/>
      </c>
      <c r="AH18" s="1104" t="str">
        <f t="shared" si="0"/>
        <v>:</v>
      </c>
      <c r="AI18" s="1105"/>
      <c r="AJ18" s="1106"/>
      <c r="AK18" s="393"/>
      <c r="AL18" s="393"/>
      <c r="AM18" s="1107"/>
      <c r="AN18" s="1107"/>
      <c r="AO18" s="1107"/>
      <c r="AP18" s="1107"/>
      <c r="AQ18" s="1108" t="str">
        <f t="shared" si="1"/>
        <v>:</v>
      </c>
      <c r="AR18" s="1106"/>
      <c r="AS18" s="1108" t="str">
        <f t="shared" si="2"/>
        <v>:</v>
      </c>
      <c r="AT18" s="1153"/>
      <c r="AU18" s="706"/>
      <c r="AV18" s="707" t="b">
        <f t="shared" si="8"/>
        <v>0</v>
      </c>
      <c r="AW18" s="707" t="str">
        <f t="shared" si="9"/>
        <v>0</v>
      </c>
      <c r="AX18" s="761"/>
      <c r="AY18" s="709"/>
      <c r="AZ18" s="709"/>
      <c r="BA18" s="641"/>
      <c r="BB18" s="671">
        <v>12</v>
      </c>
      <c r="BC18" s="763"/>
      <c r="BD18" s="1139" t="s">
        <v>88</v>
      </c>
      <c r="BE18" s="1140"/>
      <c r="BF18" s="691"/>
      <c r="BG18" s="767"/>
      <c r="BH18" s="1141" t="s">
        <v>88</v>
      </c>
      <c r="BI18" s="1142"/>
      <c r="BJ18" s="641"/>
      <c r="BK18" s="641"/>
      <c r="BL18" s="641"/>
      <c r="BM18" s="641"/>
      <c r="BN18" s="641"/>
      <c r="BO18" s="641"/>
      <c r="BP18" s="641"/>
      <c r="BQ18" s="717" t="str">
        <f t="shared" si="3"/>
        <v/>
      </c>
      <c r="BR18" s="718" t="str">
        <f t="shared" si="4"/>
        <v/>
      </c>
      <c r="BS18" s="718" t="str">
        <f t="shared" si="5"/>
        <v/>
      </c>
      <c r="BT18" s="718" t="str">
        <f t="shared" si="6"/>
        <v/>
      </c>
      <c r="BU18" s="719" t="str">
        <f t="shared" si="7"/>
        <v/>
      </c>
      <c r="BV18" s="774"/>
      <c r="BW18" s="717" t="str">
        <f t="shared" si="10"/>
        <v/>
      </c>
      <c r="BX18" s="718" t="str">
        <f t="shared" si="11"/>
        <v/>
      </c>
      <c r="BY18" s="718" t="str">
        <f t="shared" si="12"/>
        <v/>
      </c>
      <c r="BZ18" s="718" t="str">
        <f t="shared" si="13"/>
        <v/>
      </c>
      <c r="CA18" s="719" t="str">
        <f t="shared" si="14"/>
        <v/>
      </c>
      <c r="CB18" s="774"/>
      <c r="CC18" s="641"/>
      <c r="CD18" s="642" t="str">
        <f t="shared" si="15"/>
        <v>ab-</v>
      </c>
      <c r="CE18" s="643" t="str">
        <f t="shared" si="16"/>
        <v>cd-</v>
      </c>
      <c r="CF18" s="641"/>
      <c r="CG18" s="642" t="str">
        <f t="shared" si="19"/>
        <v>-</v>
      </c>
      <c r="CH18" s="643" t="str">
        <f t="shared" si="17"/>
        <v>-</v>
      </c>
      <c r="CI18" s="776"/>
      <c r="CJ18" s="641"/>
      <c r="CK18" s="641"/>
      <c r="CL18" s="641"/>
      <c r="CM18" s="641"/>
      <c r="CN18" s="641"/>
      <c r="CO18" s="641"/>
      <c r="CP18" s="641"/>
      <c r="CQ18" s="641"/>
      <c r="CR18" s="641"/>
      <c r="CS18" s="641"/>
      <c r="CT18" s="641"/>
      <c r="CU18" s="641"/>
      <c r="CV18" s="641"/>
      <c r="CW18" s="641"/>
      <c r="CX18" s="641"/>
      <c r="CY18" s="641"/>
      <c r="CZ18" s="641"/>
      <c r="DA18" s="641"/>
      <c r="DB18" s="641"/>
      <c r="DC18" s="641"/>
      <c r="DD18" s="641"/>
      <c r="DE18" s="641"/>
      <c r="DF18" s="641"/>
      <c r="DG18" s="641"/>
      <c r="DH18" s="641"/>
      <c r="DI18" s="641"/>
      <c r="DJ18" s="641"/>
      <c r="DK18" s="641"/>
      <c r="DL18" s="641"/>
      <c r="DM18" s="641"/>
      <c r="DN18" s="641"/>
      <c r="DO18" s="641"/>
      <c r="DP18" s="641"/>
      <c r="DQ18" s="641"/>
      <c r="DR18" s="641"/>
      <c r="DS18" s="641"/>
      <c r="DT18" s="641"/>
      <c r="DU18" s="641"/>
      <c r="DV18" s="641"/>
      <c r="DW18" s="641"/>
      <c r="DX18" s="641"/>
      <c r="DY18" s="641"/>
      <c r="DZ18" s="641"/>
      <c r="EA18" s="641"/>
      <c r="EB18" s="641"/>
      <c r="EC18" s="641"/>
      <c r="ED18" s="641"/>
      <c r="EE18" s="641"/>
      <c r="EF18" s="641"/>
    </row>
    <row r="19" spans="1:139" s="715" customFormat="1" ht="13.5" customHeight="1" x14ac:dyDescent="0.15">
      <c r="A19" s="392" t="str">
        <f>IF($F$4="","",IF(GameMember!A17="","-",GameMember!A17))</f>
        <v>-</v>
      </c>
      <c r="B19" s="1127" t="str">
        <f>IF(A19="","",IF(A19="-","-",IF(AND(GameMember!C17=0,GameMember!D17=0),+GameMember!B17,IF(AND(GameMember!C17&lt;&gt;0,GameMember!D17=0),+GameMember!B17&amp;" "&amp;GameMember!C17,IF(AND(GameMember!C17=0,GameMember!D17&lt;&gt;0),+GameMember!B17&amp;" "&amp;GameMember!D17,IF(AND(GameMember!C17&lt;&gt;0,GameMember!D17&lt;&gt;0),+GameMember!B17&amp;" "&amp;GameMember!C17&amp;" "&amp;GameMember!D17,""))))))</f>
        <v>-</v>
      </c>
      <c r="C19" s="1128"/>
      <c r="D19" s="1128"/>
      <c r="E19" s="1128"/>
      <c r="F19" s="1128"/>
      <c r="G19" s="1128"/>
      <c r="H19" s="1128"/>
      <c r="I19" s="1129"/>
      <c r="J19" s="801" t="str">
        <f>IF(A19="","",IF(A19="-","-",+GameMember!E17))</f>
        <v>-</v>
      </c>
      <c r="K19" s="802" t="s">
        <v>147</v>
      </c>
      <c r="L19" s="803" t="str">
        <f>IF(A19="","",IF(K19="Y",GameSummary!AS18,"-"))</f>
        <v>-</v>
      </c>
      <c r="M19" s="755"/>
      <c r="N19" s="1130" t="str">
        <f t="shared" si="18"/>
        <v>:</v>
      </c>
      <c r="O19" s="1131"/>
      <c r="P19" s="1132"/>
      <c r="Q19" s="393"/>
      <c r="R19" s="393"/>
      <c r="S19" s="393"/>
      <c r="T19" s="1247"/>
      <c r="U19" s="1248"/>
      <c r="V19" s="940" t="str">
        <f>IF('Participation+-'!AL17="","",'Participation+-'!AL17)</f>
        <v/>
      </c>
      <c r="W19" s="941" t="str">
        <f>IF('Participation+-'!AM17="","",'Participation+-'!AM17)</f>
        <v/>
      </c>
      <c r="X19" s="941" t="str">
        <f>IF('Participation+-'!AN17="","",'Participation+-'!AN17)</f>
        <v/>
      </c>
      <c r="Y19" s="941" t="str">
        <f>IF('Participation+-'!AO17="","",'Participation+-'!AO17)</f>
        <v/>
      </c>
      <c r="Z19" s="941" t="str">
        <f>IF('Participation+-'!AP17="","",'Participation+-'!AP17)</f>
        <v/>
      </c>
      <c r="AA19" s="942" t="str">
        <f>IF('Participation+-'!AQ17="","",'Participation+-'!AQ17)</f>
        <v/>
      </c>
      <c r="AB19" s="943" t="str">
        <f>IF('Participation+-'!AR17="","",'Participation+-'!AR17)</f>
        <v/>
      </c>
      <c r="AC19" s="944" t="str">
        <f>IF('Participation+-'!AS17="","",'Participation+-'!AS17)</f>
        <v/>
      </c>
      <c r="AD19" s="944" t="str">
        <f>IF('Participation+-'!AT17="","",'Participation+-'!AT17)</f>
        <v/>
      </c>
      <c r="AE19" s="944" t="str">
        <f>IF('Participation+-'!AU17="","",'Participation+-'!AU17)</f>
        <v/>
      </c>
      <c r="AF19" s="944" t="str">
        <f>IF('Participation+-'!AV17="","",'Participation+-'!AV17)</f>
        <v/>
      </c>
      <c r="AG19" s="945" t="str">
        <f>IF('Participation+-'!AW17="","",'Participation+-'!AW17)</f>
        <v/>
      </c>
      <c r="AH19" s="1104" t="str">
        <f t="shared" si="0"/>
        <v>:</v>
      </c>
      <c r="AI19" s="1105"/>
      <c r="AJ19" s="1106"/>
      <c r="AK19" s="393"/>
      <c r="AL19" s="393"/>
      <c r="AM19" s="1107"/>
      <c r="AN19" s="1107"/>
      <c r="AO19" s="1107"/>
      <c r="AP19" s="1107"/>
      <c r="AQ19" s="1108" t="str">
        <f t="shared" si="1"/>
        <v>:</v>
      </c>
      <c r="AR19" s="1106"/>
      <c r="AS19" s="1108" t="str">
        <f t="shared" si="2"/>
        <v>:</v>
      </c>
      <c r="AT19" s="1153"/>
      <c r="AU19" s="706"/>
      <c r="AV19" s="707" t="b">
        <f t="shared" si="8"/>
        <v>0</v>
      </c>
      <c r="AW19" s="707" t="str">
        <f t="shared" si="9"/>
        <v>0</v>
      </c>
      <c r="AX19" s="761"/>
      <c r="AY19" s="709"/>
      <c r="AZ19" s="709"/>
      <c r="BA19" s="641"/>
      <c r="BB19" s="671">
        <v>13</v>
      </c>
      <c r="BC19" s="763"/>
      <c r="BD19" s="1139" t="s">
        <v>202</v>
      </c>
      <c r="BE19" s="1140"/>
      <c r="BF19" s="709"/>
      <c r="BG19" s="767"/>
      <c r="BH19" s="1141" t="s">
        <v>88</v>
      </c>
      <c r="BI19" s="1142"/>
      <c r="BJ19" s="641"/>
      <c r="BK19" s="641"/>
      <c r="BL19" s="641"/>
      <c r="BM19" s="641"/>
      <c r="BN19" s="641"/>
      <c r="BO19" s="641"/>
      <c r="BP19" s="641"/>
      <c r="BQ19" s="717" t="str">
        <f t="shared" si="3"/>
        <v/>
      </c>
      <c r="BR19" s="718" t="str">
        <f t="shared" si="4"/>
        <v/>
      </c>
      <c r="BS19" s="718" t="str">
        <f t="shared" si="5"/>
        <v/>
      </c>
      <c r="BT19" s="718" t="str">
        <f t="shared" si="6"/>
        <v/>
      </c>
      <c r="BU19" s="719" t="str">
        <f t="shared" si="7"/>
        <v/>
      </c>
      <c r="BV19" s="774"/>
      <c r="BW19" s="717" t="str">
        <f t="shared" si="10"/>
        <v/>
      </c>
      <c r="BX19" s="718" t="str">
        <f t="shared" si="11"/>
        <v/>
      </c>
      <c r="BY19" s="718" t="str">
        <f t="shared" si="12"/>
        <v/>
      </c>
      <c r="BZ19" s="718" t="str">
        <f t="shared" si="13"/>
        <v/>
      </c>
      <c r="CA19" s="719" t="str">
        <f t="shared" si="14"/>
        <v/>
      </c>
      <c r="CB19" s="774"/>
      <c r="CC19" s="641"/>
      <c r="CD19" s="642" t="str">
        <f t="shared" si="15"/>
        <v>ab-</v>
      </c>
      <c r="CE19" s="643" t="str">
        <f t="shared" si="16"/>
        <v>cd-</v>
      </c>
      <c r="CF19" s="641"/>
      <c r="CG19" s="642" t="str">
        <f t="shared" si="19"/>
        <v>-</v>
      </c>
      <c r="CH19" s="643" t="str">
        <f t="shared" si="17"/>
        <v>-</v>
      </c>
      <c r="CI19" s="776"/>
      <c r="CJ19" s="641"/>
      <c r="CK19" s="641"/>
      <c r="CL19" s="641"/>
      <c r="CM19" s="641"/>
      <c r="CN19" s="641"/>
      <c r="CO19" s="641"/>
      <c r="CP19" s="641"/>
      <c r="CQ19" s="641"/>
      <c r="CR19" s="641"/>
      <c r="CS19" s="641"/>
      <c r="CT19" s="641"/>
      <c r="CU19" s="641"/>
      <c r="CV19" s="641"/>
      <c r="CW19" s="641"/>
      <c r="CX19" s="641"/>
      <c r="CY19" s="641"/>
      <c r="CZ19" s="641"/>
      <c r="DA19" s="641"/>
      <c r="DB19" s="641"/>
      <c r="DC19" s="641"/>
      <c r="DD19" s="641"/>
      <c r="DE19" s="641"/>
      <c r="DF19" s="641"/>
      <c r="DG19" s="641"/>
      <c r="DH19" s="641"/>
      <c r="DI19" s="641"/>
      <c r="DJ19" s="641"/>
      <c r="DK19" s="641"/>
      <c r="DL19" s="641"/>
      <c r="DM19" s="641"/>
      <c r="DN19" s="641"/>
      <c r="DO19" s="641"/>
      <c r="DP19" s="641"/>
      <c r="DQ19" s="641"/>
      <c r="DR19" s="641"/>
      <c r="DS19" s="641"/>
      <c r="DT19" s="641"/>
      <c r="DU19" s="641"/>
      <c r="DV19" s="641"/>
      <c r="DW19" s="641"/>
      <c r="DX19" s="641"/>
      <c r="DY19" s="641"/>
      <c r="DZ19" s="641"/>
      <c r="EA19" s="641"/>
      <c r="EB19" s="641"/>
      <c r="EC19" s="641"/>
      <c r="ED19" s="641"/>
      <c r="EE19" s="641"/>
      <c r="EF19" s="641"/>
    </row>
    <row r="20" spans="1:139" s="715" customFormat="1" ht="13.5" customHeight="1" x14ac:dyDescent="0.15">
      <c r="A20" s="392" t="str">
        <f>IF($F$4="","",IF(GameMember!A18="","-",GameMember!A18))</f>
        <v>-</v>
      </c>
      <c r="B20" s="1127" t="str">
        <f>IF(A20="","",IF(A20="-","-",IF(AND(GameMember!C18=0,GameMember!D18=0),+GameMember!B18,IF(AND(GameMember!C18&lt;&gt;0,GameMember!D18=0),+GameMember!B18&amp;" "&amp;GameMember!C18,IF(AND(GameMember!C18=0,GameMember!D18&lt;&gt;0),+GameMember!B18&amp;" "&amp;GameMember!D18,IF(AND(GameMember!C18&lt;&gt;0,GameMember!D18&lt;&gt;0),+GameMember!B18&amp;" "&amp;GameMember!C18&amp;" "&amp;GameMember!D18,""))))))</f>
        <v>-</v>
      </c>
      <c r="C20" s="1128"/>
      <c r="D20" s="1128"/>
      <c r="E20" s="1128"/>
      <c r="F20" s="1128"/>
      <c r="G20" s="1128"/>
      <c r="H20" s="1128"/>
      <c r="I20" s="1129"/>
      <c r="J20" s="801" t="str">
        <f>IF(A20="","",IF(A20="-","-",+GameMember!E18))</f>
        <v>-</v>
      </c>
      <c r="K20" s="802" t="s">
        <v>147</v>
      </c>
      <c r="L20" s="803" t="str">
        <f>IF(A20="","",IF(K20="Y",GameSummary!AS19,"-"))</f>
        <v>-</v>
      </c>
      <c r="M20" s="755"/>
      <c r="N20" s="1130" t="str">
        <f t="shared" si="18"/>
        <v>:</v>
      </c>
      <c r="O20" s="1131"/>
      <c r="P20" s="1132"/>
      <c r="Q20" s="393"/>
      <c r="R20" s="393"/>
      <c r="S20" s="393"/>
      <c r="T20" s="1247"/>
      <c r="U20" s="1248"/>
      <c r="V20" s="940" t="str">
        <f>IF('Participation+-'!AL18="","",'Participation+-'!AL18)</f>
        <v/>
      </c>
      <c r="W20" s="941" t="str">
        <f>IF('Participation+-'!AM18="","",'Participation+-'!AM18)</f>
        <v/>
      </c>
      <c r="X20" s="941" t="str">
        <f>IF('Participation+-'!AN18="","",'Participation+-'!AN18)</f>
        <v/>
      </c>
      <c r="Y20" s="941" t="str">
        <f>IF('Participation+-'!AO18="","",'Participation+-'!AO18)</f>
        <v/>
      </c>
      <c r="Z20" s="941" t="str">
        <f>IF('Participation+-'!AP18="","",'Participation+-'!AP18)</f>
        <v/>
      </c>
      <c r="AA20" s="942" t="str">
        <f>IF('Participation+-'!AQ18="","",'Participation+-'!AQ18)</f>
        <v/>
      </c>
      <c r="AB20" s="943" t="str">
        <f>IF('Participation+-'!AR18="","",'Participation+-'!AR18)</f>
        <v/>
      </c>
      <c r="AC20" s="944" t="str">
        <f>IF('Participation+-'!AS18="","",'Participation+-'!AS18)</f>
        <v/>
      </c>
      <c r="AD20" s="944" t="str">
        <f>IF('Participation+-'!AT18="","",'Participation+-'!AT18)</f>
        <v/>
      </c>
      <c r="AE20" s="944" t="str">
        <f>IF('Participation+-'!AU18="","",'Participation+-'!AU18)</f>
        <v/>
      </c>
      <c r="AF20" s="944" t="str">
        <f>IF('Participation+-'!AV18="","",'Participation+-'!AV18)</f>
        <v/>
      </c>
      <c r="AG20" s="945" t="str">
        <f>IF('Participation+-'!AW18="","",'Participation+-'!AW18)</f>
        <v/>
      </c>
      <c r="AH20" s="1104" t="str">
        <f t="shared" si="0"/>
        <v>:</v>
      </c>
      <c r="AI20" s="1105"/>
      <c r="AJ20" s="1106"/>
      <c r="AK20" s="393"/>
      <c r="AL20" s="393"/>
      <c r="AM20" s="1107"/>
      <c r="AN20" s="1107"/>
      <c r="AO20" s="1107"/>
      <c r="AP20" s="1107"/>
      <c r="AQ20" s="1108" t="str">
        <f t="shared" si="1"/>
        <v>:</v>
      </c>
      <c r="AR20" s="1106"/>
      <c r="AS20" s="1108" t="str">
        <f t="shared" si="2"/>
        <v>:</v>
      </c>
      <c r="AT20" s="1153"/>
      <c r="AU20" s="706"/>
      <c r="AV20" s="707" t="b">
        <f t="shared" si="8"/>
        <v>0</v>
      </c>
      <c r="AW20" s="707" t="str">
        <f t="shared" si="9"/>
        <v>0</v>
      </c>
      <c r="AX20" s="761"/>
      <c r="AY20" s="709"/>
      <c r="AZ20" s="709"/>
      <c r="BA20" s="641"/>
      <c r="BB20" s="671">
        <v>14</v>
      </c>
      <c r="BC20" s="763"/>
      <c r="BD20" s="1139" t="s">
        <v>88</v>
      </c>
      <c r="BE20" s="1140"/>
      <c r="BF20" s="709"/>
      <c r="BG20" s="767"/>
      <c r="BH20" s="1141" t="s">
        <v>88</v>
      </c>
      <c r="BI20" s="1142"/>
      <c r="BJ20" s="641"/>
      <c r="BK20" s="641"/>
      <c r="BL20" s="641"/>
      <c r="BM20" s="641"/>
      <c r="BN20" s="641"/>
      <c r="BO20" s="641"/>
      <c r="BP20" s="641"/>
      <c r="BQ20" s="717" t="str">
        <f t="shared" si="3"/>
        <v/>
      </c>
      <c r="BR20" s="718" t="str">
        <f t="shared" si="4"/>
        <v/>
      </c>
      <c r="BS20" s="718" t="str">
        <f t="shared" si="5"/>
        <v/>
      </c>
      <c r="BT20" s="718" t="str">
        <f t="shared" si="6"/>
        <v/>
      </c>
      <c r="BU20" s="719" t="str">
        <f t="shared" si="7"/>
        <v/>
      </c>
      <c r="BV20" s="774"/>
      <c r="BW20" s="717" t="str">
        <f t="shared" si="10"/>
        <v/>
      </c>
      <c r="BX20" s="718" t="str">
        <f t="shared" si="11"/>
        <v/>
      </c>
      <c r="BY20" s="718" t="str">
        <f t="shared" si="12"/>
        <v/>
      </c>
      <c r="BZ20" s="718" t="str">
        <f t="shared" si="13"/>
        <v/>
      </c>
      <c r="CA20" s="719" t="str">
        <f t="shared" si="14"/>
        <v/>
      </c>
      <c r="CB20" s="774"/>
      <c r="CC20" s="641"/>
      <c r="CD20" s="642" t="str">
        <f t="shared" si="15"/>
        <v>ab-</v>
      </c>
      <c r="CE20" s="643" t="str">
        <f t="shared" si="16"/>
        <v>cd-</v>
      </c>
      <c r="CF20" s="641"/>
      <c r="CG20" s="642" t="str">
        <f t="shared" si="19"/>
        <v>-</v>
      </c>
      <c r="CH20" s="643" t="str">
        <f t="shared" si="17"/>
        <v>-</v>
      </c>
      <c r="CI20" s="776"/>
      <c r="CJ20" s="641"/>
      <c r="CK20" s="641"/>
      <c r="CL20" s="641"/>
      <c r="CM20" s="641"/>
      <c r="CN20" s="641"/>
      <c r="CO20" s="641"/>
      <c r="CP20" s="641"/>
      <c r="CQ20" s="641"/>
      <c r="CR20" s="641"/>
      <c r="CS20" s="641"/>
      <c r="CT20" s="641"/>
      <c r="CU20" s="641"/>
      <c r="CV20" s="641"/>
      <c r="CW20" s="641"/>
      <c r="CX20" s="641"/>
      <c r="CY20" s="641"/>
      <c r="CZ20" s="641"/>
      <c r="DA20" s="641"/>
      <c r="DB20" s="641"/>
      <c r="DC20" s="641"/>
      <c r="DD20" s="641"/>
      <c r="DE20" s="641"/>
      <c r="DF20" s="641"/>
      <c r="DG20" s="641"/>
      <c r="DH20" s="641"/>
      <c r="DI20" s="641"/>
      <c r="DJ20" s="641"/>
      <c r="DK20" s="641"/>
      <c r="DL20" s="641"/>
      <c r="DM20" s="641"/>
      <c r="DN20" s="641"/>
      <c r="DO20" s="641"/>
      <c r="DP20" s="641"/>
      <c r="DQ20" s="641"/>
      <c r="DR20" s="641"/>
      <c r="DS20" s="641"/>
      <c r="DT20" s="641"/>
      <c r="DU20" s="641"/>
      <c r="DV20" s="641"/>
      <c r="DW20" s="641"/>
      <c r="DX20" s="641"/>
      <c r="DY20" s="641"/>
      <c r="DZ20" s="641"/>
      <c r="EA20" s="641"/>
      <c r="EB20" s="641"/>
      <c r="EC20" s="641"/>
      <c r="ED20" s="641"/>
      <c r="EE20" s="641"/>
      <c r="EF20" s="641"/>
    </row>
    <row r="21" spans="1:139" s="715" customFormat="1" ht="13.5" customHeight="1" x14ac:dyDescent="0.15">
      <c r="A21" s="392" t="str">
        <f>IF($F$4="","",IF(GameMember!A19="","-",GameMember!A19))</f>
        <v>-</v>
      </c>
      <c r="B21" s="1127" t="str">
        <f>IF(A21="","",IF(A21="-","-",IF(AND(GameMember!C19=0,GameMember!D19=0),+GameMember!B19,IF(AND(GameMember!C19&lt;&gt;0,GameMember!D19=0),+GameMember!B19&amp;" "&amp;GameMember!C19,IF(AND(GameMember!C19=0,GameMember!D19&lt;&gt;0),+GameMember!B19&amp;" "&amp;GameMember!D19,IF(AND(GameMember!C19&lt;&gt;0,GameMember!D19&lt;&gt;0),+GameMember!B19&amp;" "&amp;GameMember!C19&amp;" "&amp;GameMember!D19,""))))))</f>
        <v>-</v>
      </c>
      <c r="C21" s="1128"/>
      <c r="D21" s="1128"/>
      <c r="E21" s="1128"/>
      <c r="F21" s="1128"/>
      <c r="G21" s="1128"/>
      <c r="H21" s="1128"/>
      <c r="I21" s="1129"/>
      <c r="J21" s="801" t="str">
        <f>IF(A21="","",IF(A21="-","-",+GameMember!E19))</f>
        <v>-</v>
      </c>
      <c r="K21" s="802" t="s">
        <v>147</v>
      </c>
      <c r="L21" s="803" t="str">
        <f>IF(A21="","",IF(K21="Y",GameSummary!AS20,"-"))</f>
        <v>-</v>
      </c>
      <c r="M21" s="755"/>
      <c r="N21" s="1130" t="str">
        <f t="shared" si="18"/>
        <v>:</v>
      </c>
      <c r="O21" s="1131"/>
      <c r="P21" s="1132"/>
      <c r="Q21" s="393"/>
      <c r="R21" s="393"/>
      <c r="S21" s="393"/>
      <c r="T21" s="1247"/>
      <c r="U21" s="1248"/>
      <c r="V21" s="940" t="str">
        <f>IF('Participation+-'!AL19="","",'Participation+-'!AL19)</f>
        <v/>
      </c>
      <c r="W21" s="941" t="str">
        <f>IF('Participation+-'!AM19="","",'Participation+-'!AM19)</f>
        <v/>
      </c>
      <c r="X21" s="941" t="str">
        <f>IF('Participation+-'!AN19="","",'Participation+-'!AN19)</f>
        <v/>
      </c>
      <c r="Y21" s="941" t="str">
        <f>IF('Participation+-'!AO19="","",'Participation+-'!AO19)</f>
        <v/>
      </c>
      <c r="Z21" s="941" t="str">
        <f>IF('Participation+-'!AP19="","",'Participation+-'!AP19)</f>
        <v/>
      </c>
      <c r="AA21" s="942" t="str">
        <f>IF('Participation+-'!AQ19="","",'Participation+-'!AQ19)</f>
        <v/>
      </c>
      <c r="AB21" s="943" t="str">
        <f>IF('Participation+-'!AR19="","",'Participation+-'!AR19)</f>
        <v/>
      </c>
      <c r="AC21" s="944" t="str">
        <f>IF('Participation+-'!AS19="","",'Participation+-'!AS19)</f>
        <v/>
      </c>
      <c r="AD21" s="944" t="str">
        <f>IF('Participation+-'!AT19="","",'Participation+-'!AT19)</f>
        <v/>
      </c>
      <c r="AE21" s="944" t="str">
        <f>IF('Participation+-'!AU19="","",'Participation+-'!AU19)</f>
        <v/>
      </c>
      <c r="AF21" s="944" t="str">
        <f>IF('Participation+-'!AV19="","",'Participation+-'!AV19)</f>
        <v/>
      </c>
      <c r="AG21" s="945" t="str">
        <f>IF('Participation+-'!AW19="","",'Participation+-'!AW19)</f>
        <v/>
      </c>
      <c r="AH21" s="1104" t="str">
        <f t="shared" si="0"/>
        <v>:</v>
      </c>
      <c r="AI21" s="1105"/>
      <c r="AJ21" s="1106"/>
      <c r="AK21" s="393"/>
      <c r="AL21" s="393"/>
      <c r="AM21" s="1107"/>
      <c r="AN21" s="1107"/>
      <c r="AO21" s="1107"/>
      <c r="AP21" s="1107"/>
      <c r="AQ21" s="1108" t="str">
        <f t="shared" si="1"/>
        <v>:</v>
      </c>
      <c r="AR21" s="1106"/>
      <c r="AS21" s="1108" t="str">
        <f t="shared" si="2"/>
        <v>:</v>
      </c>
      <c r="AT21" s="1153"/>
      <c r="AU21" s="706"/>
      <c r="AV21" s="707" t="b">
        <f t="shared" si="8"/>
        <v>0</v>
      </c>
      <c r="AW21" s="707" t="str">
        <f t="shared" si="9"/>
        <v>0</v>
      </c>
      <c r="AX21" s="761"/>
      <c r="AY21" s="709"/>
      <c r="AZ21" s="709"/>
      <c r="BA21" s="641"/>
      <c r="BB21" s="671">
        <v>15</v>
      </c>
      <c r="BC21" s="763"/>
      <c r="BD21" s="1139" t="s">
        <v>88</v>
      </c>
      <c r="BE21" s="1140"/>
      <c r="BF21" s="709"/>
      <c r="BG21" s="767"/>
      <c r="BH21" s="1141" t="s">
        <v>88</v>
      </c>
      <c r="BI21" s="1142"/>
      <c r="BJ21" s="641"/>
      <c r="BK21" s="641"/>
      <c r="BL21" s="641"/>
      <c r="BM21" s="641"/>
      <c r="BN21" s="641"/>
      <c r="BO21" s="641"/>
      <c r="BP21" s="641"/>
      <c r="BQ21" s="717" t="str">
        <f t="shared" si="3"/>
        <v/>
      </c>
      <c r="BR21" s="718" t="str">
        <f t="shared" si="4"/>
        <v/>
      </c>
      <c r="BS21" s="718" t="str">
        <f t="shared" si="5"/>
        <v/>
      </c>
      <c r="BT21" s="718" t="str">
        <f t="shared" si="6"/>
        <v/>
      </c>
      <c r="BU21" s="719" t="str">
        <f t="shared" si="7"/>
        <v/>
      </c>
      <c r="BV21" s="774"/>
      <c r="BW21" s="717" t="str">
        <f t="shared" si="10"/>
        <v/>
      </c>
      <c r="BX21" s="718" t="str">
        <f t="shared" si="11"/>
        <v/>
      </c>
      <c r="BY21" s="718" t="str">
        <f t="shared" si="12"/>
        <v/>
      </c>
      <c r="BZ21" s="718" t="str">
        <f t="shared" si="13"/>
        <v/>
      </c>
      <c r="CA21" s="719" t="str">
        <f t="shared" si="14"/>
        <v/>
      </c>
      <c r="CB21" s="774"/>
      <c r="CC21" s="641"/>
      <c r="CD21" s="642" t="str">
        <f t="shared" si="15"/>
        <v>ab-</v>
      </c>
      <c r="CE21" s="643" t="str">
        <f t="shared" si="16"/>
        <v>cd-</v>
      </c>
      <c r="CF21" s="641"/>
      <c r="CG21" s="642" t="str">
        <f t="shared" si="19"/>
        <v>-</v>
      </c>
      <c r="CH21" s="643" t="str">
        <f t="shared" si="17"/>
        <v>-</v>
      </c>
      <c r="CI21" s="776"/>
      <c r="CJ21" s="641"/>
      <c r="CK21" s="641"/>
      <c r="CL21" s="641"/>
      <c r="CM21" s="641"/>
      <c r="CN21" s="641"/>
      <c r="CO21" s="641"/>
      <c r="CP21" s="641"/>
      <c r="CQ21" s="641"/>
      <c r="CR21" s="641"/>
      <c r="CS21" s="641"/>
      <c r="CT21" s="641"/>
      <c r="CU21" s="641"/>
      <c r="CV21" s="641"/>
      <c r="CW21" s="641"/>
      <c r="CX21" s="641"/>
      <c r="CY21" s="641"/>
      <c r="CZ21" s="641"/>
      <c r="DA21" s="641"/>
      <c r="DB21" s="641"/>
      <c r="DC21" s="641"/>
      <c r="DD21" s="641"/>
      <c r="DE21" s="641"/>
      <c r="DF21" s="641"/>
      <c r="DG21" s="641"/>
      <c r="DH21" s="641"/>
      <c r="DI21" s="641"/>
      <c r="DJ21" s="641"/>
      <c r="DK21" s="641"/>
      <c r="DL21" s="641"/>
      <c r="DM21" s="641"/>
      <c r="DN21" s="641"/>
      <c r="DO21" s="641"/>
      <c r="DP21" s="641"/>
      <c r="DQ21" s="641"/>
      <c r="DR21" s="641"/>
      <c r="DS21" s="641"/>
      <c r="DT21" s="641"/>
      <c r="DU21" s="641"/>
      <c r="DV21" s="641"/>
      <c r="DW21" s="641"/>
      <c r="DX21" s="641"/>
      <c r="DY21" s="641"/>
      <c r="DZ21" s="641"/>
      <c r="EA21" s="641"/>
      <c r="EB21" s="641"/>
      <c r="EC21" s="641"/>
      <c r="ED21" s="641"/>
      <c r="EE21" s="641"/>
      <c r="EF21" s="641"/>
    </row>
    <row r="22" spans="1:139" s="715" customFormat="1" ht="13.5" customHeight="1" x14ac:dyDescent="0.15">
      <c r="A22" s="392" t="str">
        <f>IF($F$4="","",IF(GameMember!A20="","-",GameMember!A20))</f>
        <v>-</v>
      </c>
      <c r="B22" s="1127" t="str">
        <f>IF(A22="","",IF(A22="-","-",IF(AND(GameMember!C20=0,GameMember!D20=0),+GameMember!B20,IF(AND(GameMember!C20&lt;&gt;0,GameMember!D20=0),+GameMember!B20&amp;" "&amp;GameMember!C20,IF(AND(GameMember!C20=0,GameMember!D20&lt;&gt;0),+GameMember!B20&amp;" "&amp;GameMember!D20,IF(AND(GameMember!C20&lt;&gt;0,GameMember!D20&lt;&gt;0),+GameMember!B20&amp;" "&amp;GameMember!C20&amp;" "&amp;GameMember!D20,""))))))</f>
        <v>-</v>
      </c>
      <c r="C22" s="1128"/>
      <c r="D22" s="1128"/>
      <c r="E22" s="1128"/>
      <c r="F22" s="1128"/>
      <c r="G22" s="1128"/>
      <c r="H22" s="1128"/>
      <c r="I22" s="1129"/>
      <c r="J22" s="801" t="str">
        <f>IF(A22="","",IF(A22="-","-",+GameMember!E20))</f>
        <v>-</v>
      </c>
      <c r="K22" s="802" t="s">
        <v>147</v>
      </c>
      <c r="L22" s="803" t="str">
        <f>IF(A22="","",IF(K22="Y",GameSummary!AS21,"-"))</f>
        <v>-</v>
      </c>
      <c r="M22" s="755"/>
      <c r="N22" s="1130" t="str">
        <f t="shared" si="18"/>
        <v>:</v>
      </c>
      <c r="O22" s="1131"/>
      <c r="P22" s="1132"/>
      <c r="Q22" s="393"/>
      <c r="R22" s="393"/>
      <c r="S22" s="393"/>
      <c r="T22" s="1247"/>
      <c r="U22" s="1248"/>
      <c r="V22" s="940" t="str">
        <f>IF('Participation+-'!AL20="","",'Participation+-'!AL20)</f>
        <v/>
      </c>
      <c r="W22" s="941" t="str">
        <f>IF('Participation+-'!AM20="","",'Participation+-'!AM20)</f>
        <v/>
      </c>
      <c r="X22" s="941" t="str">
        <f>IF('Participation+-'!AN20="","",'Participation+-'!AN20)</f>
        <v/>
      </c>
      <c r="Y22" s="941" t="str">
        <f>IF('Participation+-'!AO20="","",'Participation+-'!AO20)</f>
        <v/>
      </c>
      <c r="Z22" s="941" t="str">
        <f>IF('Participation+-'!AP20="","",'Participation+-'!AP20)</f>
        <v/>
      </c>
      <c r="AA22" s="942" t="str">
        <f>IF('Participation+-'!AQ20="","",'Participation+-'!AQ20)</f>
        <v/>
      </c>
      <c r="AB22" s="943" t="str">
        <f>IF('Participation+-'!AR20="","",'Participation+-'!AR20)</f>
        <v/>
      </c>
      <c r="AC22" s="944" t="str">
        <f>IF('Participation+-'!AS20="","",'Participation+-'!AS20)</f>
        <v/>
      </c>
      <c r="AD22" s="944" t="str">
        <f>IF('Participation+-'!AT20="","",'Participation+-'!AT20)</f>
        <v/>
      </c>
      <c r="AE22" s="944" t="str">
        <f>IF('Participation+-'!AU20="","",'Participation+-'!AU20)</f>
        <v/>
      </c>
      <c r="AF22" s="944" t="str">
        <f>IF('Participation+-'!AV20="","",'Participation+-'!AV20)</f>
        <v/>
      </c>
      <c r="AG22" s="945" t="str">
        <f>IF('Participation+-'!AW20="","",'Participation+-'!AW20)</f>
        <v/>
      </c>
      <c r="AH22" s="1104" t="str">
        <f t="shared" si="0"/>
        <v>:</v>
      </c>
      <c r="AI22" s="1105"/>
      <c r="AJ22" s="1106"/>
      <c r="AK22" s="393"/>
      <c r="AL22" s="393"/>
      <c r="AM22" s="1107"/>
      <c r="AN22" s="1107"/>
      <c r="AO22" s="1107"/>
      <c r="AP22" s="1107"/>
      <c r="AQ22" s="1108" t="str">
        <f t="shared" si="1"/>
        <v>:</v>
      </c>
      <c r="AR22" s="1106"/>
      <c r="AS22" s="1108" t="str">
        <f t="shared" si="2"/>
        <v>:</v>
      </c>
      <c r="AT22" s="1153"/>
      <c r="AU22" s="706"/>
      <c r="AV22" s="707" t="b">
        <f t="shared" si="8"/>
        <v>0</v>
      </c>
      <c r="AW22" s="707" t="str">
        <f t="shared" si="9"/>
        <v>0</v>
      </c>
      <c r="AX22" s="761"/>
      <c r="AY22" s="709"/>
      <c r="AZ22" s="709"/>
      <c r="BA22" s="641"/>
      <c r="BB22" s="671">
        <v>16</v>
      </c>
      <c r="BC22" s="763"/>
      <c r="BD22" s="1139" t="s">
        <v>88</v>
      </c>
      <c r="BE22" s="1140"/>
      <c r="BF22" s="709"/>
      <c r="BG22" s="767"/>
      <c r="BH22" s="1141" t="s">
        <v>88</v>
      </c>
      <c r="BI22" s="1142"/>
      <c r="BJ22" s="641"/>
      <c r="BK22" s="641"/>
      <c r="BL22" s="641"/>
      <c r="BM22" s="641"/>
      <c r="BN22" s="641"/>
      <c r="BO22" s="641"/>
      <c r="BP22" s="641"/>
      <c r="BQ22" s="717" t="str">
        <f t="shared" si="3"/>
        <v/>
      </c>
      <c r="BR22" s="718" t="str">
        <f t="shared" si="4"/>
        <v/>
      </c>
      <c r="BS22" s="718" t="str">
        <f t="shared" si="5"/>
        <v/>
      </c>
      <c r="BT22" s="718" t="str">
        <f t="shared" si="6"/>
        <v/>
      </c>
      <c r="BU22" s="719" t="str">
        <f t="shared" si="7"/>
        <v/>
      </c>
      <c r="BV22" s="774"/>
      <c r="BW22" s="717" t="str">
        <f t="shared" si="10"/>
        <v/>
      </c>
      <c r="BX22" s="718" t="str">
        <f t="shared" si="11"/>
        <v/>
      </c>
      <c r="BY22" s="718" t="str">
        <f t="shared" si="12"/>
        <v/>
      </c>
      <c r="BZ22" s="718" t="str">
        <f t="shared" si="13"/>
        <v/>
      </c>
      <c r="CA22" s="719" t="str">
        <f t="shared" si="14"/>
        <v/>
      </c>
      <c r="CB22" s="774"/>
      <c r="CC22" s="641"/>
      <c r="CD22" s="642" t="str">
        <f t="shared" si="15"/>
        <v>ab-</v>
      </c>
      <c r="CE22" s="643" t="str">
        <f t="shared" si="16"/>
        <v>cd-</v>
      </c>
      <c r="CF22" s="641"/>
      <c r="CG22" s="642" t="str">
        <f t="shared" si="19"/>
        <v>-</v>
      </c>
      <c r="CH22" s="643" t="str">
        <f t="shared" si="17"/>
        <v>-</v>
      </c>
      <c r="CI22" s="776"/>
      <c r="CJ22" s="641"/>
      <c r="CK22" s="641"/>
      <c r="CL22" s="641"/>
      <c r="CM22" s="641"/>
      <c r="CN22" s="641"/>
      <c r="CO22" s="641"/>
      <c r="CP22" s="641"/>
      <c r="CQ22" s="641"/>
      <c r="CR22" s="641"/>
      <c r="CS22" s="641"/>
      <c r="CT22" s="641"/>
      <c r="CU22" s="641"/>
      <c r="CV22" s="641"/>
      <c r="CW22" s="641"/>
      <c r="CX22" s="641"/>
      <c r="CY22" s="641"/>
      <c r="CZ22" s="641"/>
      <c r="DA22" s="641"/>
      <c r="DB22" s="641"/>
      <c r="DC22" s="641"/>
      <c r="DD22" s="641"/>
      <c r="DE22" s="641"/>
      <c r="DF22" s="641"/>
      <c r="DG22" s="641"/>
      <c r="DH22" s="641"/>
      <c r="DI22" s="641"/>
      <c r="DJ22" s="641"/>
      <c r="DK22" s="641"/>
      <c r="DL22" s="641"/>
      <c r="DM22" s="641"/>
      <c r="DN22" s="641"/>
      <c r="DO22" s="641"/>
      <c r="DP22" s="641"/>
      <c r="DQ22" s="641"/>
      <c r="DR22" s="641"/>
      <c r="DS22" s="641"/>
      <c r="DT22" s="641"/>
      <c r="DU22" s="641"/>
      <c r="DV22" s="641"/>
      <c r="DW22" s="641"/>
      <c r="DX22" s="641"/>
      <c r="DY22" s="641"/>
      <c r="DZ22" s="641"/>
      <c r="EA22" s="641"/>
      <c r="EB22" s="641"/>
      <c r="EC22" s="641"/>
      <c r="ED22" s="641"/>
      <c r="EE22" s="641"/>
      <c r="EF22" s="641"/>
    </row>
    <row r="23" spans="1:139" s="715" customFormat="1" ht="13.5" customHeight="1" x14ac:dyDescent="0.15">
      <c r="A23" s="392" t="str">
        <f>IF($F$4="","",IF(GameMember!A21="","-",GameMember!A21))</f>
        <v>-</v>
      </c>
      <c r="B23" s="1127" t="str">
        <f>IF(A23="","",IF(A23="-","-",IF(AND(GameMember!C21=0,GameMember!D21=0),+GameMember!B21,IF(AND(GameMember!C21&lt;&gt;0,GameMember!D21=0),+GameMember!B21&amp;" "&amp;GameMember!C21,IF(AND(GameMember!C21=0,GameMember!D21&lt;&gt;0),+GameMember!B21&amp;" "&amp;GameMember!D21,IF(AND(GameMember!C21&lt;&gt;0,GameMember!D21&lt;&gt;0),+GameMember!B21&amp;" "&amp;GameMember!C21&amp;" "&amp;GameMember!D21,""))))))</f>
        <v>-</v>
      </c>
      <c r="C23" s="1128"/>
      <c r="D23" s="1128"/>
      <c r="E23" s="1128"/>
      <c r="F23" s="1128"/>
      <c r="G23" s="1128"/>
      <c r="H23" s="1128"/>
      <c r="I23" s="1129"/>
      <c r="J23" s="801" t="str">
        <f>IF(A23="","",IF(A23="-","-",+GameMember!E21))</f>
        <v>-</v>
      </c>
      <c r="K23" s="802" t="s">
        <v>147</v>
      </c>
      <c r="L23" s="803" t="str">
        <f>IF(A23="","",IF(K23="Y",GameSummary!AS22,"-"))</f>
        <v>-</v>
      </c>
      <c r="M23" s="755"/>
      <c r="N23" s="1130" t="str">
        <f t="shared" si="18"/>
        <v>:</v>
      </c>
      <c r="O23" s="1131"/>
      <c r="P23" s="1132"/>
      <c r="Q23" s="393"/>
      <c r="R23" s="393"/>
      <c r="S23" s="393"/>
      <c r="T23" s="1247"/>
      <c r="U23" s="1248"/>
      <c r="V23" s="940" t="str">
        <f>IF('Participation+-'!AL21="","",'Participation+-'!AL21)</f>
        <v/>
      </c>
      <c r="W23" s="941" t="str">
        <f>IF('Participation+-'!AM21="","",'Participation+-'!AM21)</f>
        <v/>
      </c>
      <c r="X23" s="941" t="str">
        <f>IF('Participation+-'!AN21="","",'Participation+-'!AN21)</f>
        <v/>
      </c>
      <c r="Y23" s="941" t="str">
        <f>IF('Participation+-'!AO21="","",'Participation+-'!AO21)</f>
        <v/>
      </c>
      <c r="Z23" s="941" t="str">
        <f>IF('Participation+-'!AP21="","",'Participation+-'!AP21)</f>
        <v/>
      </c>
      <c r="AA23" s="942" t="str">
        <f>IF('Participation+-'!AQ21="","",'Participation+-'!AQ21)</f>
        <v/>
      </c>
      <c r="AB23" s="943" t="str">
        <f>IF('Participation+-'!AR21="","",'Participation+-'!AR21)</f>
        <v/>
      </c>
      <c r="AC23" s="944" t="str">
        <f>IF('Participation+-'!AS21="","",'Participation+-'!AS21)</f>
        <v/>
      </c>
      <c r="AD23" s="944" t="str">
        <f>IF('Participation+-'!AT21="","",'Participation+-'!AT21)</f>
        <v/>
      </c>
      <c r="AE23" s="944" t="str">
        <f>IF('Participation+-'!AU21="","",'Participation+-'!AU21)</f>
        <v/>
      </c>
      <c r="AF23" s="944" t="str">
        <f>IF('Participation+-'!AV21="","",'Participation+-'!AV21)</f>
        <v/>
      </c>
      <c r="AG23" s="945" t="str">
        <f>IF('Participation+-'!AW21="","",'Participation+-'!AW21)</f>
        <v/>
      </c>
      <c r="AH23" s="1104" t="str">
        <f t="shared" si="0"/>
        <v>:</v>
      </c>
      <c r="AI23" s="1105"/>
      <c r="AJ23" s="1106"/>
      <c r="AK23" s="393"/>
      <c r="AL23" s="393"/>
      <c r="AM23" s="1107"/>
      <c r="AN23" s="1107"/>
      <c r="AO23" s="1107"/>
      <c r="AP23" s="1107"/>
      <c r="AQ23" s="1108" t="str">
        <f t="shared" si="1"/>
        <v>:</v>
      </c>
      <c r="AR23" s="1106"/>
      <c r="AS23" s="1108" t="str">
        <f t="shared" si="2"/>
        <v>:</v>
      </c>
      <c r="AT23" s="1153"/>
      <c r="AU23" s="706"/>
      <c r="AV23" s="707" t="b">
        <f t="shared" si="8"/>
        <v>0</v>
      </c>
      <c r="AW23" s="707" t="str">
        <f t="shared" si="9"/>
        <v>0</v>
      </c>
      <c r="AX23" s="761"/>
      <c r="AY23" s="709"/>
      <c r="AZ23" s="709"/>
      <c r="BA23" s="641"/>
      <c r="BB23" s="671">
        <v>17</v>
      </c>
      <c r="BC23" s="763"/>
      <c r="BD23" s="1139" t="s">
        <v>88</v>
      </c>
      <c r="BE23" s="1140"/>
      <c r="BF23" s="709"/>
      <c r="BG23" s="767"/>
      <c r="BH23" s="1141" t="s">
        <v>88</v>
      </c>
      <c r="BI23" s="1142"/>
      <c r="BJ23" s="641"/>
      <c r="BK23" s="641"/>
      <c r="BL23" s="641"/>
      <c r="BM23" s="641"/>
      <c r="BN23" s="641"/>
      <c r="BO23" s="641"/>
      <c r="BP23" s="641"/>
      <c r="BQ23" s="717" t="str">
        <f t="shared" si="3"/>
        <v/>
      </c>
      <c r="BR23" s="718" t="str">
        <f t="shared" si="4"/>
        <v/>
      </c>
      <c r="BS23" s="718" t="str">
        <f t="shared" si="5"/>
        <v/>
      </c>
      <c r="BT23" s="718" t="str">
        <f t="shared" si="6"/>
        <v/>
      </c>
      <c r="BU23" s="719" t="str">
        <f t="shared" si="7"/>
        <v/>
      </c>
      <c r="BV23" s="774"/>
      <c r="BW23" s="717" t="str">
        <f t="shared" si="10"/>
        <v/>
      </c>
      <c r="BX23" s="718" t="str">
        <f t="shared" si="11"/>
        <v/>
      </c>
      <c r="BY23" s="718" t="str">
        <f t="shared" si="12"/>
        <v/>
      </c>
      <c r="BZ23" s="718" t="str">
        <f t="shared" si="13"/>
        <v/>
      </c>
      <c r="CA23" s="719" t="str">
        <f t="shared" si="14"/>
        <v/>
      </c>
      <c r="CB23" s="774"/>
      <c r="CC23" s="641"/>
      <c r="CD23" s="642" t="str">
        <f t="shared" si="15"/>
        <v>ab-</v>
      </c>
      <c r="CE23" s="643" t="str">
        <f t="shared" si="16"/>
        <v>cd-</v>
      </c>
      <c r="CF23" s="641"/>
      <c r="CG23" s="642" t="str">
        <f t="shared" si="19"/>
        <v>-</v>
      </c>
      <c r="CH23" s="643" t="str">
        <f t="shared" si="17"/>
        <v>-</v>
      </c>
      <c r="CI23" s="776"/>
      <c r="CJ23" s="641"/>
      <c r="CK23" s="641"/>
      <c r="CL23" s="641"/>
      <c r="CM23" s="641"/>
      <c r="CN23" s="641"/>
      <c r="CO23" s="641"/>
      <c r="CP23" s="641"/>
      <c r="CQ23" s="641"/>
      <c r="CR23" s="641"/>
      <c r="CS23" s="641"/>
      <c r="CT23" s="641"/>
      <c r="CU23" s="641"/>
      <c r="CV23" s="641"/>
      <c r="CW23" s="641"/>
      <c r="CX23" s="641"/>
      <c r="CY23" s="641"/>
      <c r="CZ23" s="641"/>
      <c r="DA23" s="641"/>
      <c r="DB23" s="641"/>
      <c r="DC23" s="641"/>
      <c r="DD23" s="641"/>
      <c r="DE23" s="641"/>
      <c r="DF23" s="641"/>
      <c r="DG23" s="641"/>
      <c r="DH23" s="641"/>
      <c r="DI23" s="641"/>
      <c r="DJ23" s="641"/>
      <c r="DK23" s="641"/>
      <c r="DL23" s="641"/>
      <c r="DM23" s="641"/>
      <c r="DN23" s="641"/>
      <c r="DO23" s="641"/>
      <c r="DP23" s="641"/>
      <c r="DQ23" s="641"/>
      <c r="DR23" s="641"/>
      <c r="DS23" s="641"/>
      <c r="DT23" s="641"/>
      <c r="DU23" s="641"/>
      <c r="DV23" s="641"/>
      <c r="DW23" s="641"/>
      <c r="DX23" s="641"/>
      <c r="DY23" s="641"/>
      <c r="DZ23" s="641"/>
      <c r="EA23" s="641"/>
      <c r="EB23" s="641"/>
      <c r="EC23" s="641"/>
      <c r="ED23" s="641"/>
      <c r="EE23" s="641"/>
      <c r="EF23" s="641"/>
    </row>
    <row r="24" spans="1:139" s="715" customFormat="1" ht="13.5" customHeight="1" x14ac:dyDescent="0.15">
      <c r="A24" s="392" t="str">
        <f>IF($F$4="","",IF(GameMember!A22="","-",GameMember!A22))</f>
        <v>-</v>
      </c>
      <c r="B24" s="1127" t="str">
        <f>IF(A24="","",IF(A24="-","-",IF(AND(GameMember!C22=0,GameMember!D22=0),+GameMember!B22,IF(AND(GameMember!C22&lt;&gt;0,GameMember!D22=0),+GameMember!B22&amp;" "&amp;GameMember!C22,IF(AND(GameMember!C22=0,GameMember!D22&lt;&gt;0),+GameMember!B22&amp;" "&amp;GameMember!D22,IF(AND(GameMember!C22&lt;&gt;0,GameMember!D22&lt;&gt;0),+GameMember!B22&amp;" "&amp;GameMember!C22&amp;" "&amp;GameMember!D22,""))))))</f>
        <v>-</v>
      </c>
      <c r="C24" s="1128"/>
      <c r="D24" s="1128"/>
      <c r="E24" s="1128"/>
      <c r="F24" s="1128"/>
      <c r="G24" s="1128"/>
      <c r="H24" s="1128"/>
      <c r="I24" s="1129"/>
      <c r="J24" s="801" t="str">
        <f>IF(A24="","",IF(A24="-","-",+GameMember!E22))</f>
        <v>-</v>
      </c>
      <c r="K24" s="802" t="s">
        <v>147</v>
      </c>
      <c r="L24" s="803" t="str">
        <f>IF(A24="","",IF(K24="Y",GameSummary!AS23,"-"))</f>
        <v>-</v>
      </c>
      <c r="M24" s="755"/>
      <c r="N24" s="1130" t="str">
        <f t="shared" si="18"/>
        <v>:</v>
      </c>
      <c r="O24" s="1131"/>
      <c r="P24" s="1132"/>
      <c r="Q24" s="393"/>
      <c r="R24" s="393"/>
      <c r="S24" s="393"/>
      <c r="T24" s="1247"/>
      <c r="U24" s="1248"/>
      <c r="V24" s="940" t="str">
        <f>IF('Participation+-'!AL22="","",'Participation+-'!AL22)</f>
        <v/>
      </c>
      <c r="W24" s="941" t="str">
        <f>IF('Participation+-'!AM22="","",'Participation+-'!AM22)</f>
        <v/>
      </c>
      <c r="X24" s="941" t="str">
        <f>IF('Participation+-'!AN22="","",'Participation+-'!AN22)</f>
        <v/>
      </c>
      <c r="Y24" s="941" t="str">
        <f>IF('Participation+-'!AO22="","",'Participation+-'!AO22)</f>
        <v/>
      </c>
      <c r="Z24" s="941" t="str">
        <f>IF('Participation+-'!AP22="","",'Participation+-'!AP22)</f>
        <v/>
      </c>
      <c r="AA24" s="942" t="str">
        <f>IF('Participation+-'!AQ22="","",'Participation+-'!AQ22)</f>
        <v/>
      </c>
      <c r="AB24" s="943" t="str">
        <f>IF('Participation+-'!AR22="","",'Participation+-'!AR22)</f>
        <v/>
      </c>
      <c r="AC24" s="944" t="str">
        <f>IF('Participation+-'!AS22="","",'Participation+-'!AS22)</f>
        <v/>
      </c>
      <c r="AD24" s="944" t="str">
        <f>IF('Participation+-'!AT22="","",'Participation+-'!AT22)</f>
        <v/>
      </c>
      <c r="AE24" s="944" t="str">
        <f>IF('Participation+-'!AU22="","",'Participation+-'!AU22)</f>
        <v/>
      </c>
      <c r="AF24" s="944" t="str">
        <f>IF('Participation+-'!AV22="","",'Participation+-'!AV22)</f>
        <v/>
      </c>
      <c r="AG24" s="945" t="str">
        <f>IF('Participation+-'!AW22="","",'Participation+-'!AW22)</f>
        <v/>
      </c>
      <c r="AH24" s="1104" t="str">
        <f t="shared" si="0"/>
        <v>:</v>
      </c>
      <c r="AI24" s="1105"/>
      <c r="AJ24" s="1106"/>
      <c r="AK24" s="393"/>
      <c r="AL24" s="393"/>
      <c r="AM24" s="1107"/>
      <c r="AN24" s="1107"/>
      <c r="AO24" s="1107"/>
      <c r="AP24" s="1107"/>
      <c r="AQ24" s="1108" t="str">
        <f t="shared" si="1"/>
        <v>:</v>
      </c>
      <c r="AR24" s="1106"/>
      <c r="AS24" s="1108" t="str">
        <f t="shared" si="2"/>
        <v>:</v>
      </c>
      <c r="AT24" s="1153"/>
      <c r="AU24" s="706"/>
      <c r="AV24" s="707" t="b">
        <f t="shared" si="8"/>
        <v>0</v>
      </c>
      <c r="AW24" s="707" t="str">
        <f t="shared" si="9"/>
        <v>0</v>
      </c>
      <c r="AX24" s="761"/>
      <c r="AY24" s="709"/>
      <c r="AZ24" s="709"/>
      <c r="BA24" s="641"/>
      <c r="BB24" s="671">
        <v>18</v>
      </c>
      <c r="BC24" s="763"/>
      <c r="BD24" s="1139" t="s">
        <v>216</v>
      </c>
      <c r="BE24" s="1140"/>
      <c r="BF24" s="709"/>
      <c r="BG24" s="767"/>
      <c r="BH24" s="1141" t="s">
        <v>88</v>
      </c>
      <c r="BI24" s="1142"/>
      <c r="BJ24" s="641"/>
      <c r="BK24" s="641"/>
      <c r="BL24" s="641"/>
      <c r="BM24" s="641"/>
      <c r="BN24" s="641"/>
      <c r="BO24" s="641"/>
      <c r="BP24" s="641"/>
      <c r="BQ24" s="717" t="str">
        <f t="shared" si="3"/>
        <v/>
      </c>
      <c r="BR24" s="718" t="str">
        <f t="shared" si="4"/>
        <v/>
      </c>
      <c r="BS24" s="718" t="str">
        <f t="shared" si="5"/>
        <v/>
      </c>
      <c r="BT24" s="718" t="str">
        <f t="shared" si="6"/>
        <v/>
      </c>
      <c r="BU24" s="719" t="str">
        <f t="shared" si="7"/>
        <v/>
      </c>
      <c r="BV24" s="774"/>
      <c r="BW24" s="717" t="str">
        <f t="shared" si="10"/>
        <v/>
      </c>
      <c r="BX24" s="718" t="str">
        <f t="shared" si="11"/>
        <v/>
      </c>
      <c r="BY24" s="718" t="str">
        <f t="shared" si="12"/>
        <v/>
      </c>
      <c r="BZ24" s="718" t="str">
        <f t="shared" si="13"/>
        <v/>
      </c>
      <c r="CA24" s="719" t="str">
        <f t="shared" si="14"/>
        <v/>
      </c>
      <c r="CB24" s="774"/>
      <c r="CC24" s="641"/>
      <c r="CD24" s="642" t="str">
        <f t="shared" si="15"/>
        <v>ab-</v>
      </c>
      <c r="CE24" s="643" t="str">
        <f t="shared" si="16"/>
        <v>cd-</v>
      </c>
      <c r="CF24" s="641"/>
      <c r="CG24" s="642" t="str">
        <f t="shared" si="19"/>
        <v>-</v>
      </c>
      <c r="CH24" s="643" t="str">
        <f t="shared" si="17"/>
        <v>-</v>
      </c>
      <c r="CI24" s="776"/>
      <c r="CJ24" s="641"/>
      <c r="CK24" s="641"/>
      <c r="CL24" s="641"/>
      <c r="CM24" s="641"/>
      <c r="CN24" s="641"/>
      <c r="CO24" s="641"/>
      <c r="CP24" s="641"/>
      <c r="CQ24" s="641"/>
      <c r="CR24" s="641"/>
      <c r="CS24" s="641"/>
      <c r="CT24" s="641"/>
      <c r="CU24" s="641"/>
      <c r="CV24" s="641"/>
      <c r="CW24" s="641"/>
      <c r="CX24" s="641"/>
      <c r="CY24" s="641"/>
      <c r="CZ24" s="641"/>
      <c r="DA24" s="641"/>
      <c r="DB24" s="641"/>
      <c r="DC24" s="641"/>
      <c r="DD24" s="641"/>
      <c r="DE24" s="641"/>
      <c r="DF24" s="641"/>
      <c r="DG24" s="641"/>
      <c r="DH24" s="641"/>
      <c r="DI24" s="641"/>
      <c r="DJ24" s="641"/>
      <c r="DK24" s="641"/>
      <c r="DL24" s="641"/>
      <c r="DM24" s="641"/>
      <c r="DN24" s="641"/>
      <c r="DO24" s="641"/>
      <c r="DP24" s="641"/>
      <c r="DQ24" s="641"/>
      <c r="DR24" s="641"/>
      <c r="DS24" s="641"/>
      <c r="DT24" s="641"/>
      <c r="DU24" s="641"/>
      <c r="DV24" s="641"/>
      <c r="DW24" s="641"/>
      <c r="DX24" s="641"/>
      <c r="DY24" s="641"/>
      <c r="DZ24" s="641"/>
      <c r="EA24" s="641"/>
      <c r="EB24" s="641"/>
      <c r="EC24" s="641"/>
      <c r="ED24" s="641"/>
      <c r="EE24" s="641"/>
      <c r="EF24" s="641"/>
    </row>
    <row r="25" spans="1:139" s="715" customFormat="1" ht="13.5" customHeight="1" x14ac:dyDescent="0.15">
      <c r="A25" s="392" t="str">
        <f>IF($F$4="","",IF(GameMember!A23="","-",GameMember!A23))</f>
        <v>-</v>
      </c>
      <c r="B25" s="1127" t="str">
        <f>IF(A25="","",IF(A25="-","-",IF(AND(GameMember!C23=0,GameMember!D23=0),+GameMember!B23,IF(AND(GameMember!C23&lt;&gt;0,GameMember!D23=0),+GameMember!B23&amp;" "&amp;GameMember!C23,IF(AND(GameMember!C23=0,GameMember!D23&lt;&gt;0),+GameMember!B23&amp;" "&amp;GameMember!D23,IF(AND(GameMember!C23&lt;&gt;0,GameMember!D23&lt;&gt;0),+GameMember!B23&amp;" "&amp;GameMember!C23&amp;" "&amp;GameMember!D23,""))))))</f>
        <v>-</v>
      </c>
      <c r="C25" s="1128"/>
      <c r="D25" s="1128"/>
      <c r="E25" s="1128"/>
      <c r="F25" s="1128"/>
      <c r="G25" s="1128"/>
      <c r="H25" s="1128"/>
      <c r="I25" s="1129"/>
      <c r="J25" s="801" t="str">
        <f>IF(A25="","",IF(A25="-","-",+GameMember!E23))</f>
        <v>-</v>
      </c>
      <c r="K25" s="802" t="s">
        <v>147</v>
      </c>
      <c r="L25" s="803" t="str">
        <f>IF(A25="","",IF(K25="Y",GameSummary!AS24,"-"))</f>
        <v>-</v>
      </c>
      <c r="M25" s="755"/>
      <c r="N25" s="1130" t="str">
        <f t="shared" si="18"/>
        <v>:</v>
      </c>
      <c r="O25" s="1131"/>
      <c r="P25" s="1132"/>
      <c r="Q25" s="393"/>
      <c r="R25" s="393"/>
      <c r="S25" s="393"/>
      <c r="T25" s="1247"/>
      <c r="U25" s="1248"/>
      <c r="V25" s="940" t="str">
        <f>IF('Participation+-'!AL23="","",'Participation+-'!AL23)</f>
        <v/>
      </c>
      <c r="W25" s="941" t="str">
        <f>IF('Participation+-'!AM23="","",'Participation+-'!AM23)</f>
        <v/>
      </c>
      <c r="X25" s="941" t="str">
        <f>IF('Participation+-'!AN23="","",'Participation+-'!AN23)</f>
        <v/>
      </c>
      <c r="Y25" s="941" t="str">
        <f>IF('Participation+-'!AO23="","",'Participation+-'!AO23)</f>
        <v/>
      </c>
      <c r="Z25" s="941" t="str">
        <f>IF('Participation+-'!AP23="","",'Participation+-'!AP23)</f>
        <v/>
      </c>
      <c r="AA25" s="942" t="str">
        <f>IF('Participation+-'!AQ23="","",'Participation+-'!AQ23)</f>
        <v/>
      </c>
      <c r="AB25" s="943" t="str">
        <f>IF('Participation+-'!AR23="","",'Participation+-'!AR23)</f>
        <v/>
      </c>
      <c r="AC25" s="944" t="str">
        <f>IF('Participation+-'!AS23="","",'Participation+-'!AS23)</f>
        <v/>
      </c>
      <c r="AD25" s="944" t="str">
        <f>IF('Participation+-'!AT23="","",'Participation+-'!AT23)</f>
        <v/>
      </c>
      <c r="AE25" s="944" t="str">
        <f>IF('Participation+-'!AU23="","",'Participation+-'!AU23)</f>
        <v/>
      </c>
      <c r="AF25" s="944" t="str">
        <f>IF('Participation+-'!AV23="","",'Participation+-'!AV23)</f>
        <v/>
      </c>
      <c r="AG25" s="945" t="str">
        <f>IF('Participation+-'!AW23="","",'Participation+-'!AW23)</f>
        <v/>
      </c>
      <c r="AH25" s="1104" t="str">
        <f t="shared" si="0"/>
        <v>:</v>
      </c>
      <c r="AI25" s="1105"/>
      <c r="AJ25" s="1106"/>
      <c r="AK25" s="393"/>
      <c r="AL25" s="393"/>
      <c r="AM25" s="1107"/>
      <c r="AN25" s="1107"/>
      <c r="AO25" s="1107"/>
      <c r="AP25" s="1107"/>
      <c r="AQ25" s="1108" t="str">
        <f t="shared" si="1"/>
        <v>:</v>
      </c>
      <c r="AR25" s="1106"/>
      <c r="AS25" s="1108" t="str">
        <f t="shared" si="2"/>
        <v>:</v>
      </c>
      <c r="AT25" s="1153"/>
      <c r="AU25" s="706"/>
      <c r="AV25" s="707" t="b">
        <f t="shared" si="8"/>
        <v>0</v>
      </c>
      <c r="AW25" s="707" t="str">
        <f t="shared" si="9"/>
        <v>0</v>
      </c>
      <c r="AX25" s="761"/>
      <c r="AY25" s="709"/>
      <c r="AZ25" s="709"/>
      <c r="BA25" s="641"/>
      <c r="BB25" s="671">
        <v>19</v>
      </c>
      <c r="BC25" s="763"/>
      <c r="BD25" s="1139" t="s">
        <v>88</v>
      </c>
      <c r="BE25" s="1140"/>
      <c r="BF25" s="709"/>
      <c r="BG25" s="767"/>
      <c r="BH25" s="1141" t="s">
        <v>996</v>
      </c>
      <c r="BI25" s="1142"/>
      <c r="BJ25" s="641"/>
      <c r="BK25" s="641"/>
      <c r="BL25" s="641"/>
      <c r="BM25" s="641"/>
      <c r="BN25" s="641"/>
      <c r="BO25" s="641"/>
      <c r="BP25" s="641"/>
      <c r="BQ25" s="717" t="str">
        <f t="shared" si="3"/>
        <v/>
      </c>
      <c r="BR25" s="718" t="str">
        <f t="shared" si="4"/>
        <v/>
      </c>
      <c r="BS25" s="718" t="str">
        <f t="shared" si="5"/>
        <v/>
      </c>
      <c r="BT25" s="718" t="str">
        <f t="shared" si="6"/>
        <v/>
      </c>
      <c r="BU25" s="719" t="str">
        <f t="shared" si="7"/>
        <v/>
      </c>
      <c r="BV25" s="774"/>
      <c r="BW25" s="717" t="str">
        <f t="shared" si="10"/>
        <v/>
      </c>
      <c r="BX25" s="718" t="str">
        <f t="shared" si="11"/>
        <v/>
      </c>
      <c r="BY25" s="718" t="str">
        <f t="shared" si="12"/>
        <v/>
      </c>
      <c r="BZ25" s="718" t="str">
        <f t="shared" si="13"/>
        <v/>
      </c>
      <c r="CA25" s="719" t="str">
        <f t="shared" si="14"/>
        <v/>
      </c>
      <c r="CB25" s="774"/>
      <c r="CC25" s="641"/>
      <c r="CD25" s="642" t="str">
        <f t="shared" si="15"/>
        <v>ab-</v>
      </c>
      <c r="CE25" s="643" t="str">
        <f t="shared" si="16"/>
        <v>cd-</v>
      </c>
      <c r="CF25" s="641"/>
      <c r="CG25" s="642" t="str">
        <f t="shared" si="19"/>
        <v>-</v>
      </c>
      <c r="CH25" s="643" t="str">
        <f t="shared" si="17"/>
        <v>-</v>
      </c>
      <c r="CI25" s="776"/>
      <c r="CJ25" s="641"/>
      <c r="CK25" s="641"/>
      <c r="CL25" s="641"/>
      <c r="CM25" s="641"/>
      <c r="CN25" s="641"/>
      <c r="CO25" s="641"/>
      <c r="CP25" s="641"/>
      <c r="CQ25" s="641"/>
      <c r="CR25" s="641"/>
      <c r="CS25" s="641"/>
      <c r="CT25" s="641"/>
      <c r="CU25" s="641"/>
      <c r="CV25" s="641"/>
      <c r="CW25" s="641"/>
      <c r="CX25" s="641"/>
      <c r="CY25" s="641"/>
      <c r="CZ25" s="641"/>
      <c r="DA25" s="641"/>
      <c r="DB25" s="641"/>
      <c r="DC25" s="641"/>
      <c r="DD25" s="641"/>
      <c r="DE25" s="641"/>
      <c r="DF25" s="641"/>
      <c r="DG25" s="641"/>
      <c r="DH25" s="641"/>
      <c r="DI25" s="641"/>
      <c r="DJ25" s="641"/>
      <c r="DK25" s="641"/>
      <c r="DL25" s="641"/>
      <c r="DM25" s="641"/>
      <c r="DN25" s="641"/>
      <c r="DO25" s="641"/>
      <c r="DP25" s="641"/>
      <c r="DQ25" s="641"/>
      <c r="DR25" s="641"/>
      <c r="DS25" s="641"/>
      <c r="DT25" s="641"/>
      <c r="DU25" s="641"/>
      <c r="DV25" s="641"/>
      <c r="DW25" s="641"/>
      <c r="DX25" s="641"/>
      <c r="DY25" s="641"/>
      <c r="DZ25" s="641"/>
      <c r="EA25" s="641"/>
      <c r="EB25" s="641"/>
      <c r="EC25" s="641"/>
      <c r="ED25" s="641"/>
      <c r="EE25" s="641"/>
      <c r="EF25" s="641"/>
    </row>
    <row r="26" spans="1:139" s="715" customFormat="1" ht="13.5" customHeight="1" x14ac:dyDescent="0.15">
      <c r="A26" s="392" t="str">
        <f>IF($F$4="","",IF(GameMember!A24="","-",GameMember!A24))</f>
        <v>-</v>
      </c>
      <c r="B26" s="1127" t="str">
        <f>IF(A26="","",IF(A26="-","-",IF(AND(GameMember!C24=0,GameMember!D24=0),+GameMember!B24,IF(AND(GameMember!C24&lt;&gt;0,GameMember!D24=0),+GameMember!B24&amp;" "&amp;GameMember!C24,IF(AND(GameMember!C24=0,GameMember!D24&lt;&gt;0),+GameMember!B24&amp;" "&amp;GameMember!D24,IF(AND(GameMember!C24&lt;&gt;0,GameMember!D24&lt;&gt;0),+GameMember!B24&amp;" "&amp;GameMember!C24&amp;" "&amp;GameMember!D24,""))))))</f>
        <v>-</v>
      </c>
      <c r="C26" s="1128"/>
      <c r="D26" s="1128"/>
      <c r="E26" s="1128"/>
      <c r="F26" s="1128"/>
      <c r="G26" s="1128"/>
      <c r="H26" s="1128"/>
      <c r="I26" s="1129"/>
      <c r="J26" s="801" t="str">
        <f>IF(A26="","",IF(A26="-","-",+GameMember!E24))</f>
        <v>-</v>
      </c>
      <c r="K26" s="802" t="s">
        <v>147</v>
      </c>
      <c r="L26" s="803" t="str">
        <f>IF(A26="","",IF(K26="Y",GameSummary!AS25,"-"))</f>
        <v>-</v>
      </c>
      <c r="M26" s="755"/>
      <c r="N26" s="1130" t="str">
        <f t="shared" si="18"/>
        <v>:</v>
      </c>
      <c r="O26" s="1131"/>
      <c r="P26" s="1132"/>
      <c r="Q26" s="393"/>
      <c r="R26" s="393"/>
      <c r="S26" s="393"/>
      <c r="T26" s="1247"/>
      <c r="U26" s="1248"/>
      <c r="V26" s="940" t="str">
        <f>IF('Participation+-'!AL24="","",'Participation+-'!AL24)</f>
        <v/>
      </c>
      <c r="W26" s="941" t="str">
        <f>IF('Participation+-'!AM24="","",'Participation+-'!AM24)</f>
        <v/>
      </c>
      <c r="X26" s="941" t="str">
        <f>IF('Participation+-'!AN24="","",'Participation+-'!AN24)</f>
        <v/>
      </c>
      <c r="Y26" s="941" t="str">
        <f>IF('Participation+-'!AO24="","",'Participation+-'!AO24)</f>
        <v/>
      </c>
      <c r="Z26" s="941" t="str">
        <f>IF('Participation+-'!AP24="","",'Participation+-'!AP24)</f>
        <v/>
      </c>
      <c r="AA26" s="942" t="str">
        <f>IF('Participation+-'!AQ24="","",'Participation+-'!AQ24)</f>
        <v/>
      </c>
      <c r="AB26" s="943" t="str">
        <f>IF('Participation+-'!AR24="","",'Participation+-'!AR24)</f>
        <v/>
      </c>
      <c r="AC26" s="944" t="str">
        <f>IF('Participation+-'!AS24="","",'Participation+-'!AS24)</f>
        <v/>
      </c>
      <c r="AD26" s="944" t="str">
        <f>IF('Participation+-'!AT24="","",'Participation+-'!AT24)</f>
        <v/>
      </c>
      <c r="AE26" s="944" t="str">
        <f>IF('Participation+-'!AU24="","",'Participation+-'!AU24)</f>
        <v/>
      </c>
      <c r="AF26" s="944" t="str">
        <f>IF('Participation+-'!AV24="","",'Participation+-'!AV24)</f>
        <v/>
      </c>
      <c r="AG26" s="945" t="str">
        <f>IF('Participation+-'!AW24="","",'Participation+-'!AW24)</f>
        <v/>
      </c>
      <c r="AH26" s="1104" t="str">
        <f t="shared" si="0"/>
        <v>:</v>
      </c>
      <c r="AI26" s="1105"/>
      <c r="AJ26" s="1106"/>
      <c r="AK26" s="393"/>
      <c r="AL26" s="393"/>
      <c r="AM26" s="1107"/>
      <c r="AN26" s="1107"/>
      <c r="AO26" s="1107"/>
      <c r="AP26" s="1107"/>
      <c r="AQ26" s="1108" t="str">
        <f t="shared" si="1"/>
        <v>:</v>
      </c>
      <c r="AR26" s="1106"/>
      <c r="AS26" s="1108" t="str">
        <f t="shared" si="2"/>
        <v>:</v>
      </c>
      <c r="AT26" s="1153"/>
      <c r="AU26" s="706"/>
      <c r="AV26" s="707" t="b">
        <f t="shared" si="8"/>
        <v>0</v>
      </c>
      <c r="AW26" s="707" t="str">
        <f t="shared" si="9"/>
        <v>0</v>
      </c>
      <c r="AX26" s="761"/>
      <c r="AY26" s="709"/>
      <c r="AZ26" s="709"/>
      <c r="BA26" s="641"/>
      <c r="BB26" s="671">
        <v>20</v>
      </c>
      <c r="BC26" s="763"/>
      <c r="BD26" s="1139" t="s">
        <v>216</v>
      </c>
      <c r="BE26" s="1140"/>
      <c r="BF26" s="709"/>
      <c r="BG26" s="767"/>
      <c r="BH26" s="1141" t="s">
        <v>996</v>
      </c>
      <c r="BI26" s="1142"/>
      <c r="BJ26" s="641"/>
      <c r="BK26" s="641"/>
      <c r="BL26" s="641"/>
      <c r="BM26" s="641"/>
      <c r="BN26" s="641"/>
      <c r="BO26" s="641"/>
      <c r="BP26" s="641"/>
      <c r="BQ26" s="717" t="str">
        <f t="shared" si="3"/>
        <v/>
      </c>
      <c r="BR26" s="718" t="str">
        <f t="shared" si="4"/>
        <v/>
      </c>
      <c r="BS26" s="718" t="str">
        <f t="shared" si="5"/>
        <v/>
      </c>
      <c r="BT26" s="718" t="str">
        <f t="shared" si="6"/>
        <v/>
      </c>
      <c r="BU26" s="719" t="str">
        <f t="shared" si="7"/>
        <v/>
      </c>
      <c r="BV26" s="774"/>
      <c r="BW26" s="717" t="str">
        <f t="shared" si="10"/>
        <v/>
      </c>
      <c r="BX26" s="718" t="str">
        <f t="shared" si="11"/>
        <v/>
      </c>
      <c r="BY26" s="718" t="str">
        <f t="shared" si="12"/>
        <v/>
      </c>
      <c r="BZ26" s="718" t="str">
        <f t="shared" si="13"/>
        <v/>
      </c>
      <c r="CA26" s="719" t="str">
        <f t="shared" si="14"/>
        <v/>
      </c>
      <c r="CB26" s="774"/>
      <c r="CC26" s="641"/>
      <c r="CD26" s="642" t="str">
        <f t="shared" si="15"/>
        <v>ab-</v>
      </c>
      <c r="CE26" s="643" t="str">
        <f t="shared" si="16"/>
        <v>cd-</v>
      </c>
      <c r="CF26" s="641"/>
      <c r="CG26" s="642" t="str">
        <f t="shared" si="19"/>
        <v>-</v>
      </c>
      <c r="CH26" s="643" t="str">
        <f t="shared" si="17"/>
        <v>-</v>
      </c>
      <c r="CI26" s="776"/>
      <c r="CJ26" s="641"/>
      <c r="CK26" s="641"/>
      <c r="CL26" s="641"/>
      <c r="CM26" s="641"/>
      <c r="CN26" s="641"/>
      <c r="CO26" s="641"/>
      <c r="CP26" s="641"/>
      <c r="CQ26" s="641"/>
      <c r="CR26" s="641"/>
      <c r="CS26" s="641"/>
      <c r="CT26" s="641"/>
      <c r="CU26" s="641"/>
      <c r="CV26" s="641"/>
      <c r="CW26" s="641"/>
      <c r="CX26" s="641"/>
      <c r="CY26" s="641"/>
      <c r="CZ26" s="641"/>
      <c r="DA26" s="641"/>
      <c r="DB26" s="641"/>
      <c r="DC26" s="641"/>
      <c r="DD26" s="641"/>
      <c r="DE26" s="641"/>
      <c r="DF26" s="641"/>
      <c r="DG26" s="641"/>
      <c r="DH26" s="641"/>
      <c r="DI26" s="641"/>
      <c r="DJ26" s="641"/>
      <c r="DK26" s="641"/>
      <c r="DL26" s="641"/>
      <c r="DM26" s="641"/>
      <c r="DN26" s="641"/>
      <c r="DO26" s="641"/>
      <c r="DP26" s="641"/>
      <c r="DQ26" s="641"/>
      <c r="DR26" s="641"/>
      <c r="DS26" s="641"/>
      <c r="DT26" s="641"/>
      <c r="DU26" s="641"/>
      <c r="DV26" s="641"/>
      <c r="DW26" s="641"/>
      <c r="DX26" s="641"/>
      <c r="DY26" s="641"/>
      <c r="DZ26" s="641"/>
      <c r="EA26" s="641"/>
      <c r="EB26" s="641"/>
      <c r="EC26" s="641"/>
      <c r="ED26" s="641"/>
      <c r="EE26" s="641"/>
      <c r="EF26" s="641"/>
    </row>
    <row r="27" spans="1:139" s="715" customFormat="1" ht="13.5" customHeight="1" x14ac:dyDescent="0.15">
      <c r="A27" s="392" t="str">
        <f>IF($F$4="","",IF(GameMember!A25="","-",GameMember!A25))</f>
        <v>-</v>
      </c>
      <c r="B27" s="1127" t="str">
        <f>IF(A27="","",IF(A27="-","-",IF(AND(GameMember!C25=0,GameMember!D25=0),+GameMember!B25,IF(AND(GameMember!C25&lt;&gt;0,GameMember!D25=0),+GameMember!B25&amp;" "&amp;GameMember!C25,IF(AND(GameMember!C25=0,GameMember!D25&lt;&gt;0),+GameMember!B25&amp;" "&amp;GameMember!D25,IF(AND(GameMember!C25&lt;&gt;0,GameMember!D25&lt;&gt;0),+GameMember!B25&amp;" "&amp;GameMember!C25&amp;" "&amp;GameMember!D25,""))))))</f>
        <v>-</v>
      </c>
      <c r="C27" s="1128"/>
      <c r="D27" s="1128"/>
      <c r="E27" s="1128"/>
      <c r="F27" s="1128"/>
      <c r="G27" s="1128"/>
      <c r="H27" s="1128"/>
      <c r="I27" s="1129"/>
      <c r="J27" s="801" t="str">
        <f>IF(A27="","",IF(A27="-","-",+GameMember!E25))</f>
        <v>-</v>
      </c>
      <c r="K27" s="802" t="s">
        <v>147</v>
      </c>
      <c r="L27" s="803" t="str">
        <f>IF(A27="","",IF(K27="Y",GameSummary!AS26,"-"))</f>
        <v>-</v>
      </c>
      <c r="M27" s="755"/>
      <c r="N27" s="1130" t="str">
        <f t="shared" si="18"/>
        <v>:</v>
      </c>
      <c r="O27" s="1131"/>
      <c r="P27" s="1132"/>
      <c r="Q27" s="393"/>
      <c r="R27" s="393"/>
      <c r="S27" s="393"/>
      <c r="T27" s="1247"/>
      <c r="U27" s="1248"/>
      <c r="V27" s="940" t="str">
        <f>IF('Participation+-'!AL25="","",'Participation+-'!AL25)</f>
        <v/>
      </c>
      <c r="W27" s="941" t="str">
        <f>IF('Participation+-'!AM25="","",'Participation+-'!AM25)</f>
        <v/>
      </c>
      <c r="X27" s="941" t="str">
        <f>IF('Participation+-'!AN25="","",'Participation+-'!AN25)</f>
        <v/>
      </c>
      <c r="Y27" s="941" t="str">
        <f>IF('Participation+-'!AO25="","",'Participation+-'!AO25)</f>
        <v/>
      </c>
      <c r="Z27" s="941" t="str">
        <f>IF('Participation+-'!AP25="","",'Participation+-'!AP25)</f>
        <v/>
      </c>
      <c r="AA27" s="942" t="str">
        <f>IF('Participation+-'!AQ25="","",'Participation+-'!AQ25)</f>
        <v/>
      </c>
      <c r="AB27" s="943" t="str">
        <f>IF('Participation+-'!AR25="","",'Participation+-'!AR25)</f>
        <v/>
      </c>
      <c r="AC27" s="944" t="str">
        <f>IF('Participation+-'!AS25="","",'Participation+-'!AS25)</f>
        <v/>
      </c>
      <c r="AD27" s="944" t="str">
        <f>IF('Participation+-'!AT25="","",'Participation+-'!AT25)</f>
        <v/>
      </c>
      <c r="AE27" s="944" t="str">
        <f>IF('Participation+-'!AU25="","",'Participation+-'!AU25)</f>
        <v/>
      </c>
      <c r="AF27" s="944" t="str">
        <f>IF('Participation+-'!AV25="","",'Participation+-'!AV25)</f>
        <v/>
      </c>
      <c r="AG27" s="945" t="str">
        <f>IF('Participation+-'!AW25="","",'Participation+-'!AW25)</f>
        <v/>
      </c>
      <c r="AH27" s="1104" t="str">
        <f t="shared" si="0"/>
        <v>:</v>
      </c>
      <c r="AI27" s="1105"/>
      <c r="AJ27" s="1106"/>
      <c r="AK27" s="393"/>
      <c r="AL27" s="393"/>
      <c r="AM27" s="1107"/>
      <c r="AN27" s="1107"/>
      <c r="AO27" s="1107"/>
      <c r="AP27" s="1107"/>
      <c r="AQ27" s="1108" t="str">
        <f t="shared" si="1"/>
        <v>:</v>
      </c>
      <c r="AR27" s="1106"/>
      <c r="AS27" s="1108" t="str">
        <f t="shared" si="2"/>
        <v>:</v>
      </c>
      <c r="AT27" s="1153"/>
      <c r="AU27" s="706"/>
      <c r="AV27" s="707" t="b">
        <f t="shared" si="8"/>
        <v>0</v>
      </c>
      <c r="AW27" s="707" t="str">
        <f t="shared" si="9"/>
        <v>0</v>
      </c>
      <c r="AX27" s="761"/>
      <c r="AY27" s="709"/>
      <c r="AZ27" s="709"/>
      <c r="BA27" s="641"/>
      <c r="BB27" s="671">
        <v>21</v>
      </c>
      <c r="BC27" s="763"/>
      <c r="BD27" s="1139" t="s">
        <v>220</v>
      </c>
      <c r="BE27" s="1140"/>
      <c r="BF27" s="709"/>
      <c r="BG27" s="767"/>
      <c r="BH27" s="1141" t="s">
        <v>88</v>
      </c>
      <c r="BI27" s="1142"/>
      <c r="BJ27" s="641"/>
      <c r="BK27" s="641"/>
      <c r="BL27" s="641"/>
      <c r="BM27" s="641"/>
      <c r="BN27" s="641"/>
      <c r="BO27" s="641"/>
      <c r="BP27" s="641"/>
      <c r="BQ27" s="717" t="str">
        <f>IF(M27="-","",IF(N27&lt;$BH$70,1,""))</f>
        <v/>
      </c>
      <c r="BR27" s="718" t="str">
        <f t="shared" si="4"/>
        <v/>
      </c>
      <c r="BS27" s="718" t="str">
        <f t="shared" si="5"/>
        <v/>
      </c>
      <c r="BT27" s="718" t="str">
        <f t="shared" si="6"/>
        <v/>
      </c>
      <c r="BU27" s="719" t="str">
        <f t="shared" si="7"/>
        <v/>
      </c>
      <c r="BV27" s="774"/>
      <c r="BW27" s="717" t="str">
        <f t="shared" si="10"/>
        <v/>
      </c>
      <c r="BX27" s="718" t="str">
        <f t="shared" si="11"/>
        <v/>
      </c>
      <c r="BY27" s="718" t="str">
        <f t="shared" si="12"/>
        <v/>
      </c>
      <c r="BZ27" s="718" t="str">
        <f t="shared" si="13"/>
        <v/>
      </c>
      <c r="CA27" s="719" t="str">
        <f t="shared" si="14"/>
        <v/>
      </c>
      <c r="CB27" s="774"/>
      <c r="CC27" s="641"/>
      <c r="CD27" s="642" t="str">
        <f t="shared" si="15"/>
        <v>ab-</v>
      </c>
      <c r="CE27" s="643" t="str">
        <f t="shared" si="16"/>
        <v>cd-</v>
      </c>
      <c r="CF27" s="641"/>
      <c r="CG27" s="642" t="str">
        <f t="shared" si="19"/>
        <v>-</v>
      </c>
      <c r="CH27" s="643" t="str">
        <f t="shared" si="17"/>
        <v>-</v>
      </c>
      <c r="CI27" s="776"/>
      <c r="CJ27" s="641"/>
      <c r="CK27" s="641"/>
      <c r="CL27" s="641"/>
      <c r="CM27" s="641"/>
      <c r="CN27" s="641"/>
      <c r="CO27" s="641"/>
      <c r="CP27" s="641"/>
      <c r="CQ27" s="641"/>
      <c r="CR27" s="641"/>
      <c r="CS27" s="641"/>
      <c r="CT27" s="641"/>
      <c r="CU27" s="641"/>
      <c r="CV27" s="641"/>
      <c r="CW27" s="641"/>
      <c r="CX27" s="641"/>
      <c r="CY27" s="641"/>
      <c r="CZ27" s="641"/>
      <c r="DA27" s="641"/>
      <c r="DB27" s="641"/>
      <c r="DC27" s="641"/>
      <c r="DD27" s="641"/>
      <c r="DE27" s="641"/>
      <c r="DF27" s="641"/>
      <c r="DG27" s="641"/>
      <c r="DH27" s="641"/>
      <c r="DI27" s="641"/>
      <c r="DJ27" s="641"/>
      <c r="DK27" s="641"/>
      <c r="DL27" s="641"/>
      <c r="DM27" s="641"/>
      <c r="DN27" s="641"/>
      <c r="DO27" s="641"/>
      <c r="DP27" s="641"/>
      <c r="DQ27" s="641"/>
      <c r="DR27" s="641"/>
      <c r="DS27" s="641"/>
      <c r="DT27" s="641"/>
      <c r="DU27" s="641"/>
      <c r="DV27" s="641"/>
      <c r="DW27" s="641"/>
      <c r="DX27" s="641"/>
      <c r="DY27" s="641"/>
      <c r="DZ27" s="641"/>
      <c r="EA27" s="641"/>
      <c r="EB27" s="641"/>
      <c r="EC27" s="641"/>
      <c r="ED27" s="641"/>
      <c r="EE27" s="641"/>
      <c r="EF27" s="641"/>
    </row>
    <row r="28" spans="1:139" s="715" customFormat="1" ht="13.5" customHeight="1" x14ac:dyDescent="0.15">
      <c r="A28" s="392" t="str">
        <f>IF($F$4="","",IF(GameMember!A26="","-",GameMember!A26))</f>
        <v>-</v>
      </c>
      <c r="B28" s="1127" t="str">
        <f>IF(A28="","",IF(A28="-","-",IF(AND(GameMember!C26=0,GameMember!D26=0),+GameMember!B26,IF(AND(GameMember!C26&lt;&gt;0,GameMember!D26=0),+GameMember!B26&amp;" "&amp;GameMember!C26,IF(AND(GameMember!C26=0,GameMember!D26&lt;&gt;0),+GameMember!B26&amp;" "&amp;GameMember!D26,IF(AND(GameMember!C26&lt;&gt;0,GameMember!D26&lt;&gt;0),+GameMember!B26&amp;" "&amp;GameMember!C26&amp;" "&amp;GameMember!D26,""))))))</f>
        <v>-</v>
      </c>
      <c r="C28" s="1128"/>
      <c r="D28" s="1128"/>
      <c r="E28" s="1128"/>
      <c r="F28" s="1128"/>
      <c r="G28" s="1128"/>
      <c r="H28" s="1128"/>
      <c r="I28" s="1129"/>
      <c r="J28" s="801" t="str">
        <f>IF(A28="","",IF(A28="-","-",+GameMember!E26))</f>
        <v>-</v>
      </c>
      <c r="K28" s="801" t="s">
        <v>147</v>
      </c>
      <c r="L28" s="803" t="str">
        <f>IF(A28="","",IF(K28="Y",GameSummary!AS27,"-"))</f>
        <v>-</v>
      </c>
      <c r="M28" s="755"/>
      <c r="N28" s="1130" t="str">
        <f t="shared" si="18"/>
        <v>:</v>
      </c>
      <c r="O28" s="1131"/>
      <c r="P28" s="1132"/>
      <c r="Q28" s="393"/>
      <c r="R28" s="393"/>
      <c r="S28" s="393"/>
      <c r="T28" s="1247"/>
      <c r="U28" s="1248"/>
      <c r="V28" s="940" t="str">
        <f>IF('Participation+-'!AL26="","",'Participation+-'!AL26)</f>
        <v/>
      </c>
      <c r="W28" s="941" t="str">
        <f>IF('Participation+-'!AM26="","",'Participation+-'!AM26)</f>
        <v/>
      </c>
      <c r="X28" s="941" t="str">
        <f>IF('Participation+-'!AN26="","",'Participation+-'!AN26)</f>
        <v/>
      </c>
      <c r="Y28" s="941" t="str">
        <f>IF('Participation+-'!AO26="","",'Participation+-'!AO26)</f>
        <v/>
      </c>
      <c r="Z28" s="941" t="str">
        <f>IF('Participation+-'!AP26="","",'Participation+-'!AP26)</f>
        <v/>
      </c>
      <c r="AA28" s="942" t="str">
        <f>IF('Participation+-'!AQ26="","",'Participation+-'!AQ26)</f>
        <v/>
      </c>
      <c r="AB28" s="943" t="str">
        <f>IF('Participation+-'!AR26="","",'Participation+-'!AR26)</f>
        <v/>
      </c>
      <c r="AC28" s="944" t="str">
        <f>IF('Participation+-'!AS26="","",'Participation+-'!AS26)</f>
        <v/>
      </c>
      <c r="AD28" s="944" t="str">
        <f>IF('Participation+-'!AT26="","",'Participation+-'!AT26)</f>
        <v/>
      </c>
      <c r="AE28" s="944" t="str">
        <f>IF('Participation+-'!AU26="","",'Participation+-'!AU26)</f>
        <v/>
      </c>
      <c r="AF28" s="944" t="str">
        <f>IF('Participation+-'!AV26="","",'Participation+-'!AV26)</f>
        <v/>
      </c>
      <c r="AG28" s="945" t="str">
        <f>IF('Participation+-'!AW26="","",'Participation+-'!AW26)</f>
        <v/>
      </c>
      <c r="AH28" s="1104" t="str">
        <f t="shared" si="0"/>
        <v>:</v>
      </c>
      <c r="AI28" s="1105"/>
      <c r="AJ28" s="1106"/>
      <c r="AK28" s="393"/>
      <c r="AL28" s="393"/>
      <c r="AM28" s="1107"/>
      <c r="AN28" s="1107"/>
      <c r="AO28" s="1107"/>
      <c r="AP28" s="1107"/>
      <c r="AQ28" s="1108" t="str">
        <f t="shared" si="1"/>
        <v>:</v>
      </c>
      <c r="AR28" s="1106"/>
      <c r="AS28" s="1108" t="str">
        <f t="shared" si="2"/>
        <v>:</v>
      </c>
      <c r="AT28" s="1153"/>
      <c r="AU28" s="706"/>
      <c r="AV28" s="707" t="b">
        <f t="shared" si="8"/>
        <v>0</v>
      </c>
      <c r="AW28" s="707" t="str">
        <f t="shared" si="9"/>
        <v>0</v>
      </c>
      <c r="AX28" s="761"/>
      <c r="AY28" s="709"/>
      <c r="AZ28" s="709"/>
      <c r="BA28" s="641"/>
      <c r="BB28" s="725">
        <v>22</v>
      </c>
      <c r="BC28" s="764"/>
      <c r="BD28" s="1137" t="s">
        <v>88</v>
      </c>
      <c r="BE28" s="1138"/>
      <c r="BF28" s="709"/>
      <c r="BG28" s="768"/>
      <c r="BH28" s="1135" t="s">
        <v>530</v>
      </c>
      <c r="BI28" s="1136"/>
      <c r="BJ28" s="641"/>
      <c r="BK28" s="641"/>
      <c r="BL28" s="641"/>
      <c r="BM28" s="641"/>
      <c r="BN28" s="641"/>
      <c r="BO28" s="641"/>
      <c r="BP28" s="641"/>
      <c r="BQ28" s="717" t="str">
        <f>IF(M28="-","",IF(N28&lt;$BH$70,1,""))</f>
        <v/>
      </c>
      <c r="BR28" s="718" t="str">
        <f t="shared" si="4"/>
        <v/>
      </c>
      <c r="BS28" s="718" t="str">
        <f t="shared" si="5"/>
        <v/>
      </c>
      <c r="BT28" s="718" t="str">
        <f t="shared" si="6"/>
        <v/>
      </c>
      <c r="BU28" s="719" t="str">
        <f t="shared" si="7"/>
        <v/>
      </c>
      <c r="BV28" s="774"/>
      <c r="BW28" s="717" t="str">
        <f>IF($BG28=1,$AL28,"")</f>
        <v/>
      </c>
      <c r="BX28" s="718" t="str">
        <f t="shared" si="11"/>
        <v/>
      </c>
      <c r="BY28" s="718" t="str">
        <f>IF($BG28=3,$AL28,"")</f>
        <v/>
      </c>
      <c r="BZ28" s="718" t="str">
        <f>IF($BG28="OT",$AL28,"")</f>
        <v/>
      </c>
      <c r="CA28" s="719" t="str">
        <f t="shared" si="14"/>
        <v/>
      </c>
      <c r="CB28" s="774"/>
      <c r="CC28" s="641"/>
      <c r="CD28" s="642" t="str">
        <f t="shared" si="15"/>
        <v>ab-</v>
      </c>
      <c r="CE28" s="643" t="str">
        <f t="shared" si="16"/>
        <v>cd-</v>
      </c>
      <c r="CF28" s="641"/>
      <c r="CG28" s="642" t="str">
        <f t="shared" si="19"/>
        <v>-</v>
      </c>
      <c r="CH28" s="643" t="str">
        <f t="shared" si="17"/>
        <v>-</v>
      </c>
      <c r="CI28" s="776"/>
      <c r="CJ28" s="641"/>
      <c r="CK28" s="641"/>
      <c r="CL28" s="641"/>
      <c r="CM28" s="641"/>
      <c r="CN28" s="641"/>
      <c r="CO28" s="641"/>
      <c r="CP28" s="641"/>
      <c r="CQ28" s="641"/>
      <c r="CR28" s="641"/>
      <c r="CS28" s="641"/>
      <c r="CT28" s="641"/>
      <c r="CU28" s="641"/>
      <c r="CV28" s="641"/>
      <c r="CW28" s="641"/>
      <c r="CX28" s="641"/>
      <c r="CY28" s="641"/>
      <c r="CZ28" s="641"/>
      <c r="DA28" s="641"/>
      <c r="DB28" s="641"/>
      <c r="DC28" s="641"/>
      <c r="DD28" s="641"/>
      <c r="DE28" s="641"/>
      <c r="DF28" s="641"/>
      <c r="DG28" s="641"/>
      <c r="DH28" s="641"/>
      <c r="DI28" s="641"/>
      <c r="DJ28" s="641"/>
      <c r="DK28" s="641"/>
      <c r="DL28" s="641"/>
      <c r="DM28" s="641"/>
      <c r="DN28" s="641"/>
      <c r="DO28" s="641"/>
      <c r="DP28" s="641"/>
      <c r="DQ28" s="641"/>
      <c r="DR28" s="641"/>
      <c r="DS28" s="641"/>
      <c r="DT28" s="641"/>
      <c r="DU28" s="641"/>
      <c r="DV28" s="641"/>
      <c r="DW28" s="641"/>
      <c r="DX28" s="641"/>
      <c r="DY28" s="641"/>
      <c r="DZ28" s="641"/>
      <c r="EA28" s="641"/>
      <c r="EB28" s="641"/>
      <c r="EC28" s="641"/>
      <c r="ED28" s="641"/>
      <c r="EE28" s="641"/>
      <c r="EF28" s="641"/>
    </row>
    <row r="29" spans="1:139" s="715" customFormat="1" ht="13.5" customHeight="1" x14ac:dyDescent="0.15">
      <c r="A29" s="395" t="str">
        <f>IF($F$4="","",IF(GameMember!A27="","-",GameMember!A27))</f>
        <v>-</v>
      </c>
      <c r="B29" s="1127" t="str">
        <f>IF(A29="","",IF(A29="-","-",IF(AND(GameMember!C27=0,GameMember!D27=0),+GameMember!B27,IF(AND(GameMember!C27&lt;&gt;0,GameMember!D27=0),+GameMember!B27&amp;" "&amp;GameMember!C27,IF(AND(GameMember!C27=0,GameMember!D27&lt;&gt;0),+GameMember!B27&amp;" "&amp;GameMember!D27,IF(AND(GameMember!C27&lt;&gt;0,GameMember!D27&lt;&gt;0),+GameMember!B27&amp;" "&amp;GameMember!C27&amp;" "&amp;GameMember!D27,""))))))</f>
        <v>-</v>
      </c>
      <c r="C29" s="1128"/>
      <c r="D29" s="1128"/>
      <c r="E29" s="1128"/>
      <c r="F29" s="1128"/>
      <c r="G29" s="1128"/>
      <c r="H29" s="1128"/>
      <c r="I29" s="1129"/>
      <c r="J29" s="799" t="str">
        <f>IF(A29="","",IF(A29="-","-",+GameMember!E27))</f>
        <v>-</v>
      </c>
      <c r="K29" s="799" t="s">
        <v>147</v>
      </c>
      <c r="L29" s="803" t="str">
        <f>IF(A29="","",IF(K29="Y",GameSummary!AS28,"-"))</f>
        <v>-</v>
      </c>
      <c r="M29" s="755"/>
      <c r="N29" s="1130" t="str">
        <f t="shared" si="18"/>
        <v>:</v>
      </c>
      <c r="O29" s="1131"/>
      <c r="P29" s="1132"/>
      <c r="Q29" s="807"/>
      <c r="R29" s="807"/>
      <c r="S29" s="807"/>
      <c r="T29" s="1247"/>
      <c r="U29" s="1248"/>
      <c r="V29" s="940" t="str">
        <f>IF('Participation+-'!AL27="","",'Participation+-'!AL27)</f>
        <v/>
      </c>
      <c r="W29" s="941" t="str">
        <f>IF('Participation+-'!AM27="","",'Participation+-'!AM27)</f>
        <v/>
      </c>
      <c r="X29" s="941" t="str">
        <f>IF('Participation+-'!AN27="","",'Participation+-'!AN27)</f>
        <v/>
      </c>
      <c r="Y29" s="941" t="str">
        <f>IF('Participation+-'!AO27="","",'Participation+-'!AO27)</f>
        <v/>
      </c>
      <c r="Z29" s="941" t="str">
        <f>IF('Participation+-'!AP27="","",'Participation+-'!AP27)</f>
        <v/>
      </c>
      <c r="AA29" s="942" t="str">
        <f>IF('Participation+-'!AQ27="","",'Participation+-'!AQ27)</f>
        <v/>
      </c>
      <c r="AB29" s="943" t="str">
        <f>IF('Participation+-'!AR27="","",'Participation+-'!AR27)</f>
        <v/>
      </c>
      <c r="AC29" s="944" t="str">
        <f>IF('Participation+-'!AS27="","",'Participation+-'!AS27)</f>
        <v/>
      </c>
      <c r="AD29" s="944" t="str">
        <f>IF('Participation+-'!AT27="","",'Participation+-'!AT27)</f>
        <v/>
      </c>
      <c r="AE29" s="944" t="str">
        <f>IF('Participation+-'!AU27="","",'Participation+-'!AU27)</f>
        <v/>
      </c>
      <c r="AF29" s="944" t="str">
        <f>IF('Participation+-'!AV27="","",'Participation+-'!AV27)</f>
        <v/>
      </c>
      <c r="AG29" s="945" t="str">
        <f>IF('Participation+-'!AW27="","",'Participation+-'!AW27)</f>
        <v/>
      </c>
      <c r="AH29" s="1104" t="str">
        <f>IF(BG29="PSS",SUM(($BH$70*3)+$BH$71),IF(BH29="","",IF(BH29=":",":",IF(BG29=1,$BH$70-BH29,IF(BG29=2,$BH$70*2-BH29,IF(BG29=3,$BH$70*3-BH29,IF(BG29="OT",$BH$70*3+$BH$71-BH29,)))))))</f>
        <v>:</v>
      </c>
      <c r="AI29" s="1105"/>
      <c r="AJ29" s="1106"/>
      <c r="AK29" s="808"/>
      <c r="AL29" s="808"/>
      <c r="AM29" s="1107"/>
      <c r="AN29" s="1107"/>
      <c r="AO29" s="1107"/>
      <c r="AP29" s="1107"/>
      <c r="AQ29" s="1108" t="str">
        <f t="shared" si="1"/>
        <v>:</v>
      </c>
      <c r="AR29" s="1106"/>
      <c r="AS29" s="1108" t="str">
        <f t="shared" si="2"/>
        <v>:</v>
      </c>
      <c r="AT29" s="1153"/>
      <c r="AU29" s="716"/>
      <c r="AV29" s="707" t="b">
        <f t="shared" si="8"/>
        <v>0</v>
      </c>
      <c r="AW29" s="707" t="str">
        <f t="shared" si="9"/>
        <v>0</v>
      </c>
      <c r="AX29" s="761"/>
      <c r="AY29" s="809"/>
      <c r="AZ29" s="809"/>
      <c r="BA29" s="641"/>
      <c r="BB29" s="725">
        <v>23</v>
      </c>
      <c r="BC29" s="764"/>
      <c r="BD29" s="1139" t="s">
        <v>918</v>
      </c>
      <c r="BE29" s="1140"/>
      <c r="BF29" s="809"/>
      <c r="BG29" s="768"/>
      <c r="BH29" s="1135" t="s">
        <v>530</v>
      </c>
      <c r="BI29" s="1136"/>
      <c r="BJ29" s="641"/>
      <c r="BK29" s="641"/>
      <c r="BL29" s="641"/>
      <c r="BM29" s="641"/>
      <c r="BN29" s="641"/>
      <c r="BO29" s="641"/>
      <c r="BP29" s="641"/>
      <c r="BQ29" s="717" t="str">
        <f>IF(M29="-","",IF(N29&lt;$BH$70,1,""))</f>
        <v/>
      </c>
      <c r="BR29" s="718" t="str">
        <f t="shared" si="4"/>
        <v/>
      </c>
      <c r="BS29" s="718" t="str">
        <f t="shared" si="5"/>
        <v/>
      </c>
      <c r="BT29" s="718" t="str">
        <f t="shared" si="6"/>
        <v/>
      </c>
      <c r="BU29" s="719" t="str">
        <f t="shared" si="7"/>
        <v/>
      </c>
      <c r="BV29" s="774"/>
      <c r="BW29" s="717" t="str">
        <f>IF($BG29=1,$AL29,"")</f>
        <v/>
      </c>
      <c r="BX29" s="718" t="str">
        <f t="shared" si="11"/>
        <v/>
      </c>
      <c r="BY29" s="718" t="str">
        <f>IF($BG29=3,$AL29,"")</f>
        <v/>
      </c>
      <c r="BZ29" s="718" t="str">
        <f>IF($BG29="OT",$AL29,"")</f>
        <v/>
      </c>
      <c r="CA29" s="719" t="str">
        <f t="shared" si="14"/>
        <v/>
      </c>
      <c r="CB29" s="774"/>
      <c r="CC29" s="641"/>
      <c r="CD29" s="642" t="str">
        <f>IF(A28="","",+$CD$33&amp;A28)</f>
        <v>ab-</v>
      </c>
      <c r="CE29" s="643" t="str">
        <f>IF(A55="","",+$CE$33&amp;A55)</f>
        <v>cd-</v>
      </c>
      <c r="CF29" s="641"/>
      <c r="CG29" s="642" t="str">
        <f t="shared" si="19"/>
        <v>-</v>
      </c>
      <c r="CH29" s="643" t="str">
        <f>IF(A55="","",A55)</f>
        <v>-</v>
      </c>
      <c r="CI29" s="776"/>
      <c r="CJ29" s="641"/>
      <c r="CK29" s="641"/>
      <c r="CL29" s="641"/>
      <c r="CM29" s="641"/>
      <c r="CN29" s="641"/>
      <c r="CO29" s="641"/>
      <c r="CP29" s="641"/>
      <c r="CQ29" s="641"/>
      <c r="CR29" s="641"/>
      <c r="CS29" s="641"/>
      <c r="CT29" s="641"/>
      <c r="CU29" s="641"/>
      <c r="CV29" s="641"/>
      <c r="CW29" s="641"/>
      <c r="CX29" s="641"/>
      <c r="CY29" s="641"/>
      <c r="CZ29" s="641"/>
      <c r="DA29" s="641"/>
      <c r="DB29" s="641"/>
      <c r="DC29" s="641"/>
      <c r="DD29" s="641"/>
      <c r="DE29" s="641"/>
      <c r="DF29" s="641"/>
      <c r="DG29" s="641"/>
      <c r="DH29" s="641"/>
      <c r="DI29" s="641"/>
      <c r="DJ29" s="641"/>
      <c r="DK29" s="641"/>
      <c r="DL29" s="641"/>
      <c r="DM29" s="641"/>
      <c r="DN29" s="641"/>
      <c r="DO29" s="641"/>
      <c r="DP29" s="641"/>
      <c r="DQ29" s="641"/>
      <c r="DR29" s="641"/>
      <c r="DS29" s="641"/>
      <c r="DT29" s="641"/>
      <c r="DU29" s="641"/>
      <c r="DV29" s="641"/>
      <c r="DW29" s="641"/>
      <c r="DX29" s="641"/>
      <c r="DY29" s="641"/>
      <c r="DZ29" s="641"/>
      <c r="EA29" s="641"/>
      <c r="EB29" s="641"/>
      <c r="EC29" s="641"/>
      <c r="ED29" s="641"/>
      <c r="EE29" s="641"/>
      <c r="EF29" s="641"/>
    </row>
    <row r="30" spans="1:139" s="715" customFormat="1" ht="13.5" customHeight="1" x14ac:dyDescent="0.15">
      <c r="A30" s="1263" t="str">
        <f>IF(ISBLANK(GameMember!B3),"Head Coach","Head Coach:　"&amp;GameMember!B3)</f>
        <v>Head Coach:　寺尾　幸也</v>
      </c>
      <c r="B30" s="1264"/>
      <c r="C30" s="1264"/>
      <c r="D30" s="1264"/>
      <c r="E30" s="1264"/>
      <c r="F30" s="1264"/>
      <c r="G30" s="1264"/>
      <c r="H30" s="1264"/>
      <c r="I30" s="1264"/>
      <c r="J30" s="1264"/>
      <c r="K30" s="1264"/>
      <c r="L30" s="1265"/>
      <c r="M30" s="755"/>
      <c r="N30" s="1130" t="str">
        <f t="shared" si="18"/>
        <v>:</v>
      </c>
      <c r="O30" s="1131"/>
      <c r="P30" s="1132"/>
      <c r="Q30" s="393"/>
      <c r="R30" s="393"/>
      <c r="S30" s="393"/>
      <c r="T30" s="1253"/>
      <c r="U30" s="1254"/>
      <c r="V30" s="940" t="str">
        <f>IF('Participation+-'!AL28="","",'Participation+-'!AL28)</f>
        <v/>
      </c>
      <c r="W30" s="941" t="str">
        <f>IF('Participation+-'!AM28="","",'Participation+-'!AM28)</f>
        <v/>
      </c>
      <c r="X30" s="941" t="str">
        <f>IF('Participation+-'!AN28="","",'Participation+-'!AN28)</f>
        <v/>
      </c>
      <c r="Y30" s="941" t="str">
        <f>IF('Participation+-'!AO28="","",'Participation+-'!AO28)</f>
        <v/>
      </c>
      <c r="Z30" s="941" t="str">
        <f>IF('Participation+-'!AP28="","",'Participation+-'!AP28)</f>
        <v/>
      </c>
      <c r="AA30" s="942" t="str">
        <f>IF('Participation+-'!AQ28="","",'Participation+-'!AQ28)</f>
        <v/>
      </c>
      <c r="AB30" s="943" t="str">
        <f>IF('Participation+-'!AR28="","",'Participation+-'!AR28)</f>
        <v/>
      </c>
      <c r="AC30" s="944" t="str">
        <f>IF('Participation+-'!AS28="","",'Participation+-'!AS28)</f>
        <v/>
      </c>
      <c r="AD30" s="944" t="str">
        <f>IF('Participation+-'!AT28="","",'Participation+-'!AT28)</f>
        <v/>
      </c>
      <c r="AE30" s="944" t="str">
        <f>IF('Participation+-'!AU28="","",'Participation+-'!AU28)</f>
        <v/>
      </c>
      <c r="AF30" s="944" t="str">
        <f>IF('Participation+-'!AV28="","",'Participation+-'!AV28)</f>
        <v/>
      </c>
      <c r="AG30" s="945" t="str">
        <f>IF('Participation+-'!AW28="","",'Participation+-'!AW28)</f>
        <v/>
      </c>
      <c r="AH30" s="1150" t="str">
        <f>IF(BG30="PSS",SUM(($BH$70*3)+$BH$71),IF(BH30="","",IF(BH30=":",":",IF(BG30=1,$BH$70-BH30,IF(BG30=2,$BH$70*2-BH30,IF(BG30=3,$BH$70*3-BH30,IF(BG30="OT",$BH$70*3+$BH$71-BH30,)))))))</f>
        <v>:</v>
      </c>
      <c r="AI30" s="1151"/>
      <c r="AJ30" s="1152"/>
      <c r="AK30" s="396"/>
      <c r="AL30" s="396"/>
      <c r="AM30" s="1246"/>
      <c r="AN30" s="1246"/>
      <c r="AO30" s="1246"/>
      <c r="AP30" s="1246"/>
      <c r="AQ30" s="1213" t="str">
        <f t="shared" si="1"/>
        <v>:</v>
      </c>
      <c r="AR30" s="1152"/>
      <c r="AS30" s="1213" t="str">
        <f t="shared" si="2"/>
        <v>:</v>
      </c>
      <c r="AT30" s="1333"/>
      <c r="AU30" s="726"/>
      <c r="AV30" s="707" t="b">
        <f t="shared" si="8"/>
        <v>0</v>
      </c>
      <c r="AW30" s="707" t="str">
        <f t="shared" si="9"/>
        <v>0</v>
      </c>
      <c r="AX30" s="761"/>
      <c r="AY30" s="709"/>
      <c r="AZ30" s="709"/>
      <c r="BA30" s="641"/>
      <c r="BB30" s="672">
        <v>24</v>
      </c>
      <c r="BC30" s="765"/>
      <c r="BD30" s="1143" t="s">
        <v>1074</v>
      </c>
      <c r="BE30" s="1144"/>
      <c r="BF30" s="709"/>
      <c r="BG30" s="769"/>
      <c r="BH30" s="1341" t="s">
        <v>530</v>
      </c>
      <c r="BI30" s="1342"/>
      <c r="BJ30" s="641"/>
      <c r="BK30" s="641"/>
      <c r="BL30" s="641"/>
      <c r="BM30" s="641"/>
      <c r="BN30" s="641"/>
      <c r="BO30" s="641"/>
      <c r="BP30" s="641"/>
      <c r="BQ30" s="727" t="str">
        <f>IF(M30="-","",IF(N30&lt;$BH$70,1,""))</f>
        <v/>
      </c>
      <c r="BR30" s="728" t="str">
        <f t="shared" si="4"/>
        <v/>
      </c>
      <c r="BS30" s="728" t="str">
        <f t="shared" si="5"/>
        <v/>
      </c>
      <c r="BT30" s="728" t="str">
        <f t="shared" si="6"/>
        <v/>
      </c>
      <c r="BU30" s="729" t="str">
        <f t="shared" si="7"/>
        <v/>
      </c>
      <c r="BV30" s="774"/>
      <c r="BW30" s="727" t="str">
        <f t="shared" si="10"/>
        <v/>
      </c>
      <c r="BX30" s="728" t="str">
        <f t="shared" si="11"/>
        <v/>
      </c>
      <c r="BY30" s="728" t="str">
        <f t="shared" si="12"/>
        <v/>
      </c>
      <c r="BZ30" s="728" t="str">
        <f t="shared" si="13"/>
        <v/>
      </c>
      <c r="CA30" s="729" t="str">
        <f t="shared" si="14"/>
        <v/>
      </c>
      <c r="CB30" s="774"/>
      <c r="CC30" s="641"/>
      <c r="CD30" s="720" t="str">
        <f>IF(A29="","",+$CD$33&amp;A29)</f>
        <v>ab-</v>
      </c>
      <c r="CE30" s="721" t="str">
        <f>IF(A56="","",+$CE$33&amp;A56)</f>
        <v>cd-</v>
      </c>
      <c r="CF30" s="641"/>
      <c r="CG30" s="642" t="str">
        <f t="shared" si="19"/>
        <v>-</v>
      </c>
      <c r="CH30" s="643" t="str">
        <f>IF(A56="","",A56)</f>
        <v>-</v>
      </c>
      <c r="CI30" s="776"/>
      <c r="CJ30" s="641"/>
      <c r="CK30" s="641"/>
      <c r="CL30" s="641"/>
      <c r="CM30" s="641"/>
      <c r="CN30" s="641"/>
      <c r="CO30" s="641"/>
      <c r="CP30" s="641"/>
      <c r="CQ30" s="641"/>
      <c r="CR30" s="641"/>
      <c r="CS30" s="641"/>
      <c r="CT30" s="641"/>
      <c r="CU30" s="641"/>
      <c r="CV30" s="641"/>
      <c r="CW30" s="641"/>
      <c r="CX30" s="641"/>
      <c r="CY30" s="641"/>
      <c r="CZ30" s="641"/>
      <c r="DA30" s="641"/>
      <c r="DB30" s="641"/>
      <c r="DC30" s="641"/>
      <c r="DD30" s="641"/>
      <c r="DE30" s="641"/>
      <c r="DF30" s="641"/>
      <c r="DG30" s="641"/>
      <c r="DH30" s="641"/>
      <c r="DI30" s="641"/>
      <c r="DJ30" s="641"/>
      <c r="DK30" s="641"/>
      <c r="DL30" s="641"/>
      <c r="DM30" s="641"/>
      <c r="DN30" s="641"/>
      <c r="DO30" s="641"/>
      <c r="DP30" s="641"/>
      <c r="DQ30" s="641"/>
      <c r="DR30" s="641"/>
      <c r="DS30" s="641"/>
      <c r="DT30" s="641"/>
      <c r="DU30" s="641"/>
      <c r="DV30" s="641"/>
      <c r="DW30" s="641"/>
      <c r="DX30" s="641"/>
      <c r="DY30" s="641"/>
      <c r="DZ30" s="641"/>
      <c r="EA30" s="641"/>
      <c r="EB30" s="641"/>
      <c r="EC30" s="641"/>
      <c r="ED30" s="641"/>
      <c r="EE30" s="641"/>
      <c r="EF30" s="641"/>
    </row>
    <row r="31" spans="1:139" s="715" customFormat="1" ht="13.5" customHeight="1" x14ac:dyDescent="0.15">
      <c r="A31" s="1278" t="s">
        <v>25</v>
      </c>
      <c r="B31" s="1279"/>
      <c r="C31" s="1279"/>
      <c r="D31" s="1279"/>
      <c r="E31" s="1280"/>
      <c r="F31" s="1284" t="str">
        <f>IF(ISBLANK(GameMember!L2),"",GameMember!L2)</f>
        <v>TOYOTA CYGNUS</v>
      </c>
      <c r="G31" s="1285"/>
      <c r="H31" s="1285"/>
      <c r="I31" s="1285"/>
      <c r="J31" s="1285"/>
      <c r="K31" s="1285"/>
      <c r="L31" s="1285"/>
      <c r="M31" s="1271" t="s">
        <v>7</v>
      </c>
      <c r="N31" s="1272"/>
      <c r="O31" s="1272"/>
      <c r="P31" s="1272"/>
      <c r="Q31" s="1272"/>
      <c r="R31" s="1272"/>
      <c r="S31" s="1272"/>
      <c r="T31" s="1273"/>
      <c r="U31" s="1272"/>
      <c r="V31" s="1272"/>
      <c r="W31" s="1272"/>
      <c r="X31" s="1272"/>
      <c r="Y31" s="1272"/>
      <c r="Z31" s="1272"/>
      <c r="AA31" s="1272"/>
      <c r="AB31" s="1272"/>
      <c r="AC31" s="1272"/>
      <c r="AD31" s="1272"/>
      <c r="AE31" s="1272"/>
      <c r="AF31" s="1272"/>
      <c r="AG31" s="1274"/>
      <c r="AH31" s="1347" t="s">
        <v>47</v>
      </c>
      <c r="AI31" s="1348"/>
      <c r="AJ31" s="1348"/>
      <c r="AK31" s="1348"/>
      <c r="AL31" s="1348"/>
      <c r="AM31" s="1348"/>
      <c r="AN31" s="1348"/>
      <c r="AO31" s="1348"/>
      <c r="AP31" s="1348"/>
      <c r="AQ31" s="1348"/>
      <c r="AR31" s="1348"/>
      <c r="AS31" s="1348"/>
      <c r="AT31" s="1349"/>
      <c r="AU31" s="730"/>
      <c r="AV31" s="731"/>
      <c r="AW31" s="731"/>
      <c r="AX31" s="731"/>
      <c r="AY31" s="709"/>
      <c r="AZ31" s="709"/>
      <c r="BA31" s="641"/>
      <c r="BB31" s="143" t="s">
        <v>527</v>
      </c>
      <c r="BC31" s="709"/>
      <c r="BD31" s="709"/>
      <c r="BE31" s="709"/>
      <c r="BF31" s="709"/>
      <c r="BG31" s="709"/>
      <c r="BH31" s="709"/>
      <c r="BI31" s="709"/>
      <c r="BJ31" s="709"/>
      <c r="BK31" s="709"/>
      <c r="BL31" s="709"/>
      <c r="BM31" s="709"/>
      <c r="BN31" s="709"/>
      <c r="BO31" s="709"/>
      <c r="BP31" s="709"/>
      <c r="BQ31" s="732">
        <f>SUM(BQ7:BQ30)</f>
        <v>0</v>
      </c>
      <c r="BR31" s="733">
        <f>SUM(BR7:BR30)</f>
        <v>0</v>
      </c>
      <c r="BS31" s="733">
        <f>SUM(BS7:BS30)</f>
        <v>0</v>
      </c>
      <c r="BT31" s="733">
        <f>SUM(BT7:BT30)</f>
        <v>0</v>
      </c>
      <c r="BU31" s="734">
        <f>SUM(BU7:BU30)</f>
        <v>0</v>
      </c>
      <c r="BV31" s="701"/>
      <c r="BW31" s="732">
        <f>SUM(BW7:BW30)</f>
        <v>0</v>
      </c>
      <c r="BX31" s="733">
        <f>SUM(BX7:BX30)</f>
        <v>0</v>
      </c>
      <c r="BY31" s="733">
        <f>SUM(BY7:BY30)</f>
        <v>0</v>
      </c>
      <c r="BZ31" s="733">
        <f>SUM(BZ7:BZ30)</f>
        <v>0</v>
      </c>
      <c r="CA31" s="734">
        <f>SUM(CA7:CA30)</f>
        <v>0</v>
      </c>
      <c r="CB31" s="701"/>
      <c r="CC31" s="709"/>
      <c r="CD31" s="641"/>
      <c r="CE31" s="641"/>
      <c r="CF31" s="641"/>
      <c r="CG31" s="720" t="s">
        <v>723</v>
      </c>
      <c r="CH31" s="721" t="s">
        <v>722</v>
      </c>
      <c r="CI31" s="776"/>
      <c r="CJ31" s="641"/>
      <c r="CK31" s="641"/>
      <c r="CL31" s="641"/>
      <c r="CM31" s="641"/>
      <c r="CN31" s="641"/>
      <c r="CO31" s="641"/>
      <c r="CP31" s="641"/>
      <c r="CQ31" s="641"/>
      <c r="CR31" s="641"/>
      <c r="CS31" s="641"/>
      <c r="CT31" s="641"/>
      <c r="CU31" s="641"/>
      <c r="CV31" s="641"/>
      <c r="CW31" s="641"/>
      <c r="CX31" s="641"/>
      <c r="CY31" s="641"/>
      <c r="CZ31" s="641"/>
      <c r="DA31" s="641"/>
      <c r="DB31" s="641"/>
      <c r="DC31" s="641"/>
      <c r="DD31" s="641"/>
      <c r="DE31" s="641"/>
      <c r="DF31" s="641"/>
      <c r="DG31" s="641"/>
      <c r="DH31" s="641"/>
      <c r="DI31" s="641"/>
      <c r="DJ31" s="641"/>
      <c r="DK31" s="641"/>
      <c r="DL31" s="641"/>
      <c r="DM31" s="641"/>
      <c r="DN31" s="641"/>
      <c r="DO31" s="641"/>
      <c r="DP31" s="641"/>
      <c r="DQ31" s="641"/>
      <c r="DR31" s="641"/>
      <c r="DS31" s="641"/>
      <c r="DT31" s="641"/>
      <c r="DU31" s="641"/>
      <c r="DV31" s="641"/>
      <c r="DW31" s="641"/>
      <c r="DX31" s="641"/>
      <c r="DY31" s="641"/>
      <c r="DZ31" s="641"/>
      <c r="EA31" s="641"/>
      <c r="EB31" s="641"/>
      <c r="EC31" s="641"/>
      <c r="ED31" s="641"/>
      <c r="EE31" s="641"/>
      <c r="EF31" s="641"/>
      <c r="EG31" s="641"/>
      <c r="EH31" s="641"/>
      <c r="EI31" s="641"/>
    </row>
    <row r="32" spans="1:139" s="715" customFormat="1" ht="13.5" customHeight="1" x14ac:dyDescent="0.15">
      <c r="A32" s="1281"/>
      <c r="B32" s="1282"/>
      <c r="C32" s="1282"/>
      <c r="D32" s="1282"/>
      <c r="E32" s="1283"/>
      <c r="F32" s="1286"/>
      <c r="G32" s="1287"/>
      <c r="H32" s="1287"/>
      <c r="I32" s="1287"/>
      <c r="J32" s="1287"/>
      <c r="K32" s="1287"/>
      <c r="L32" s="1287"/>
      <c r="M32" s="1275"/>
      <c r="N32" s="1276"/>
      <c r="O32" s="1276"/>
      <c r="P32" s="1276"/>
      <c r="Q32" s="1276"/>
      <c r="R32" s="1276"/>
      <c r="S32" s="1276"/>
      <c r="T32" s="1276"/>
      <c r="U32" s="1276"/>
      <c r="V32" s="1276"/>
      <c r="W32" s="1276"/>
      <c r="X32" s="1276"/>
      <c r="Y32" s="1276"/>
      <c r="Z32" s="1276"/>
      <c r="AA32" s="1276"/>
      <c r="AB32" s="1276"/>
      <c r="AC32" s="1276"/>
      <c r="AD32" s="1276"/>
      <c r="AE32" s="1276"/>
      <c r="AF32" s="1276"/>
      <c r="AG32" s="1277"/>
      <c r="AH32" s="1350"/>
      <c r="AI32" s="1351"/>
      <c r="AJ32" s="1351"/>
      <c r="AK32" s="1351"/>
      <c r="AL32" s="1351"/>
      <c r="AM32" s="1351"/>
      <c r="AN32" s="1351"/>
      <c r="AO32" s="1351"/>
      <c r="AP32" s="1351"/>
      <c r="AQ32" s="1351"/>
      <c r="AR32" s="1351"/>
      <c r="AS32" s="1351"/>
      <c r="AT32" s="1352"/>
      <c r="AU32" s="689"/>
      <c r="AV32" s="690"/>
      <c r="AW32" s="690"/>
      <c r="AX32" s="690"/>
      <c r="AY32" s="709"/>
      <c r="AZ32" s="709"/>
      <c r="BA32" s="641"/>
      <c r="BB32" s="691"/>
      <c r="BC32" s="1345" t="s">
        <v>200</v>
      </c>
      <c r="BD32" s="1345"/>
      <c r="BE32" s="1345"/>
      <c r="BF32" s="691"/>
      <c r="BG32" s="1316" t="s">
        <v>201</v>
      </c>
      <c r="BH32" s="1316"/>
      <c r="BI32" s="1316"/>
      <c r="BJ32" s="1316"/>
      <c r="BK32" s="691"/>
      <c r="BL32" s="691"/>
      <c r="BM32" s="691"/>
      <c r="BN32" s="691"/>
      <c r="BO32" s="691"/>
      <c r="BP32" s="691"/>
      <c r="BQ32" s="777">
        <f>BQ31+'(2)'!BQ31</f>
        <v>0</v>
      </c>
      <c r="BR32" s="777">
        <f>BR31+'(2)'!BR31</f>
        <v>0</v>
      </c>
      <c r="BS32" s="777">
        <f>BS31+'(2)'!BS31</f>
        <v>0</v>
      </c>
      <c r="BT32" s="777">
        <f>BT31+'(2)'!BT31</f>
        <v>0</v>
      </c>
      <c r="BU32" s="777">
        <f>BU31+'(2)'!BU31</f>
        <v>0</v>
      </c>
      <c r="BV32" s="701"/>
      <c r="BW32" s="777">
        <f>BW31+'(2)'!BW31</f>
        <v>0</v>
      </c>
      <c r="BX32" s="777">
        <f>BX31+'(2)'!BX31</f>
        <v>0</v>
      </c>
      <c r="BY32" s="777">
        <f>BY31+'(2)'!BY31</f>
        <v>0</v>
      </c>
      <c r="BZ32" s="777">
        <f>BZ31+'(2)'!BZ31</f>
        <v>0</v>
      </c>
      <c r="CA32" s="777">
        <f>CA31+'(2)'!CA31</f>
        <v>0</v>
      </c>
      <c r="CB32" s="701"/>
      <c r="CD32" s="635" t="s">
        <v>531</v>
      </c>
      <c r="CE32" s="635" t="s">
        <v>532</v>
      </c>
      <c r="CF32" s="641"/>
      <c r="CG32" s="776"/>
      <c r="CH32" s="776"/>
      <c r="CI32" s="776"/>
      <c r="CJ32" s="641"/>
      <c r="CK32" s="641"/>
      <c r="CL32" s="641"/>
      <c r="CM32" s="641"/>
      <c r="CN32" s="641"/>
      <c r="CO32" s="641"/>
      <c r="CP32" s="641"/>
      <c r="CQ32" s="641"/>
      <c r="CR32" s="641"/>
      <c r="CS32" s="641"/>
      <c r="CT32" s="641"/>
      <c r="CU32" s="641"/>
      <c r="CV32" s="641"/>
      <c r="CW32" s="641"/>
      <c r="CX32" s="641"/>
      <c r="CY32" s="641"/>
      <c r="CZ32" s="641"/>
      <c r="DA32" s="641"/>
      <c r="DB32" s="641"/>
      <c r="DC32" s="641"/>
      <c r="DD32" s="641"/>
      <c r="DE32" s="641"/>
      <c r="DF32" s="641"/>
      <c r="DG32" s="641"/>
      <c r="DH32" s="641"/>
      <c r="DI32" s="641"/>
      <c r="DJ32" s="641"/>
      <c r="DK32" s="641"/>
      <c r="DL32" s="641"/>
      <c r="DM32" s="641"/>
      <c r="DN32" s="641"/>
      <c r="DO32" s="641"/>
      <c r="DP32" s="641"/>
      <c r="DQ32" s="641"/>
      <c r="DR32" s="641"/>
      <c r="DS32" s="641"/>
      <c r="DT32" s="641"/>
      <c r="DU32" s="641"/>
      <c r="DV32" s="641"/>
      <c r="DW32" s="641"/>
      <c r="DX32" s="641"/>
      <c r="DY32" s="641"/>
      <c r="DZ32" s="641"/>
      <c r="EA32" s="641"/>
      <c r="EB32" s="641"/>
      <c r="EC32" s="641"/>
      <c r="ED32" s="641"/>
      <c r="EE32" s="641"/>
      <c r="EF32" s="641"/>
      <c r="EG32" s="641"/>
      <c r="EH32" s="641"/>
      <c r="EI32" s="641"/>
    </row>
    <row r="33" spans="1:136" s="705" customFormat="1" ht="13.5" customHeight="1" x14ac:dyDescent="0.15">
      <c r="A33" s="692" t="s">
        <v>151</v>
      </c>
      <c r="B33" s="1288" t="s">
        <v>89</v>
      </c>
      <c r="C33" s="1289"/>
      <c r="D33" s="1289"/>
      <c r="E33" s="1289"/>
      <c r="F33" s="1289"/>
      <c r="G33" s="1289"/>
      <c r="H33" s="1289"/>
      <c r="I33" s="1289"/>
      <c r="J33" s="693" t="s">
        <v>45</v>
      </c>
      <c r="K33" s="694" t="s">
        <v>9</v>
      </c>
      <c r="L33" s="693" t="s">
        <v>10</v>
      </c>
      <c r="M33" s="692" t="s">
        <v>11</v>
      </c>
      <c r="N33" s="1156" t="s">
        <v>12</v>
      </c>
      <c r="O33" s="1156"/>
      <c r="P33" s="1156"/>
      <c r="Q33" s="693" t="s">
        <v>13</v>
      </c>
      <c r="R33" s="693" t="s">
        <v>14</v>
      </c>
      <c r="S33" s="693" t="s">
        <v>15</v>
      </c>
      <c r="T33" s="1320" t="s">
        <v>16</v>
      </c>
      <c r="U33" s="1321"/>
      <c r="V33" s="692" t="s">
        <v>17</v>
      </c>
      <c r="W33" s="693" t="s">
        <v>18</v>
      </c>
      <c r="X33" s="693" t="s">
        <v>94</v>
      </c>
      <c r="Y33" s="693" t="s">
        <v>95</v>
      </c>
      <c r="Z33" s="693" t="s">
        <v>96</v>
      </c>
      <c r="AA33" s="695" t="s">
        <v>97</v>
      </c>
      <c r="AB33" s="696" t="s">
        <v>19</v>
      </c>
      <c r="AC33" s="693" t="s">
        <v>20</v>
      </c>
      <c r="AD33" s="693" t="s">
        <v>98</v>
      </c>
      <c r="AE33" s="693" t="s">
        <v>99</v>
      </c>
      <c r="AF33" s="693" t="s">
        <v>100</v>
      </c>
      <c r="AG33" s="695" t="s">
        <v>101</v>
      </c>
      <c r="AH33" s="1346" t="s">
        <v>12</v>
      </c>
      <c r="AI33" s="1156"/>
      <c r="AJ33" s="1156"/>
      <c r="AK33" s="693" t="s">
        <v>46</v>
      </c>
      <c r="AL33" s="693" t="s">
        <v>21</v>
      </c>
      <c r="AM33" s="1156" t="s">
        <v>22</v>
      </c>
      <c r="AN33" s="1156"/>
      <c r="AO33" s="1156"/>
      <c r="AP33" s="1156"/>
      <c r="AQ33" s="1156" t="s">
        <v>23</v>
      </c>
      <c r="AR33" s="1156"/>
      <c r="AS33" s="1156" t="s">
        <v>24</v>
      </c>
      <c r="AT33" s="1157"/>
      <c r="AU33" s="697"/>
      <c r="AV33" s="698"/>
      <c r="AW33" s="698"/>
      <c r="AX33" s="699" t="s">
        <v>702</v>
      </c>
      <c r="AY33" s="700"/>
      <c r="AZ33" s="700"/>
      <c r="BA33" s="638"/>
      <c r="BB33" s="668" t="s">
        <v>11</v>
      </c>
      <c r="BC33" s="669" t="s">
        <v>199</v>
      </c>
      <c r="BD33" s="994" t="s">
        <v>12</v>
      </c>
      <c r="BE33" s="995"/>
      <c r="BF33" s="701"/>
      <c r="BG33" s="669" t="s">
        <v>199</v>
      </c>
      <c r="BH33" s="994" t="s">
        <v>12</v>
      </c>
      <c r="BI33" s="995"/>
      <c r="BJ33" s="638"/>
      <c r="BK33" s="638"/>
      <c r="BL33" s="638"/>
      <c r="BM33" s="638"/>
      <c r="BN33" s="638"/>
      <c r="BO33" s="638"/>
      <c r="BP33" s="638"/>
      <c r="BQ33" s="702" t="s">
        <v>536</v>
      </c>
      <c r="BR33" s="703" t="s">
        <v>537</v>
      </c>
      <c r="BS33" s="703" t="s">
        <v>538</v>
      </c>
      <c r="BT33" s="703" t="s">
        <v>217</v>
      </c>
      <c r="BU33" s="704" t="s">
        <v>909</v>
      </c>
      <c r="BV33" s="778"/>
      <c r="BW33" s="702" t="s">
        <v>994</v>
      </c>
      <c r="BX33" s="703" t="s">
        <v>995</v>
      </c>
      <c r="BY33" s="703" t="s">
        <v>538</v>
      </c>
      <c r="BZ33" s="703" t="s">
        <v>993</v>
      </c>
      <c r="CA33" s="704" t="s">
        <v>992</v>
      </c>
      <c r="CB33" s="778"/>
      <c r="CD33" s="736" t="str">
        <f>IF(F4="","",VLOOKUP(F4,List!F6:H56,3,FALSE))</f>
        <v>ab</v>
      </c>
      <c r="CE33" s="736" t="str">
        <f>IF(F31="","",VLOOKUP(F31,List!F6:H56,3,FALSE))</f>
        <v>cd</v>
      </c>
      <c r="CF33" s="715"/>
      <c r="CG33" s="715"/>
      <c r="CH33" s="715"/>
      <c r="CI33" s="776"/>
      <c r="CJ33" s="641"/>
      <c r="CK33" s="638"/>
      <c r="CL33" s="638"/>
      <c r="CM33" s="638"/>
      <c r="CN33" s="638"/>
      <c r="CO33" s="638"/>
      <c r="CP33" s="638"/>
      <c r="CQ33" s="638"/>
      <c r="CR33" s="638"/>
      <c r="CS33" s="638"/>
      <c r="CT33" s="638"/>
      <c r="CU33" s="638"/>
      <c r="CV33" s="638"/>
      <c r="CW33" s="638"/>
      <c r="CX33" s="638"/>
      <c r="CY33" s="638"/>
      <c r="CZ33" s="638"/>
      <c r="DA33" s="638"/>
      <c r="DB33" s="638"/>
      <c r="DC33" s="638"/>
      <c r="DD33" s="638"/>
      <c r="DE33" s="638"/>
      <c r="DF33" s="638"/>
      <c r="DG33" s="638"/>
      <c r="DH33" s="638"/>
      <c r="DI33" s="638"/>
      <c r="DJ33" s="638"/>
      <c r="DK33" s="638"/>
      <c r="DL33" s="638"/>
      <c r="DM33" s="638"/>
      <c r="DN33" s="638"/>
      <c r="DO33" s="638"/>
      <c r="DP33" s="638"/>
      <c r="DQ33" s="638"/>
      <c r="DR33" s="638"/>
      <c r="DS33" s="638"/>
      <c r="DT33" s="638"/>
      <c r="DU33" s="638"/>
      <c r="DV33" s="638"/>
      <c r="DW33" s="638"/>
      <c r="DX33" s="638"/>
      <c r="DY33" s="638"/>
      <c r="DZ33" s="638"/>
      <c r="EA33" s="638"/>
      <c r="EB33" s="638"/>
      <c r="EC33" s="638"/>
      <c r="ED33" s="638"/>
      <c r="EE33" s="638"/>
      <c r="EF33" s="638"/>
    </row>
    <row r="34" spans="1:136" s="715" customFormat="1" ht="13.5" customHeight="1" x14ac:dyDescent="0.15">
      <c r="A34" s="869">
        <f>IF($F$31="","",IF(GameMember!K5="","-",GameMember!K5))</f>
        <v>1</v>
      </c>
      <c r="B34" s="1338" t="str">
        <f>IF(A34="","",IF(A34="-","-",IF(AND(GameMember!M5=0,GameMember!N5=0),+GameMember!L5,IF(AND(GameMember!M5&lt;&gt;0,GameMember!N5=0),+GameMember!L5&amp;" "&amp;GameMember!M5,IF(AND(GameMember!M5=0,GameMember!N5&lt;&gt;0),+GameMember!L5&amp;" "&amp;GameMember!N5,IF(AND(GameMember!M5&lt;&gt;0,GameMember!N5&lt;&gt;0),+GameMember!L5&amp;" "&amp;GameMember!M5&amp;" "&amp;GameMember!N5,""))))))</f>
        <v>佐々木　玲果</v>
      </c>
      <c r="C34" s="1339"/>
      <c r="D34" s="1339"/>
      <c r="E34" s="1339"/>
      <c r="F34" s="1339"/>
      <c r="G34" s="1339"/>
      <c r="H34" s="1339"/>
      <c r="I34" s="1340"/>
      <c r="J34" s="870" t="str">
        <f>IF(A34="","",IF(A34="-","-",+GameMember!O5))</f>
        <v>G</v>
      </c>
      <c r="K34" s="871" t="s">
        <v>147</v>
      </c>
      <c r="L34" s="872" t="str">
        <f>IF(A34="","",IF(K34="Y",GameSummary!AS35,"-"))</f>
        <v>-</v>
      </c>
      <c r="M34" s="754"/>
      <c r="N34" s="1130" t="str">
        <f>IF(BC34="PSS",$BH$70*3+$BH$71,IF(BD34="","",IF(BD34=":",":",IF(BC34=1,$BH$70-BD34,IF(BC34=2,$BH$70*2-BD34,IF(BC34=3,$BH$70*3-BD34,IF(BC34="OT",$BH$70*3+$BH$71-BD34,)))))))</f>
        <v>:</v>
      </c>
      <c r="O34" s="1131"/>
      <c r="P34" s="1132"/>
      <c r="Q34" s="560"/>
      <c r="R34" s="560"/>
      <c r="S34" s="560"/>
      <c r="T34" s="1322"/>
      <c r="U34" s="1323"/>
      <c r="V34" s="937" t="str">
        <f>IF('Participation+-'!BF5="","",'Participation+-'!BF5)</f>
        <v/>
      </c>
      <c r="W34" s="938" t="str">
        <f>IF('Participation+-'!BG5="","",'Participation+-'!BG5)</f>
        <v/>
      </c>
      <c r="X34" s="938" t="str">
        <f>IF('Participation+-'!BH5="","",'Participation+-'!BH5)</f>
        <v/>
      </c>
      <c r="Y34" s="938" t="str">
        <f>IF('Participation+-'!BI5="","",'Participation+-'!BI5)</f>
        <v/>
      </c>
      <c r="Z34" s="938" t="str">
        <f>IF('Participation+-'!BJ5="","",'Participation+-'!BJ5)</f>
        <v/>
      </c>
      <c r="AA34" s="939" t="str">
        <f>IF('Participation+-'!BK5="","",'Participation+-'!BK5)</f>
        <v/>
      </c>
      <c r="AB34" s="937" t="str">
        <f>IF('Participation+-'!BL5="","",'Participation+-'!BL5)</f>
        <v/>
      </c>
      <c r="AC34" s="938" t="str">
        <f>IF('Participation+-'!BM5="","",'Participation+-'!BM5)</f>
        <v/>
      </c>
      <c r="AD34" s="938" t="str">
        <f>IF('Participation+-'!BN5="","",'Participation+-'!BN5)</f>
        <v/>
      </c>
      <c r="AE34" s="938" t="str">
        <f>IF('Participation+-'!BO5="","",'Participation+-'!BO5)</f>
        <v/>
      </c>
      <c r="AF34" s="938" t="str">
        <f>IF('Participation+-'!BP5="","",'Participation+-'!BP5)</f>
        <v/>
      </c>
      <c r="AG34" s="939" t="str">
        <f>IF('Participation+-'!BQ5="","",'Participation+-'!BQ5)</f>
        <v/>
      </c>
      <c r="AH34" s="1301" t="str">
        <f t="shared" ref="AH34:AH55" si="21">IF(BG34="PSS",SUM(($BH$70*3)+$BH$71),IF(BH34="","",IF(BH34=":",":",IF(BG34=1,$BH$70-BH34,IF(BG34=2,$BH$70*2-BH34,IF(BG34=3,$BH$70*3-BH34,IF(BG34="OT",$BH$70*3+$BH$71-BH34,)))))))</f>
        <v>:</v>
      </c>
      <c r="AI34" s="1302"/>
      <c r="AJ34" s="1303"/>
      <c r="AK34" s="393"/>
      <c r="AL34" s="393"/>
      <c r="AM34" s="1329"/>
      <c r="AN34" s="1329"/>
      <c r="AO34" s="1329"/>
      <c r="AP34" s="1329"/>
      <c r="AQ34" s="1317" t="str">
        <f t="shared" ref="AQ34:AQ57" si="22">IF(AND(AH34&lt;&gt;":",AL34=""),":",IF(AND(AH34&lt;&gt;":",AL34="PS"),"-",IF(BG34="PSS",SUM(($BH$70*3)+$BH$71),AH34)))</f>
        <v>:</v>
      </c>
      <c r="AR34" s="1303"/>
      <c r="AS34" s="1133" t="str">
        <f t="shared" ref="AS34:AS57" si="23">IF(SUM($BR$66:$BR$68)=SUM($BS$66:$BS$68),IF(AND(AH34&lt;&gt;":",OR(AL34="-",AL34=0,AL34="PS")),AQ34,IF(AND(AH34&lt;&gt;":",AX34="*",AV34&lt;=(SUM(($BH$70*3)+$BH$71))),AV34,IF(AND(AH34&lt;&gt;":",AX34="*",AV34&gt;(SUM(($BH$70*3)+$BH$71))),(SUM(($BH$70*3)+$BH$71)),":"))),IF(AND(AH34&lt;&gt;":",OR(AL34="-",AL34=0,AL34="PS")),AQ34,IF(AND(AH34&lt;&gt;":",AX34="*",AV34&lt;=(SUM($BH$70*3))),AV34,IF(AND(AH34&lt;&gt;":",AX34="*",AV34&gt;(SUM($BH$70*3))),(SUM($BH$70*3)),":"))))</f>
        <v>:</v>
      </c>
      <c r="AT34" s="1134"/>
      <c r="AU34" s="706"/>
      <c r="AV34" s="707" t="b">
        <f>IF(AH34&lt;&gt;":",IF(AND(AX34="*",OR(AL34=2,AL34=5,AL34=10)),AQ34+AW34,""))</f>
        <v>0</v>
      </c>
      <c r="AW34" s="707" t="str">
        <f>IF(AND(AX34="*",AL34=2),"02:00",IF(AND(AX34="*",AL34=5),"05:00",IF(AND(AX34="*",AL34=10),"10:00","0")))</f>
        <v>0</v>
      </c>
      <c r="AX34" s="761"/>
      <c r="AY34" s="708" t="s">
        <v>704</v>
      </c>
      <c r="AZ34" s="709"/>
      <c r="BA34" s="641"/>
      <c r="BB34" s="670">
        <v>1</v>
      </c>
      <c r="BC34" s="762">
        <v>1</v>
      </c>
      <c r="BD34" s="1174" t="s">
        <v>1412</v>
      </c>
      <c r="BE34" s="1175"/>
      <c r="BF34" s="691"/>
      <c r="BG34" s="766">
        <v>1</v>
      </c>
      <c r="BH34" s="1318" t="s">
        <v>88</v>
      </c>
      <c r="BI34" s="1319"/>
      <c r="BJ34" s="641"/>
      <c r="BK34" s="641"/>
      <c r="BL34" s="641"/>
      <c r="BM34" s="641"/>
      <c r="BN34" s="641"/>
      <c r="BO34" s="641"/>
      <c r="BP34" s="641"/>
      <c r="BQ34" s="710" t="str">
        <f t="shared" ref="BQ34:BQ57" si="24">IF(M34="-","",IF(N34&lt;$BH$70,1,""))</f>
        <v/>
      </c>
      <c r="BR34" s="711" t="str">
        <f t="shared" ref="BR34:BR57" si="25">IF(M34="-","",IF(AND(N34&gt;=$BH$70,N34&lt;($BH$70*2)),1,""))</f>
        <v/>
      </c>
      <c r="BS34" s="711" t="str">
        <f t="shared" ref="BS34:BS57" si="26">IF(M34="-","",IF(AND(N34&gt;=($BH$70*2),N34&lt;($BH$70*3)),1,""))</f>
        <v/>
      </c>
      <c r="BT34" s="711" t="str">
        <f t="shared" ref="BT34:BT57" si="27">IF(M34="-","",IF(AND(N34&gt;=($BH$70*3),N34&lt;($BH$70*3+$BH$71)),1,""))</f>
        <v/>
      </c>
      <c r="BU34" s="712" t="str">
        <f t="shared" ref="BU34:BU52" si="28">IF(M34="-","",IF(N34="","",IF(N34=":","",IF(VALUE(N34)=($BH$70*3+$BH$71),1,""))))</f>
        <v/>
      </c>
      <c r="BV34" s="774"/>
      <c r="BW34" s="710">
        <f>IF($BG34=1,$AL34,"")</f>
        <v>0</v>
      </c>
      <c r="BX34" s="711" t="str">
        <f>IF($BG34=2,$AL34,"")</f>
        <v/>
      </c>
      <c r="BY34" s="711" t="str">
        <f>IF($BG34=3,$AL34,"")</f>
        <v/>
      </c>
      <c r="BZ34" s="711" t="str">
        <f>IF($BG34="OT",$AL34,"")</f>
        <v/>
      </c>
      <c r="CA34" s="712" t="str">
        <f>IF($BG34="PSS",$AL34,"")</f>
        <v/>
      </c>
      <c r="CB34" s="774"/>
      <c r="CD34" s="742"/>
      <c r="CE34" s="742"/>
      <c r="CI34" s="775"/>
      <c r="CJ34" s="638"/>
      <c r="CK34" s="641"/>
      <c r="CL34" s="641"/>
      <c r="CM34" s="641"/>
      <c r="CN34" s="641"/>
      <c r="CO34" s="641"/>
      <c r="CP34" s="641"/>
      <c r="CQ34" s="641"/>
      <c r="CR34" s="641"/>
      <c r="CS34" s="641"/>
      <c r="CT34" s="641"/>
      <c r="CU34" s="641"/>
      <c r="CV34" s="641"/>
      <c r="CW34" s="641"/>
      <c r="CX34" s="641"/>
      <c r="CY34" s="641"/>
      <c r="CZ34" s="641"/>
      <c r="DA34" s="641"/>
      <c r="DB34" s="641"/>
      <c r="DC34" s="641"/>
      <c r="DD34" s="641"/>
      <c r="DE34" s="641"/>
      <c r="DF34" s="641"/>
      <c r="DG34" s="641"/>
      <c r="DH34" s="641"/>
      <c r="DI34" s="641"/>
      <c r="DJ34" s="641"/>
      <c r="DK34" s="641"/>
      <c r="DL34" s="641"/>
      <c r="DM34" s="641"/>
      <c r="DN34" s="641"/>
      <c r="DO34" s="641"/>
      <c r="DP34" s="641"/>
      <c r="DQ34" s="641"/>
      <c r="DR34" s="641"/>
      <c r="DS34" s="641"/>
      <c r="DT34" s="641"/>
      <c r="DU34" s="641"/>
      <c r="DV34" s="641"/>
      <c r="DW34" s="641"/>
      <c r="DX34" s="641"/>
      <c r="DY34" s="641"/>
      <c r="DZ34" s="641"/>
      <c r="EA34" s="641"/>
      <c r="EB34" s="641"/>
      <c r="EC34" s="641"/>
      <c r="ED34" s="641"/>
      <c r="EE34" s="641"/>
      <c r="EF34" s="641"/>
    </row>
    <row r="35" spans="1:136" s="715" customFormat="1" ht="13.5" customHeight="1" x14ac:dyDescent="0.15">
      <c r="A35" s="392">
        <f>IF($F$31="","",IF(GameMember!K6="","-",GameMember!K6))</f>
        <v>22</v>
      </c>
      <c r="B35" s="1127" t="str">
        <f>IF(A35="","",IF(A35="-","-",IF(AND(GameMember!M6=0,GameMember!N6=0),+GameMember!L6,IF(AND(GameMember!M6&lt;&gt;0,GameMember!N6=0),+GameMember!L6&amp;" "&amp;GameMember!M6,IF(AND(GameMember!M6=0,GameMember!N6&lt;&gt;0),+GameMember!L6&amp;" "&amp;GameMember!N6,IF(AND(GameMember!M6&lt;&gt;0,GameMember!N6&lt;&gt;0),+GameMember!L6&amp;" "&amp;GameMember!M6&amp;" "&amp;GameMember!N6,""))))))</f>
        <v>酒井　虹華</v>
      </c>
      <c r="C35" s="1128"/>
      <c r="D35" s="1128"/>
      <c r="E35" s="1128"/>
      <c r="F35" s="1128"/>
      <c r="G35" s="1128"/>
      <c r="H35" s="1128"/>
      <c r="I35" s="1129"/>
      <c r="J35" s="801" t="str">
        <f>IF(A35="","",IF(A35="-","-",+GameMember!O6))</f>
        <v>G</v>
      </c>
      <c r="K35" s="802" t="s">
        <v>147</v>
      </c>
      <c r="L35" s="803" t="str">
        <f>IF(A35="","",IF(K35="Y",GameSummary!AS36,"-"))</f>
        <v>-</v>
      </c>
      <c r="M35" s="755"/>
      <c r="N35" s="1130" t="str">
        <f t="shared" ref="N35:N57" si="29">IF(BC35="PSS",$BH$70*3+$BH$71,IF(BD35="","",IF(BD35=":",":",IF(BC35=1,$BH$70-BD35,IF(BC35=2,$BH$70*2-BD35,IF(BC35=3,$BH$70*3-BD35,IF(BC35="OT",$BH$70*3+$BH$71-BD35,)))))))</f>
        <v>:</v>
      </c>
      <c r="O35" s="1131"/>
      <c r="P35" s="1132"/>
      <c r="Q35" s="393"/>
      <c r="R35" s="393"/>
      <c r="S35" s="393"/>
      <c r="T35" s="1247"/>
      <c r="U35" s="1248"/>
      <c r="V35" s="940" t="str">
        <f>IF('Participation+-'!BF6="","",'Participation+-'!BF6)</f>
        <v/>
      </c>
      <c r="W35" s="941" t="str">
        <f>IF('Participation+-'!BG6="","",'Participation+-'!BG6)</f>
        <v/>
      </c>
      <c r="X35" s="941" t="str">
        <f>IF('Participation+-'!BH6="","",'Participation+-'!BH6)</f>
        <v/>
      </c>
      <c r="Y35" s="941" t="str">
        <f>IF('Participation+-'!BI6="","",'Participation+-'!BI6)</f>
        <v/>
      </c>
      <c r="Z35" s="941" t="str">
        <f>IF('Participation+-'!BJ6="","",'Participation+-'!BJ6)</f>
        <v/>
      </c>
      <c r="AA35" s="942" t="str">
        <f>IF('Participation+-'!BK6="","",'Participation+-'!BK6)</f>
        <v/>
      </c>
      <c r="AB35" s="940" t="str">
        <f>IF('Participation+-'!BL6="","",'Participation+-'!BL6)</f>
        <v/>
      </c>
      <c r="AC35" s="941" t="str">
        <f>IF('Participation+-'!BM6="","",'Participation+-'!BM6)</f>
        <v/>
      </c>
      <c r="AD35" s="941" t="str">
        <f>IF('Participation+-'!BN6="","",'Participation+-'!BN6)</f>
        <v/>
      </c>
      <c r="AE35" s="941" t="str">
        <f>IF('Participation+-'!BO6="","",'Participation+-'!BO6)</f>
        <v/>
      </c>
      <c r="AF35" s="941" t="str">
        <f>IF('Participation+-'!BP6="","",'Participation+-'!BP6)</f>
        <v/>
      </c>
      <c r="AG35" s="942" t="str">
        <f>IF('Participation+-'!BQ6="","",'Participation+-'!BQ6)</f>
        <v/>
      </c>
      <c r="AH35" s="1104" t="str">
        <f t="shared" si="21"/>
        <v>:</v>
      </c>
      <c r="AI35" s="1105"/>
      <c r="AJ35" s="1106"/>
      <c r="AK35" s="393"/>
      <c r="AL35" s="393"/>
      <c r="AM35" s="1107"/>
      <c r="AN35" s="1107"/>
      <c r="AO35" s="1107"/>
      <c r="AP35" s="1107"/>
      <c r="AQ35" s="1108" t="str">
        <f t="shared" si="22"/>
        <v>:</v>
      </c>
      <c r="AR35" s="1106"/>
      <c r="AS35" s="1133" t="str">
        <f t="shared" si="23"/>
        <v>:</v>
      </c>
      <c r="AT35" s="1134"/>
      <c r="AU35" s="706"/>
      <c r="AV35" s="707" t="b">
        <f t="shared" ref="AV35:AV55" si="30">IF(AH35&lt;&gt;":",IF(AND(AX35="*",OR(AL35=2,AL35=5,AL35=10)),AQ35+AW35,""))</f>
        <v>0</v>
      </c>
      <c r="AW35" s="707" t="str">
        <f t="shared" ref="AW35:AW55" si="31">IF(AND(AX35="*",AL35=2),"02:00",IF(AND(AX35="*",AL35=5),"05:00",IF(AND(AX35="*",AL35=10),"10:00","0")))</f>
        <v>0</v>
      </c>
      <c r="AX35" s="761"/>
      <c r="AY35" s="709"/>
      <c r="AZ35" s="709"/>
      <c r="BA35" s="641"/>
      <c r="BB35" s="671">
        <v>2</v>
      </c>
      <c r="BC35" s="763"/>
      <c r="BD35" s="1139" t="s">
        <v>202</v>
      </c>
      <c r="BE35" s="1140"/>
      <c r="BF35" s="691"/>
      <c r="BG35" s="767">
        <v>1</v>
      </c>
      <c r="BH35" s="1141" t="s">
        <v>88</v>
      </c>
      <c r="BI35" s="1142"/>
      <c r="BJ35" s="641"/>
      <c r="BK35" s="641"/>
      <c r="BL35" s="641"/>
      <c r="BM35" s="641"/>
      <c r="BN35" s="641"/>
      <c r="BO35" s="641"/>
      <c r="BP35" s="641"/>
      <c r="BQ35" s="717" t="str">
        <f t="shared" si="24"/>
        <v/>
      </c>
      <c r="BR35" s="718" t="str">
        <f t="shared" si="25"/>
        <v/>
      </c>
      <c r="BS35" s="718" t="str">
        <f t="shared" si="26"/>
        <v/>
      </c>
      <c r="BT35" s="718" t="str">
        <f t="shared" si="27"/>
        <v/>
      </c>
      <c r="BU35" s="719" t="str">
        <f t="shared" si="28"/>
        <v/>
      </c>
      <c r="BV35" s="774"/>
      <c r="BW35" s="717">
        <f t="shared" ref="BW35:BW57" si="32">IF($BG35=1,$AL35,"")</f>
        <v>0</v>
      </c>
      <c r="BX35" s="718" t="str">
        <f t="shared" ref="BX35:BX54" si="33">IF($BG35=2,$AL35,"")</f>
        <v/>
      </c>
      <c r="BY35" s="718" t="str">
        <f t="shared" ref="BY35:BY57" si="34">IF($BG35=3,$AL35,"")</f>
        <v/>
      </c>
      <c r="BZ35" s="718" t="str">
        <f t="shared" ref="BZ35:BZ55" si="35">IF($BG35="OT",$AL35,"")</f>
        <v/>
      </c>
      <c r="CA35" s="719" t="str">
        <f t="shared" ref="CA35:CA57" si="36">IF($BG35="PSS",$AL35,"")</f>
        <v/>
      </c>
      <c r="CB35" s="774"/>
      <c r="CC35" s="641"/>
      <c r="CD35" s="705"/>
      <c r="CE35" s="705"/>
      <c r="CF35" s="705"/>
      <c r="CG35" s="705"/>
      <c r="CH35" s="705"/>
      <c r="CI35" s="776"/>
      <c r="CJ35" s="641"/>
      <c r="CK35" s="641"/>
      <c r="CL35" s="641"/>
      <c r="CM35" s="641"/>
      <c r="CN35" s="641"/>
      <c r="CO35" s="641"/>
      <c r="CP35" s="641"/>
      <c r="CQ35" s="641"/>
      <c r="CR35" s="641"/>
      <c r="CS35" s="641"/>
      <c r="CT35" s="641"/>
      <c r="CU35" s="641"/>
      <c r="CV35" s="641"/>
      <c r="CW35" s="641"/>
      <c r="CX35" s="641"/>
      <c r="CY35" s="641"/>
      <c r="CZ35" s="641"/>
      <c r="DA35" s="641"/>
      <c r="DB35" s="641"/>
      <c r="DC35" s="641"/>
      <c r="DD35" s="641"/>
      <c r="DE35" s="641"/>
      <c r="DF35" s="641"/>
      <c r="DG35" s="641"/>
      <c r="DH35" s="641"/>
      <c r="DI35" s="641"/>
      <c r="DJ35" s="641"/>
      <c r="DK35" s="641"/>
      <c r="DL35" s="641"/>
      <c r="DM35" s="641"/>
      <c r="DN35" s="641"/>
      <c r="DO35" s="641"/>
      <c r="DP35" s="641"/>
      <c r="DQ35" s="641"/>
      <c r="DR35" s="641"/>
      <c r="DS35" s="641"/>
      <c r="DT35" s="641"/>
      <c r="DU35" s="641"/>
      <c r="DV35" s="641"/>
      <c r="DW35" s="641"/>
      <c r="DX35" s="641"/>
      <c r="DY35" s="641"/>
      <c r="DZ35" s="641"/>
      <c r="EA35" s="641"/>
      <c r="EB35" s="641"/>
      <c r="EC35" s="641"/>
      <c r="ED35" s="641"/>
      <c r="EE35" s="641"/>
      <c r="EF35" s="641"/>
    </row>
    <row r="36" spans="1:136" s="715" customFormat="1" ht="13.5" customHeight="1" x14ac:dyDescent="0.15">
      <c r="A36" s="392" t="str">
        <f>IF($F$31="","",IF(GameMember!K7="","-",GameMember!K7))</f>
        <v>-</v>
      </c>
      <c r="B36" s="1127" t="str">
        <f>IF(A36="","",IF(A36="-","-",IF(AND(GameMember!M7=0,GameMember!N7=0),+GameMember!L7,IF(AND(GameMember!M7&lt;&gt;0,GameMember!N7=0),+GameMember!L7&amp;" "&amp;GameMember!M7,IF(AND(GameMember!M7=0,GameMember!N7&lt;&gt;0),+GameMember!L7&amp;" "&amp;GameMember!N7,IF(AND(GameMember!M7&lt;&gt;0,GameMember!N7&lt;&gt;0),+GameMember!L7&amp;" "&amp;GameMember!M7&amp;" "&amp;GameMember!N7,""))))))</f>
        <v>-</v>
      </c>
      <c r="C36" s="1128"/>
      <c r="D36" s="1128"/>
      <c r="E36" s="1128"/>
      <c r="F36" s="1128"/>
      <c r="G36" s="1128"/>
      <c r="H36" s="1128"/>
      <c r="I36" s="1129"/>
      <c r="J36" s="801" t="str">
        <f>IF(A36="","",IF(A36="-","-",+GameMember!O7))</f>
        <v>-</v>
      </c>
      <c r="K36" s="802" t="s">
        <v>147</v>
      </c>
      <c r="L36" s="803" t="str">
        <f>IF(A36="","",IF(K36="Y",GameSummary!AS37,"-"))</f>
        <v>-</v>
      </c>
      <c r="M36" s="755"/>
      <c r="N36" s="1130" t="str">
        <f t="shared" si="29"/>
        <v>:</v>
      </c>
      <c r="O36" s="1131"/>
      <c r="P36" s="1132"/>
      <c r="Q36" s="393"/>
      <c r="R36" s="393"/>
      <c r="S36" s="393"/>
      <c r="T36" s="1247"/>
      <c r="U36" s="1248"/>
      <c r="V36" s="940" t="str">
        <f>IF('Participation+-'!BF7="","",'Participation+-'!BF7)</f>
        <v/>
      </c>
      <c r="W36" s="941" t="str">
        <f>IF('Participation+-'!BG7="","",'Participation+-'!BG7)</f>
        <v/>
      </c>
      <c r="X36" s="941" t="str">
        <f>IF('Participation+-'!BH7="","",'Participation+-'!BH7)</f>
        <v/>
      </c>
      <c r="Y36" s="941" t="str">
        <f>IF('Participation+-'!BI7="","",'Participation+-'!BI7)</f>
        <v/>
      </c>
      <c r="Z36" s="941" t="str">
        <f>IF('Participation+-'!BJ7="","",'Participation+-'!BJ7)</f>
        <v/>
      </c>
      <c r="AA36" s="942" t="str">
        <f>IF('Participation+-'!BK7="","",'Participation+-'!BK7)</f>
        <v/>
      </c>
      <c r="AB36" s="940" t="str">
        <f>IF('Participation+-'!BL7="","",'Participation+-'!BL7)</f>
        <v/>
      </c>
      <c r="AC36" s="941" t="str">
        <f>IF('Participation+-'!BM7="","",'Participation+-'!BM7)</f>
        <v/>
      </c>
      <c r="AD36" s="941" t="str">
        <f>IF('Participation+-'!BN7="","",'Participation+-'!BN7)</f>
        <v/>
      </c>
      <c r="AE36" s="941" t="str">
        <f>IF('Participation+-'!BO7="","",'Participation+-'!BO7)</f>
        <v/>
      </c>
      <c r="AF36" s="941" t="str">
        <f>IF('Participation+-'!BP7="","",'Participation+-'!BP7)</f>
        <v/>
      </c>
      <c r="AG36" s="942" t="str">
        <f>IF('Participation+-'!BQ7="","",'Participation+-'!BQ7)</f>
        <v/>
      </c>
      <c r="AH36" s="1104" t="str">
        <f t="shared" si="21"/>
        <v>:</v>
      </c>
      <c r="AI36" s="1105"/>
      <c r="AJ36" s="1106"/>
      <c r="AK36" s="393"/>
      <c r="AL36" s="393"/>
      <c r="AM36" s="1107"/>
      <c r="AN36" s="1107"/>
      <c r="AO36" s="1107"/>
      <c r="AP36" s="1107"/>
      <c r="AQ36" s="1108" t="str">
        <f t="shared" si="22"/>
        <v>:</v>
      </c>
      <c r="AR36" s="1106"/>
      <c r="AS36" s="1133" t="str">
        <f t="shared" ref="AS36" si="37">IF(SUM($BR$66:$BR$68)=SUM($BS$66:$BS$68),IF(AND(AH36&lt;&gt;":",OR(AL36="-",AL36=0,AL36="PS")),AQ36,IF(AND(AH36&lt;&gt;":",AX36="*",AV36&lt;=(SUM(($BH$70*3)+$BH$71))),AV36,IF(AND(AH36&lt;&gt;":",AX36="*",AV36&gt;(SUM(($BH$70*3)+$BH$71))),(SUM(($BH$70*3)+$BH$71)),":"))),IF(AND(AH36&lt;&gt;":",OR(AL36="-",AL36=0,AL36="PS")),AQ36,IF(AND(AH36&lt;&gt;":",AX36="*",AV36&lt;=(SUM($BH$70*3))),AV36,IF(AND(AH36&lt;&gt;":",AX36="*",AV36&gt;(SUM($BH$70*3))),(SUM($BH$70*3)),":"))))</f>
        <v>:</v>
      </c>
      <c r="AT36" s="1134"/>
      <c r="AU36" s="706"/>
      <c r="AV36" s="707" t="b">
        <f t="shared" si="30"/>
        <v>0</v>
      </c>
      <c r="AW36" s="707" t="str">
        <f t="shared" si="31"/>
        <v>0</v>
      </c>
      <c r="AX36" s="761"/>
      <c r="AY36" s="709"/>
      <c r="AZ36" s="709"/>
      <c r="BA36" s="641"/>
      <c r="BB36" s="671">
        <v>3</v>
      </c>
      <c r="BC36" s="763"/>
      <c r="BD36" s="1139" t="s">
        <v>1410</v>
      </c>
      <c r="BE36" s="1140"/>
      <c r="BF36" s="691"/>
      <c r="BG36" s="767"/>
      <c r="BH36" s="1141" t="s">
        <v>88</v>
      </c>
      <c r="BI36" s="1142"/>
      <c r="BJ36" s="641"/>
      <c r="BK36" s="641"/>
      <c r="BL36" s="641"/>
      <c r="BM36" s="641"/>
      <c r="BN36" s="641"/>
      <c r="BO36" s="641"/>
      <c r="BP36" s="641"/>
      <c r="BQ36" s="717" t="str">
        <f t="shared" si="24"/>
        <v/>
      </c>
      <c r="BR36" s="718" t="str">
        <f t="shared" si="25"/>
        <v/>
      </c>
      <c r="BS36" s="718" t="str">
        <f t="shared" si="26"/>
        <v/>
      </c>
      <c r="BT36" s="718" t="str">
        <f t="shared" si="27"/>
        <v/>
      </c>
      <c r="BU36" s="719" t="str">
        <f t="shared" si="28"/>
        <v/>
      </c>
      <c r="BV36" s="774"/>
      <c r="BW36" s="717" t="str">
        <f t="shared" si="32"/>
        <v/>
      </c>
      <c r="BX36" s="718" t="str">
        <f t="shared" si="33"/>
        <v/>
      </c>
      <c r="BY36" s="718" t="str">
        <f t="shared" si="34"/>
        <v/>
      </c>
      <c r="BZ36" s="718" t="str">
        <f t="shared" si="35"/>
        <v/>
      </c>
      <c r="CA36" s="719" t="str">
        <f t="shared" si="36"/>
        <v/>
      </c>
      <c r="CB36" s="774"/>
      <c r="CC36" s="641" t="s">
        <v>207</v>
      </c>
      <c r="CD36" s="779" t="s">
        <v>2</v>
      </c>
      <c r="CE36" s="779"/>
      <c r="CF36" s="779"/>
      <c r="CG36" s="779"/>
      <c r="CH36" s="779"/>
      <c r="CI36" s="776"/>
      <c r="CJ36" s="641"/>
      <c r="CK36" s="641"/>
      <c r="CL36" s="641"/>
      <c r="CM36" s="641"/>
      <c r="CN36" s="641"/>
      <c r="CO36" s="641"/>
      <c r="CP36" s="641"/>
      <c r="CQ36" s="641"/>
      <c r="CR36" s="641"/>
      <c r="CS36" s="641"/>
      <c r="CT36" s="641"/>
      <c r="CU36" s="641"/>
      <c r="CV36" s="641"/>
      <c r="CW36" s="641"/>
      <c r="CX36" s="641"/>
      <c r="CY36" s="641"/>
      <c r="CZ36" s="641"/>
      <c r="DA36" s="641"/>
      <c r="DB36" s="641"/>
      <c r="DC36" s="641"/>
      <c r="DD36" s="641"/>
      <c r="DE36" s="641"/>
      <c r="DF36" s="641"/>
      <c r="DG36" s="641"/>
      <c r="DH36" s="641"/>
      <c r="DI36" s="641"/>
      <c r="DJ36" s="641"/>
      <c r="DK36" s="641"/>
      <c r="DL36" s="641"/>
      <c r="DM36" s="641"/>
      <c r="DN36" s="641"/>
      <c r="DO36" s="641"/>
      <c r="DP36" s="641"/>
      <c r="DQ36" s="641"/>
      <c r="DR36" s="641"/>
      <c r="DS36" s="641"/>
      <c r="DT36" s="641"/>
      <c r="DU36" s="641"/>
      <c r="DV36" s="641"/>
      <c r="DW36" s="641"/>
      <c r="DX36" s="641"/>
      <c r="DY36" s="641"/>
      <c r="DZ36" s="641"/>
      <c r="EA36" s="641"/>
      <c r="EB36" s="641"/>
      <c r="EC36" s="641"/>
      <c r="ED36" s="641"/>
      <c r="EE36" s="641"/>
      <c r="EF36" s="641"/>
    </row>
    <row r="37" spans="1:136" s="715" customFormat="1" ht="13.5" customHeight="1" x14ac:dyDescent="0.15">
      <c r="A37" s="392" t="str">
        <f>IF($F$31="","",IF(GameMember!K8="","-",GameMember!K8))</f>
        <v>-</v>
      </c>
      <c r="B37" s="1127" t="str">
        <f>IF(A37="","",IF(A37="-","-",IF(AND(GameMember!M8=0,GameMember!N8=0),+GameMember!L8,IF(AND(GameMember!M8&lt;&gt;0,GameMember!N8=0),+GameMember!L8&amp;" "&amp;GameMember!M8,IF(AND(GameMember!M8=0,GameMember!N8&lt;&gt;0),+GameMember!L8&amp;" "&amp;GameMember!N8,IF(AND(GameMember!M8&lt;&gt;0,GameMember!N8&lt;&gt;0),+GameMember!L8&amp;" "&amp;GameMember!M8&amp;" "&amp;GameMember!N8,""))))))</f>
        <v>-</v>
      </c>
      <c r="C37" s="1128"/>
      <c r="D37" s="1128"/>
      <c r="E37" s="1128"/>
      <c r="F37" s="1128"/>
      <c r="G37" s="1128"/>
      <c r="H37" s="1128"/>
      <c r="I37" s="1129"/>
      <c r="J37" s="801" t="str">
        <f>IF(A37="","",IF(A37="-","-",+GameMember!O8))</f>
        <v>-</v>
      </c>
      <c r="K37" s="802" t="s">
        <v>147</v>
      </c>
      <c r="L37" s="803" t="str">
        <f>IF(A37="","",IF(K37="Y",GameSummary!AS38,"-"))</f>
        <v>-</v>
      </c>
      <c r="M37" s="755"/>
      <c r="N37" s="1130" t="str">
        <f t="shared" si="29"/>
        <v>:</v>
      </c>
      <c r="O37" s="1131"/>
      <c r="P37" s="1132"/>
      <c r="Q37" s="393"/>
      <c r="R37" s="393"/>
      <c r="S37" s="393"/>
      <c r="T37" s="1247"/>
      <c r="U37" s="1248"/>
      <c r="V37" s="940" t="str">
        <f>IF('Participation+-'!BF8="","",'Participation+-'!BF8)</f>
        <v/>
      </c>
      <c r="W37" s="941" t="str">
        <f>IF('Participation+-'!BG8="","",'Participation+-'!BG8)</f>
        <v/>
      </c>
      <c r="X37" s="941" t="str">
        <f>IF('Participation+-'!BH8="","",'Participation+-'!BH8)</f>
        <v/>
      </c>
      <c r="Y37" s="941" t="str">
        <f>IF('Participation+-'!BI8="","",'Participation+-'!BI8)</f>
        <v/>
      </c>
      <c r="Z37" s="941" t="str">
        <f>IF('Participation+-'!BJ8="","",'Participation+-'!BJ8)</f>
        <v/>
      </c>
      <c r="AA37" s="942" t="str">
        <f>IF('Participation+-'!BK8="","",'Participation+-'!BK8)</f>
        <v/>
      </c>
      <c r="AB37" s="940" t="str">
        <f>IF('Participation+-'!BL8="","",'Participation+-'!BL8)</f>
        <v/>
      </c>
      <c r="AC37" s="941" t="str">
        <f>IF('Participation+-'!BM8="","",'Participation+-'!BM8)</f>
        <v/>
      </c>
      <c r="AD37" s="941" t="str">
        <f>IF('Participation+-'!BN8="","",'Participation+-'!BN8)</f>
        <v/>
      </c>
      <c r="AE37" s="941" t="str">
        <f>IF('Participation+-'!BO8="","",'Participation+-'!BO8)</f>
        <v/>
      </c>
      <c r="AF37" s="941" t="str">
        <f>IF('Participation+-'!BP8="","",'Participation+-'!BP8)</f>
        <v/>
      </c>
      <c r="AG37" s="942" t="str">
        <f>IF('Participation+-'!BQ8="","",'Participation+-'!BQ8)</f>
        <v/>
      </c>
      <c r="AH37" s="1104" t="str">
        <f t="shared" si="21"/>
        <v>:</v>
      </c>
      <c r="AI37" s="1105"/>
      <c r="AJ37" s="1106"/>
      <c r="AK37" s="393"/>
      <c r="AL37" s="393"/>
      <c r="AM37" s="1107"/>
      <c r="AN37" s="1107"/>
      <c r="AO37" s="1107"/>
      <c r="AP37" s="1107"/>
      <c r="AQ37" s="1108" t="str">
        <f t="shared" si="22"/>
        <v>:</v>
      </c>
      <c r="AR37" s="1106"/>
      <c r="AS37" s="1133" t="str">
        <f t="shared" si="23"/>
        <v>:</v>
      </c>
      <c r="AT37" s="1134"/>
      <c r="AU37" s="706"/>
      <c r="AV37" s="707" t="b">
        <f t="shared" si="30"/>
        <v>0</v>
      </c>
      <c r="AW37" s="707" t="str">
        <f t="shared" si="31"/>
        <v>0</v>
      </c>
      <c r="AX37" s="761"/>
      <c r="AY37" s="709"/>
      <c r="AZ37" s="709"/>
      <c r="BA37" s="641"/>
      <c r="BB37" s="671">
        <v>4</v>
      </c>
      <c r="BC37" s="763"/>
      <c r="BD37" s="1139" t="s">
        <v>1411</v>
      </c>
      <c r="BE37" s="1140"/>
      <c r="BF37" s="691"/>
      <c r="BG37" s="767"/>
      <c r="BH37" s="1141" t="s">
        <v>88</v>
      </c>
      <c r="BI37" s="1142"/>
      <c r="BJ37" s="641"/>
      <c r="BK37" s="641"/>
      <c r="BL37" s="641"/>
      <c r="BM37" s="641"/>
      <c r="BN37" s="641"/>
      <c r="BO37" s="641"/>
      <c r="BP37" s="641"/>
      <c r="BQ37" s="717" t="str">
        <f t="shared" si="24"/>
        <v/>
      </c>
      <c r="BR37" s="718" t="str">
        <f t="shared" si="25"/>
        <v/>
      </c>
      <c r="BS37" s="718" t="str">
        <f t="shared" si="26"/>
        <v/>
      </c>
      <c r="BT37" s="718" t="str">
        <f t="shared" si="27"/>
        <v/>
      </c>
      <c r="BU37" s="719" t="str">
        <f t="shared" si="28"/>
        <v/>
      </c>
      <c r="BV37" s="774"/>
      <c r="BW37" s="717" t="str">
        <f t="shared" si="32"/>
        <v/>
      </c>
      <c r="BX37" s="718" t="str">
        <f t="shared" si="33"/>
        <v/>
      </c>
      <c r="BY37" s="718" t="str">
        <f t="shared" si="34"/>
        <v/>
      </c>
      <c r="BZ37" s="718" t="str">
        <f t="shared" si="35"/>
        <v/>
      </c>
      <c r="CA37" s="719" t="str">
        <f t="shared" si="36"/>
        <v/>
      </c>
      <c r="CB37" s="774"/>
      <c r="CC37" s="641"/>
      <c r="CD37" s="780" t="s">
        <v>203</v>
      </c>
      <c r="CE37" s="781" t="s">
        <v>204</v>
      </c>
      <c r="CF37" s="782"/>
      <c r="CG37" s="783" t="s">
        <v>205</v>
      </c>
      <c r="CH37" s="784" t="s">
        <v>206</v>
      </c>
      <c r="CI37" s="776"/>
      <c r="CJ37" s="641"/>
      <c r="CK37" s="641"/>
      <c r="CL37" s="641"/>
      <c r="CM37" s="641"/>
      <c r="CN37" s="641"/>
      <c r="CO37" s="641"/>
      <c r="CP37" s="641"/>
      <c r="CQ37" s="641"/>
      <c r="CR37" s="641"/>
      <c r="CS37" s="641"/>
      <c r="CT37" s="641"/>
      <c r="CU37" s="641"/>
      <c r="CV37" s="641"/>
      <c r="CW37" s="641"/>
      <c r="CX37" s="641"/>
      <c r="CY37" s="641"/>
      <c r="CZ37" s="641"/>
      <c r="DA37" s="641"/>
      <c r="DB37" s="641"/>
      <c r="DC37" s="641"/>
      <c r="DD37" s="641"/>
      <c r="DE37" s="641"/>
      <c r="DF37" s="641"/>
      <c r="DG37" s="641"/>
      <c r="DH37" s="641"/>
      <c r="DI37" s="641"/>
      <c r="DJ37" s="641"/>
      <c r="DK37" s="641"/>
      <c r="DL37" s="641"/>
      <c r="DM37" s="641"/>
      <c r="DN37" s="641"/>
      <c r="DO37" s="641"/>
      <c r="DP37" s="641"/>
      <c r="DQ37" s="641"/>
      <c r="DR37" s="641"/>
      <c r="DS37" s="641"/>
      <c r="DT37" s="641"/>
      <c r="DU37" s="641"/>
      <c r="DV37" s="641"/>
      <c r="DW37" s="641"/>
      <c r="DX37" s="641"/>
      <c r="DY37" s="641"/>
      <c r="DZ37" s="641"/>
      <c r="EA37" s="641"/>
      <c r="EB37" s="641"/>
      <c r="EC37" s="641"/>
      <c r="ED37" s="641"/>
      <c r="EE37" s="641"/>
      <c r="EF37" s="641"/>
    </row>
    <row r="38" spans="1:136" s="715" customFormat="1" ht="13.5" customHeight="1" x14ac:dyDescent="0.15">
      <c r="A38" s="392" t="str">
        <f>IF($F$31="","",IF(GameMember!K9="","-",GameMember!K9))</f>
        <v>-</v>
      </c>
      <c r="B38" s="1127" t="str">
        <f>IF(A38="","",IF(A38="-","-",IF(AND(GameMember!M9=0,GameMember!N9=0),+GameMember!L9,IF(AND(GameMember!M9&lt;&gt;0,GameMember!N9=0),+GameMember!L9&amp;" "&amp;GameMember!M9,IF(AND(GameMember!M9=0,GameMember!N9&lt;&gt;0),+GameMember!L9&amp;" "&amp;GameMember!N9,IF(AND(GameMember!M9&lt;&gt;0,GameMember!N9&lt;&gt;0),+GameMember!L9&amp;" "&amp;GameMember!M9&amp;" "&amp;GameMember!N9,""))))))</f>
        <v>-</v>
      </c>
      <c r="C38" s="1128"/>
      <c r="D38" s="1128"/>
      <c r="E38" s="1128"/>
      <c r="F38" s="1128"/>
      <c r="G38" s="1128"/>
      <c r="H38" s="1128"/>
      <c r="I38" s="1129"/>
      <c r="J38" s="801" t="str">
        <f>IF(A38="","",IF(A38="-","-",+GameMember!O9))</f>
        <v>-</v>
      </c>
      <c r="K38" s="802" t="s">
        <v>147</v>
      </c>
      <c r="L38" s="803" t="str">
        <f>IF(A38="","",IF(K38="Y",GameSummary!AS39,"-"))</f>
        <v>-</v>
      </c>
      <c r="M38" s="755"/>
      <c r="N38" s="1130" t="str">
        <f t="shared" si="29"/>
        <v>:</v>
      </c>
      <c r="O38" s="1131"/>
      <c r="P38" s="1132"/>
      <c r="Q38" s="393"/>
      <c r="R38" s="393"/>
      <c r="S38" s="393"/>
      <c r="T38" s="1247"/>
      <c r="U38" s="1248"/>
      <c r="V38" s="940" t="str">
        <f>IF('Participation+-'!BF9="","",'Participation+-'!BF9)</f>
        <v/>
      </c>
      <c r="W38" s="941" t="str">
        <f>IF('Participation+-'!BG9="","",'Participation+-'!BG9)</f>
        <v/>
      </c>
      <c r="X38" s="941" t="str">
        <f>IF('Participation+-'!BH9="","",'Participation+-'!BH9)</f>
        <v/>
      </c>
      <c r="Y38" s="941" t="str">
        <f>IF('Participation+-'!BI9="","",'Participation+-'!BI9)</f>
        <v/>
      </c>
      <c r="Z38" s="941" t="str">
        <f>IF('Participation+-'!BJ9="","",'Participation+-'!BJ9)</f>
        <v/>
      </c>
      <c r="AA38" s="942" t="str">
        <f>IF('Participation+-'!BK9="","",'Participation+-'!BK9)</f>
        <v/>
      </c>
      <c r="AB38" s="940" t="str">
        <f>IF('Participation+-'!BL9="","",'Participation+-'!BL9)</f>
        <v/>
      </c>
      <c r="AC38" s="941" t="str">
        <f>IF('Participation+-'!BM9="","",'Participation+-'!BM9)</f>
        <v/>
      </c>
      <c r="AD38" s="941" t="str">
        <f>IF('Participation+-'!BN9="","",'Participation+-'!BN9)</f>
        <v/>
      </c>
      <c r="AE38" s="941" t="str">
        <f>IF('Participation+-'!BO9="","",'Participation+-'!BO9)</f>
        <v/>
      </c>
      <c r="AF38" s="941" t="str">
        <f>IF('Participation+-'!BP9="","",'Participation+-'!BP9)</f>
        <v/>
      </c>
      <c r="AG38" s="942" t="str">
        <f>IF('Participation+-'!BQ9="","",'Participation+-'!BQ9)</f>
        <v/>
      </c>
      <c r="AH38" s="1104" t="str">
        <f t="shared" si="21"/>
        <v>:</v>
      </c>
      <c r="AI38" s="1105"/>
      <c r="AJ38" s="1106"/>
      <c r="AK38" s="393"/>
      <c r="AL38" s="393"/>
      <c r="AM38" s="1107"/>
      <c r="AN38" s="1107"/>
      <c r="AO38" s="1107"/>
      <c r="AP38" s="1107"/>
      <c r="AQ38" s="1108" t="str">
        <f t="shared" ref="AQ38" si="38">IF(AND(AH38&lt;&gt;":",AL38=""),":",IF(AND(AH38&lt;&gt;":",AL38="PS"),"-",IF(BG38="PSS",SUM(($BH$70*3)+$BH$71),AH38)))</f>
        <v>:</v>
      </c>
      <c r="AR38" s="1106"/>
      <c r="AS38" s="1133" t="str">
        <f t="shared" si="23"/>
        <v>:</v>
      </c>
      <c r="AT38" s="1134"/>
      <c r="AU38" s="706"/>
      <c r="AV38" s="707" t="b">
        <f t="shared" si="30"/>
        <v>0</v>
      </c>
      <c r="AW38" s="707" t="str">
        <f t="shared" si="31"/>
        <v>0</v>
      </c>
      <c r="AX38" s="761"/>
      <c r="AY38" s="709"/>
      <c r="AZ38" s="709"/>
      <c r="BA38" s="641"/>
      <c r="BB38" s="671">
        <v>5</v>
      </c>
      <c r="BC38" s="763"/>
      <c r="BD38" s="1139" t="s">
        <v>202</v>
      </c>
      <c r="BE38" s="1140"/>
      <c r="BF38" s="691"/>
      <c r="BG38" s="767"/>
      <c r="BH38" s="1141" t="s">
        <v>88</v>
      </c>
      <c r="BI38" s="1142"/>
      <c r="BJ38" s="641"/>
      <c r="BK38" s="641"/>
      <c r="BL38" s="641"/>
      <c r="BM38" s="641"/>
      <c r="BN38" s="641"/>
      <c r="BO38" s="641"/>
      <c r="BP38" s="641"/>
      <c r="BQ38" s="717" t="str">
        <f t="shared" si="24"/>
        <v/>
      </c>
      <c r="BR38" s="718" t="str">
        <f t="shared" si="25"/>
        <v/>
      </c>
      <c r="BS38" s="718" t="str">
        <f t="shared" si="26"/>
        <v/>
      </c>
      <c r="BT38" s="718" t="str">
        <f t="shared" si="27"/>
        <v/>
      </c>
      <c r="BU38" s="719" t="str">
        <f t="shared" si="28"/>
        <v/>
      </c>
      <c r="BV38" s="774"/>
      <c r="BW38" s="717" t="str">
        <f t="shared" si="32"/>
        <v/>
      </c>
      <c r="BX38" s="718" t="str">
        <f t="shared" si="33"/>
        <v/>
      </c>
      <c r="BY38" s="718" t="str">
        <f t="shared" si="34"/>
        <v/>
      </c>
      <c r="BZ38" s="718" t="str">
        <f t="shared" si="35"/>
        <v/>
      </c>
      <c r="CA38" s="719" t="str">
        <f t="shared" si="36"/>
        <v/>
      </c>
      <c r="CB38" s="774"/>
      <c r="CC38" s="641"/>
      <c r="CD38" s="13">
        <f t="shared" ref="CD38:CD70" si="39">IF(OR(ISERR(VALUE(CE39))=TRUE,ISERR(VALUE(CE38))=TRUE),0,VALUE(CE39)-VALUE(CE38))</f>
        <v>0</v>
      </c>
      <c r="CE38" s="1334">
        <f t="shared" ref="CE38:CE44" si="40">AN60</f>
        <v>0</v>
      </c>
      <c r="CF38" s="1335"/>
      <c r="CG38" s="14">
        <f t="shared" ref="CG38:CG44" si="41">IF(AQ60="","",AQ60)</f>
        <v>33</v>
      </c>
      <c r="CH38" s="10">
        <f t="shared" ref="CH38:CH44" si="42">IF(AS60="","",AS60)</f>
        <v>1</v>
      </c>
      <c r="CI38" s="776"/>
      <c r="CJ38" s="641"/>
      <c r="CK38" s="641"/>
      <c r="CL38" s="641"/>
      <c r="CM38" s="641"/>
      <c r="CN38" s="641"/>
      <c r="CO38" s="641"/>
      <c r="CP38" s="641"/>
      <c r="CQ38" s="641"/>
      <c r="CR38" s="641"/>
      <c r="CS38" s="641"/>
      <c r="CT38" s="641"/>
      <c r="CU38" s="641"/>
      <c r="CV38" s="641"/>
      <c r="CW38" s="641"/>
      <c r="CX38" s="641"/>
      <c r="CY38" s="641"/>
      <c r="CZ38" s="641"/>
      <c r="DA38" s="641"/>
      <c r="DB38" s="641"/>
      <c r="DC38" s="641"/>
      <c r="DD38" s="641"/>
      <c r="DE38" s="641"/>
      <c r="DF38" s="641"/>
      <c r="DG38" s="641"/>
      <c r="DH38" s="641"/>
      <c r="DI38" s="641"/>
      <c r="DJ38" s="641"/>
      <c r="DK38" s="641"/>
      <c r="DL38" s="641"/>
      <c r="DM38" s="641"/>
      <c r="DN38" s="641"/>
      <c r="DO38" s="641"/>
      <c r="DP38" s="641"/>
      <c r="DQ38" s="641"/>
      <c r="DR38" s="641"/>
      <c r="DS38" s="641"/>
      <c r="DT38" s="641"/>
      <c r="DU38" s="641"/>
      <c r="DV38" s="641"/>
      <c r="DW38" s="641"/>
      <c r="DX38" s="641"/>
      <c r="DY38" s="641"/>
      <c r="DZ38" s="641"/>
      <c r="EA38" s="641"/>
      <c r="EB38" s="641"/>
      <c r="EC38" s="641"/>
      <c r="ED38" s="641"/>
      <c r="EE38" s="641"/>
      <c r="EF38" s="641"/>
    </row>
    <row r="39" spans="1:136" s="715" customFormat="1" ht="13.5" customHeight="1" x14ac:dyDescent="0.15">
      <c r="A39" s="392" t="str">
        <f>IF($F$31="","",IF(GameMember!K10="","-",GameMember!K10))</f>
        <v>-</v>
      </c>
      <c r="B39" s="1127" t="str">
        <f>IF(A39="","",IF(A39="-","-",IF(AND(GameMember!M10=0,GameMember!N10=0),+GameMember!L10,IF(AND(GameMember!M10&lt;&gt;0,GameMember!N10=0),+GameMember!L10&amp;" "&amp;GameMember!M10,IF(AND(GameMember!M10=0,GameMember!N10&lt;&gt;0),+GameMember!L10&amp;" "&amp;GameMember!N10,IF(AND(GameMember!M10&lt;&gt;0,GameMember!N10&lt;&gt;0),+GameMember!L10&amp;" "&amp;GameMember!M10&amp;" "&amp;GameMember!N10,""))))))</f>
        <v>-</v>
      </c>
      <c r="C39" s="1128"/>
      <c r="D39" s="1128"/>
      <c r="E39" s="1128"/>
      <c r="F39" s="1128"/>
      <c r="G39" s="1128"/>
      <c r="H39" s="1128"/>
      <c r="I39" s="1129"/>
      <c r="J39" s="801" t="str">
        <f>IF(A39="","",IF(A39="-","-",+GameMember!O10))</f>
        <v>-</v>
      </c>
      <c r="K39" s="802" t="s">
        <v>147</v>
      </c>
      <c r="L39" s="803" t="str">
        <f>IF(A39="","",IF(K39="Y",GameSummary!AS40,"-"))</f>
        <v>-</v>
      </c>
      <c r="M39" s="755"/>
      <c r="N39" s="1130" t="str">
        <f t="shared" si="29"/>
        <v>:</v>
      </c>
      <c r="O39" s="1131"/>
      <c r="P39" s="1132"/>
      <c r="Q39" s="393"/>
      <c r="R39" s="393"/>
      <c r="S39" s="393"/>
      <c r="T39" s="1247"/>
      <c r="U39" s="1248"/>
      <c r="V39" s="940" t="str">
        <f>IF('Participation+-'!BF10="","",'Participation+-'!BF10)</f>
        <v/>
      </c>
      <c r="W39" s="941" t="str">
        <f>IF('Participation+-'!BG10="","",'Participation+-'!BG10)</f>
        <v/>
      </c>
      <c r="X39" s="941" t="str">
        <f>IF('Participation+-'!BH10="","",'Participation+-'!BH10)</f>
        <v/>
      </c>
      <c r="Y39" s="941" t="str">
        <f>IF('Participation+-'!BI10="","",'Participation+-'!BI10)</f>
        <v/>
      </c>
      <c r="Z39" s="941" t="str">
        <f>IF('Participation+-'!BJ10="","",'Participation+-'!BJ10)</f>
        <v/>
      </c>
      <c r="AA39" s="942" t="str">
        <f>IF('Participation+-'!BK10="","",'Participation+-'!BK10)</f>
        <v/>
      </c>
      <c r="AB39" s="940" t="str">
        <f>IF('Participation+-'!BL10="","",'Participation+-'!BL10)</f>
        <v/>
      </c>
      <c r="AC39" s="941" t="str">
        <f>IF('Participation+-'!BM10="","",'Participation+-'!BM10)</f>
        <v/>
      </c>
      <c r="AD39" s="941" t="str">
        <f>IF('Participation+-'!BN10="","",'Participation+-'!BN10)</f>
        <v/>
      </c>
      <c r="AE39" s="941" t="str">
        <f>IF('Participation+-'!BO10="","",'Participation+-'!BO10)</f>
        <v/>
      </c>
      <c r="AF39" s="941" t="str">
        <f>IF('Participation+-'!BP10="","",'Participation+-'!BP10)</f>
        <v/>
      </c>
      <c r="AG39" s="942" t="str">
        <f>IF('Participation+-'!BQ10="","",'Participation+-'!BQ10)</f>
        <v/>
      </c>
      <c r="AH39" s="1104" t="str">
        <f t="shared" si="21"/>
        <v>:</v>
      </c>
      <c r="AI39" s="1105"/>
      <c r="AJ39" s="1106"/>
      <c r="AK39" s="393"/>
      <c r="AL39" s="393"/>
      <c r="AM39" s="1107"/>
      <c r="AN39" s="1107"/>
      <c r="AO39" s="1107"/>
      <c r="AP39" s="1107"/>
      <c r="AQ39" s="1108" t="str">
        <f t="shared" si="22"/>
        <v>:</v>
      </c>
      <c r="AR39" s="1106"/>
      <c r="AS39" s="1133" t="str">
        <f t="shared" si="23"/>
        <v>:</v>
      </c>
      <c r="AT39" s="1134"/>
      <c r="AU39" s="706"/>
      <c r="AV39" s="707" t="b">
        <f t="shared" si="30"/>
        <v>0</v>
      </c>
      <c r="AW39" s="707" t="str">
        <f t="shared" si="31"/>
        <v>0</v>
      </c>
      <c r="AX39" s="761"/>
      <c r="AY39" s="709"/>
      <c r="AZ39" s="709"/>
      <c r="BA39" s="641"/>
      <c r="BB39" s="671">
        <v>6</v>
      </c>
      <c r="BC39" s="763"/>
      <c r="BD39" s="1139" t="s">
        <v>568</v>
      </c>
      <c r="BE39" s="1140"/>
      <c r="BF39" s="691"/>
      <c r="BG39" s="767"/>
      <c r="BH39" s="1141" t="s">
        <v>88</v>
      </c>
      <c r="BI39" s="1142"/>
      <c r="BJ39" s="641"/>
      <c r="BK39" s="641"/>
      <c r="BL39" s="641"/>
      <c r="BM39" s="641"/>
      <c r="BN39" s="641"/>
      <c r="BO39" s="641"/>
      <c r="BP39" s="641"/>
      <c r="BQ39" s="717" t="str">
        <f t="shared" si="24"/>
        <v/>
      </c>
      <c r="BR39" s="718" t="str">
        <f t="shared" si="25"/>
        <v/>
      </c>
      <c r="BS39" s="718" t="str">
        <f t="shared" si="26"/>
        <v/>
      </c>
      <c r="BT39" s="718" t="str">
        <f t="shared" si="27"/>
        <v/>
      </c>
      <c r="BU39" s="719" t="str">
        <f t="shared" si="28"/>
        <v/>
      </c>
      <c r="BV39" s="774"/>
      <c r="BW39" s="717" t="str">
        <f t="shared" si="32"/>
        <v/>
      </c>
      <c r="BX39" s="718" t="str">
        <f t="shared" si="33"/>
        <v/>
      </c>
      <c r="BY39" s="718" t="str">
        <f t="shared" si="34"/>
        <v/>
      </c>
      <c r="BZ39" s="718" t="str">
        <f t="shared" si="35"/>
        <v/>
      </c>
      <c r="CA39" s="719" t="str">
        <f t="shared" si="36"/>
        <v/>
      </c>
      <c r="CB39" s="774"/>
      <c r="CC39" s="641"/>
      <c r="CD39" s="15">
        <f t="shared" si="39"/>
        <v>0</v>
      </c>
      <c r="CE39" s="1161" t="str">
        <f t="shared" si="40"/>
        <v>:</v>
      </c>
      <c r="CF39" s="1162"/>
      <c r="CG39" s="16" t="str">
        <f t="shared" si="41"/>
        <v/>
      </c>
      <c r="CH39" s="11" t="str">
        <f t="shared" si="42"/>
        <v/>
      </c>
      <c r="CI39" s="776"/>
      <c r="CJ39" s="641"/>
      <c r="CK39" s="641"/>
      <c r="CL39" s="641"/>
      <c r="CM39" s="641"/>
      <c r="CN39" s="641"/>
      <c r="CO39" s="641"/>
      <c r="CP39" s="641"/>
      <c r="CQ39" s="641"/>
      <c r="CR39" s="641"/>
      <c r="CS39" s="641"/>
      <c r="CT39" s="641"/>
      <c r="CU39" s="641"/>
      <c r="CV39" s="641"/>
      <c r="CW39" s="641"/>
      <c r="CX39" s="641"/>
      <c r="CY39" s="641"/>
      <c r="CZ39" s="641"/>
      <c r="DA39" s="641"/>
      <c r="DB39" s="641"/>
      <c r="DC39" s="641"/>
      <c r="DD39" s="641"/>
      <c r="DE39" s="641"/>
      <c r="DF39" s="641"/>
      <c r="DG39" s="641"/>
      <c r="DH39" s="641"/>
      <c r="DI39" s="641"/>
      <c r="DJ39" s="641"/>
      <c r="DK39" s="641"/>
      <c r="DL39" s="641"/>
      <c r="DM39" s="641"/>
      <c r="DN39" s="641"/>
      <c r="DO39" s="641"/>
      <c r="DP39" s="641"/>
      <c r="DQ39" s="641"/>
      <c r="DR39" s="641"/>
      <c r="DS39" s="641"/>
      <c r="DT39" s="641"/>
      <c r="DU39" s="641"/>
      <c r="DV39" s="641"/>
      <c r="DW39" s="641"/>
      <c r="DX39" s="641"/>
      <c r="DY39" s="641"/>
      <c r="DZ39" s="641"/>
      <c r="EA39" s="641"/>
      <c r="EB39" s="641"/>
      <c r="EC39" s="641"/>
      <c r="ED39" s="641"/>
      <c r="EE39" s="641"/>
      <c r="EF39" s="641"/>
    </row>
    <row r="40" spans="1:136" s="715" customFormat="1" ht="13.5" customHeight="1" x14ac:dyDescent="0.15">
      <c r="A40" s="392" t="str">
        <f>IF($F$31="","",IF(GameMember!K11="","-",GameMember!K11))</f>
        <v>-</v>
      </c>
      <c r="B40" s="1127" t="str">
        <f>IF(A40="","",IF(A40="-","-",IF(AND(GameMember!M11=0,GameMember!N11=0),+GameMember!L11,IF(AND(GameMember!M11&lt;&gt;0,GameMember!N11=0),+GameMember!L11&amp;" "&amp;GameMember!M11,IF(AND(GameMember!M11=0,GameMember!N11&lt;&gt;0),+GameMember!L11&amp;" "&amp;GameMember!N11,IF(AND(GameMember!M11&lt;&gt;0,GameMember!N11&lt;&gt;0),+GameMember!L11&amp;" "&amp;GameMember!M11&amp;" "&amp;GameMember!N11,""))))))</f>
        <v>-</v>
      </c>
      <c r="C40" s="1128"/>
      <c r="D40" s="1128"/>
      <c r="E40" s="1128"/>
      <c r="F40" s="1128"/>
      <c r="G40" s="1128"/>
      <c r="H40" s="1128"/>
      <c r="I40" s="1129"/>
      <c r="J40" s="801" t="str">
        <f>IF(A40="","",IF(A40="-","-",+GameMember!O11))</f>
        <v>-</v>
      </c>
      <c r="K40" s="802" t="s">
        <v>147</v>
      </c>
      <c r="L40" s="803" t="str">
        <f>IF(A40="","",IF(K40="Y",GameSummary!AS41,"-"))</f>
        <v>-</v>
      </c>
      <c r="M40" s="755"/>
      <c r="N40" s="1130" t="str">
        <f t="shared" si="29"/>
        <v>:</v>
      </c>
      <c r="O40" s="1131"/>
      <c r="P40" s="1132"/>
      <c r="Q40" s="393"/>
      <c r="R40" s="393"/>
      <c r="S40" s="393"/>
      <c r="T40" s="1247"/>
      <c r="U40" s="1248"/>
      <c r="V40" s="940" t="str">
        <f>IF('Participation+-'!BF11="","",'Participation+-'!BF11)</f>
        <v/>
      </c>
      <c r="W40" s="941" t="str">
        <f>IF('Participation+-'!BG11="","",'Participation+-'!BG11)</f>
        <v/>
      </c>
      <c r="X40" s="941" t="str">
        <f>IF('Participation+-'!BH11="","",'Participation+-'!BH11)</f>
        <v/>
      </c>
      <c r="Y40" s="941" t="str">
        <f>IF('Participation+-'!BI11="","",'Participation+-'!BI11)</f>
        <v/>
      </c>
      <c r="Z40" s="941" t="str">
        <f>IF('Participation+-'!BJ11="","",'Participation+-'!BJ11)</f>
        <v/>
      </c>
      <c r="AA40" s="942" t="str">
        <f>IF('Participation+-'!BK11="","",'Participation+-'!BK11)</f>
        <v/>
      </c>
      <c r="AB40" s="940" t="str">
        <f>IF('Participation+-'!BL11="","",'Participation+-'!BL11)</f>
        <v/>
      </c>
      <c r="AC40" s="941" t="str">
        <f>IF('Participation+-'!BM11="","",'Participation+-'!BM11)</f>
        <v/>
      </c>
      <c r="AD40" s="941" t="str">
        <f>IF('Participation+-'!BN11="","",'Participation+-'!BN11)</f>
        <v/>
      </c>
      <c r="AE40" s="941" t="str">
        <f>IF('Participation+-'!BO11="","",'Participation+-'!BO11)</f>
        <v/>
      </c>
      <c r="AF40" s="941" t="str">
        <f>IF('Participation+-'!BP11="","",'Participation+-'!BP11)</f>
        <v/>
      </c>
      <c r="AG40" s="942" t="str">
        <f>IF('Participation+-'!BQ11="","",'Participation+-'!BQ11)</f>
        <v/>
      </c>
      <c r="AH40" s="1104" t="str">
        <f t="shared" si="21"/>
        <v>:</v>
      </c>
      <c r="AI40" s="1105"/>
      <c r="AJ40" s="1106"/>
      <c r="AK40" s="393"/>
      <c r="AL40" s="393"/>
      <c r="AM40" s="1107"/>
      <c r="AN40" s="1107"/>
      <c r="AO40" s="1107"/>
      <c r="AP40" s="1107"/>
      <c r="AQ40" s="1108" t="str">
        <f t="shared" si="22"/>
        <v>:</v>
      </c>
      <c r="AR40" s="1106"/>
      <c r="AS40" s="1133" t="str">
        <f t="shared" si="23"/>
        <v>:</v>
      </c>
      <c r="AT40" s="1134"/>
      <c r="AU40" s="706"/>
      <c r="AV40" s="707" t="b">
        <f t="shared" si="30"/>
        <v>0</v>
      </c>
      <c r="AW40" s="707" t="str">
        <f t="shared" si="31"/>
        <v>0</v>
      </c>
      <c r="AX40" s="761"/>
      <c r="AY40" s="709"/>
      <c r="AZ40" s="709"/>
      <c r="BA40" s="641"/>
      <c r="BB40" s="671">
        <v>7</v>
      </c>
      <c r="BC40" s="763"/>
      <c r="BD40" s="1139" t="s">
        <v>88</v>
      </c>
      <c r="BE40" s="1140"/>
      <c r="BF40" s="691"/>
      <c r="BG40" s="767"/>
      <c r="BH40" s="1141" t="s">
        <v>88</v>
      </c>
      <c r="BI40" s="1142"/>
      <c r="BJ40" s="641"/>
      <c r="BK40" s="641"/>
      <c r="BL40" s="641"/>
      <c r="BM40" s="641"/>
      <c r="BN40" s="641"/>
      <c r="BO40" s="641"/>
      <c r="BP40" s="641"/>
      <c r="BQ40" s="717" t="str">
        <f t="shared" si="24"/>
        <v/>
      </c>
      <c r="BR40" s="718" t="str">
        <f t="shared" si="25"/>
        <v/>
      </c>
      <c r="BS40" s="718" t="str">
        <f t="shared" si="26"/>
        <v/>
      </c>
      <c r="BT40" s="718" t="str">
        <f t="shared" si="27"/>
        <v/>
      </c>
      <c r="BU40" s="719" t="str">
        <f t="shared" si="28"/>
        <v/>
      </c>
      <c r="BV40" s="774"/>
      <c r="BW40" s="717" t="str">
        <f t="shared" si="32"/>
        <v/>
      </c>
      <c r="BX40" s="718" t="str">
        <f t="shared" si="33"/>
        <v/>
      </c>
      <c r="BY40" s="718" t="str">
        <f t="shared" si="34"/>
        <v/>
      </c>
      <c r="BZ40" s="718" t="str">
        <f t="shared" si="35"/>
        <v/>
      </c>
      <c r="CA40" s="719" t="str">
        <f t="shared" si="36"/>
        <v/>
      </c>
      <c r="CB40" s="774"/>
      <c r="CC40" s="641"/>
      <c r="CD40" s="15">
        <f t="shared" si="39"/>
        <v>0</v>
      </c>
      <c r="CE40" s="1161" t="str">
        <f t="shared" si="40"/>
        <v>:</v>
      </c>
      <c r="CF40" s="1162"/>
      <c r="CG40" s="16" t="str">
        <f t="shared" si="41"/>
        <v/>
      </c>
      <c r="CH40" s="11" t="str">
        <f t="shared" si="42"/>
        <v/>
      </c>
      <c r="CI40" s="776"/>
      <c r="CJ40" s="641"/>
      <c r="CK40" s="641"/>
      <c r="CL40" s="641"/>
      <c r="CM40" s="641"/>
      <c r="CN40" s="641"/>
      <c r="CO40" s="641"/>
      <c r="CP40" s="641"/>
      <c r="CQ40" s="641"/>
      <c r="CR40" s="641"/>
      <c r="CS40" s="641"/>
      <c r="CT40" s="641"/>
      <c r="CU40" s="641"/>
      <c r="CV40" s="641"/>
      <c r="CW40" s="641"/>
      <c r="CX40" s="641"/>
      <c r="CY40" s="641"/>
      <c r="CZ40" s="641"/>
      <c r="DA40" s="641"/>
      <c r="DB40" s="641"/>
      <c r="DC40" s="641"/>
      <c r="DD40" s="641"/>
      <c r="DE40" s="641"/>
      <c r="DF40" s="641"/>
      <c r="DG40" s="641"/>
      <c r="DH40" s="641"/>
      <c r="DI40" s="641"/>
      <c r="DJ40" s="641"/>
      <c r="DK40" s="641"/>
      <c r="DL40" s="641"/>
      <c r="DM40" s="641"/>
      <c r="DN40" s="641"/>
      <c r="DO40" s="641"/>
      <c r="DP40" s="641"/>
      <c r="DQ40" s="641"/>
      <c r="DR40" s="641"/>
      <c r="DS40" s="641"/>
      <c r="DT40" s="641"/>
      <c r="DU40" s="641"/>
      <c r="DV40" s="641"/>
      <c r="DW40" s="641"/>
      <c r="DX40" s="641"/>
      <c r="DY40" s="641"/>
      <c r="DZ40" s="641"/>
      <c r="EA40" s="641"/>
      <c r="EB40" s="641"/>
      <c r="EC40" s="641"/>
      <c r="ED40" s="641"/>
      <c r="EE40" s="641"/>
      <c r="EF40" s="641"/>
    </row>
    <row r="41" spans="1:136" s="715" customFormat="1" ht="13.5" customHeight="1" x14ac:dyDescent="0.15">
      <c r="A41" s="392" t="str">
        <f>IF($F$31="","",IF(GameMember!K12="","-",GameMember!K12))</f>
        <v>-</v>
      </c>
      <c r="B41" s="1127" t="str">
        <f>IF(A41="","",IF(A41="-","-",IF(AND(GameMember!M12=0,GameMember!N12=0),+GameMember!L12,IF(AND(GameMember!M12&lt;&gt;0,GameMember!N12=0),+GameMember!L12&amp;" "&amp;GameMember!M12,IF(AND(GameMember!M12=0,GameMember!N12&lt;&gt;0),+GameMember!L12&amp;" "&amp;GameMember!N12,IF(AND(GameMember!M12&lt;&gt;0,GameMember!N12&lt;&gt;0),+GameMember!L12&amp;" "&amp;GameMember!M12&amp;" "&amp;GameMember!N12,""))))))</f>
        <v>-</v>
      </c>
      <c r="C41" s="1128"/>
      <c r="D41" s="1128"/>
      <c r="E41" s="1128"/>
      <c r="F41" s="1128"/>
      <c r="G41" s="1128"/>
      <c r="H41" s="1128"/>
      <c r="I41" s="1129"/>
      <c r="J41" s="801" t="str">
        <f>IF(A41="","",IF(A41="-","-",+GameMember!O12))</f>
        <v>-</v>
      </c>
      <c r="K41" s="802" t="s">
        <v>147</v>
      </c>
      <c r="L41" s="803" t="str">
        <f>IF(A41="","",IF(K41="Y",GameSummary!AS42,"-"))</f>
        <v>-</v>
      </c>
      <c r="M41" s="755"/>
      <c r="N41" s="1130" t="str">
        <f t="shared" si="29"/>
        <v>:</v>
      </c>
      <c r="O41" s="1131"/>
      <c r="P41" s="1132"/>
      <c r="Q41" s="393"/>
      <c r="R41" s="393"/>
      <c r="S41" s="393"/>
      <c r="T41" s="1247"/>
      <c r="U41" s="1248"/>
      <c r="V41" s="940" t="str">
        <f>IF('Participation+-'!BF12="","",'Participation+-'!BF12)</f>
        <v/>
      </c>
      <c r="W41" s="941" t="str">
        <f>IF('Participation+-'!BG12="","",'Participation+-'!BG12)</f>
        <v/>
      </c>
      <c r="X41" s="941" t="str">
        <f>IF('Participation+-'!BH12="","",'Participation+-'!BH12)</f>
        <v/>
      </c>
      <c r="Y41" s="941" t="str">
        <f>IF('Participation+-'!BI12="","",'Participation+-'!BI12)</f>
        <v/>
      </c>
      <c r="Z41" s="941" t="str">
        <f>IF('Participation+-'!BJ12="","",'Participation+-'!BJ12)</f>
        <v/>
      </c>
      <c r="AA41" s="942" t="str">
        <f>IF('Participation+-'!BK12="","",'Participation+-'!BK12)</f>
        <v/>
      </c>
      <c r="AB41" s="940" t="str">
        <f>IF('Participation+-'!BL12="","",'Participation+-'!BL12)</f>
        <v/>
      </c>
      <c r="AC41" s="941" t="str">
        <f>IF('Participation+-'!BM12="","",'Participation+-'!BM12)</f>
        <v/>
      </c>
      <c r="AD41" s="941" t="str">
        <f>IF('Participation+-'!BN12="","",'Participation+-'!BN12)</f>
        <v/>
      </c>
      <c r="AE41" s="941" t="str">
        <f>IF('Participation+-'!BO12="","",'Participation+-'!BO12)</f>
        <v/>
      </c>
      <c r="AF41" s="941" t="str">
        <f>IF('Participation+-'!BP12="","",'Participation+-'!BP12)</f>
        <v/>
      </c>
      <c r="AG41" s="942" t="str">
        <f>IF('Participation+-'!BQ12="","",'Participation+-'!BQ12)</f>
        <v/>
      </c>
      <c r="AH41" s="1104" t="str">
        <f t="shared" si="21"/>
        <v>:</v>
      </c>
      <c r="AI41" s="1105"/>
      <c r="AJ41" s="1106"/>
      <c r="AK41" s="905"/>
      <c r="AL41" s="393"/>
      <c r="AM41" s="1107"/>
      <c r="AN41" s="1107"/>
      <c r="AO41" s="1107"/>
      <c r="AP41" s="1107"/>
      <c r="AQ41" s="1108" t="str">
        <f t="shared" si="22"/>
        <v>:</v>
      </c>
      <c r="AR41" s="1106"/>
      <c r="AS41" s="1133" t="str">
        <f t="shared" si="23"/>
        <v>:</v>
      </c>
      <c r="AT41" s="1134"/>
      <c r="AU41" s="706"/>
      <c r="AV41" s="707" t="b">
        <f t="shared" si="30"/>
        <v>0</v>
      </c>
      <c r="AW41" s="707" t="str">
        <f t="shared" si="31"/>
        <v>0</v>
      </c>
      <c r="AX41" s="761"/>
      <c r="AY41" s="709"/>
      <c r="AZ41" s="709"/>
      <c r="BA41" s="641"/>
      <c r="BB41" s="671">
        <v>8</v>
      </c>
      <c r="BC41" s="763"/>
      <c r="BD41" s="1139" t="s">
        <v>568</v>
      </c>
      <c r="BE41" s="1140"/>
      <c r="BF41" s="691"/>
      <c r="BG41" s="767"/>
      <c r="BH41" s="1141" t="s">
        <v>88</v>
      </c>
      <c r="BI41" s="1142"/>
      <c r="BJ41" s="641"/>
      <c r="BK41" s="641"/>
      <c r="BL41" s="641"/>
      <c r="BM41" s="641"/>
      <c r="BN41" s="641"/>
      <c r="BO41" s="641"/>
      <c r="BP41" s="641"/>
      <c r="BQ41" s="717" t="str">
        <f t="shared" si="24"/>
        <v/>
      </c>
      <c r="BR41" s="718" t="str">
        <f t="shared" si="25"/>
        <v/>
      </c>
      <c r="BS41" s="718" t="str">
        <f t="shared" si="26"/>
        <v/>
      </c>
      <c r="BT41" s="718" t="str">
        <f t="shared" si="27"/>
        <v/>
      </c>
      <c r="BU41" s="719" t="str">
        <f t="shared" si="28"/>
        <v/>
      </c>
      <c r="BV41" s="774"/>
      <c r="BW41" s="717" t="str">
        <f t="shared" si="32"/>
        <v/>
      </c>
      <c r="BX41" s="718" t="str">
        <f t="shared" si="33"/>
        <v/>
      </c>
      <c r="BY41" s="718" t="str">
        <f t="shared" si="34"/>
        <v/>
      </c>
      <c r="BZ41" s="718" t="str">
        <f t="shared" si="35"/>
        <v/>
      </c>
      <c r="CA41" s="719" t="str">
        <f t="shared" si="36"/>
        <v/>
      </c>
      <c r="CB41" s="774"/>
      <c r="CC41" s="641"/>
      <c r="CD41" s="15">
        <f t="shared" si="39"/>
        <v>0</v>
      </c>
      <c r="CE41" s="1161" t="str">
        <f t="shared" si="40"/>
        <v>:</v>
      </c>
      <c r="CF41" s="1162"/>
      <c r="CG41" s="16" t="str">
        <f t="shared" si="41"/>
        <v/>
      </c>
      <c r="CH41" s="11" t="str">
        <f t="shared" si="42"/>
        <v/>
      </c>
      <c r="CI41" s="776"/>
      <c r="CJ41" s="641"/>
      <c r="CK41" s="641"/>
      <c r="CL41" s="641"/>
      <c r="CM41" s="641"/>
      <c r="CN41" s="641"/>
      <c r="CO41" s="641"/>
      <c r="CP41" s="641"/>
      <c r="CQ41" s="641"/>
      <c r="CR41" s="641"/>
      <c r="CS41" s="641"/>
      <c r="CT41" s="641"/>
      <c r="CU41" s="641"/>
      <c r="CV41" s="641"/>
      <c r="CW41" s="641"/>
      <c r="CX41" s="641"/>
      <c r="CY41" s="641"/>
      <c r="CZ41" s="641"/>
      <c r="DA41" s="641"/>
      <c r="DB41" s="641"/>
      <c r="DC41" s="641"/>
      <c r="DD41" s="641"/>
      <c r="DE41" s="641"/>
      <c r="DF41" s="641"/>
      <c r="DG41" s="641"/>
      <c r="DH41" s="641"/>
      <c r="DI41" s="641"/>
      <c r="DJ41" s="641"/>
      <c r="DK41" s="641"/>
      <c r="DL41" s="641"/>
      <c r="DM41" s="641"/>
      <c r="DN41" s="641"/>
      <c r="DO41" s="641"/>
      <c r="DP41" s="641"/>
      <c r="DQ41" s="641"/>
      <c r="DR41" s="641"/>
      <c r="DS41" s="641"/>
      <c r="DT41" s="641"/>
      <c r="DU41" s="641"/>
      <c r="DV41" s="641"/>
      <c r="DW41" s="641"/>
      <c r="DX41" s="641"/>
      <c r="DY41" s="641"/>
      <c r="DZ41" s="641"/>
      <c r="EA41" s="641"/>
      <c r="EB41" s="641"/>
      <c r="EC41" s="641"/>
      <c r="ED41" s="641"/>
      <c r="EE41" s="641"/>
      <c r="EF41" s="641"/>
    </row>
    <row r="42" spans="1:136" s="715" customFormat="1" ht="13.5" customHeight="1" x14ac:dyDescent="0.15">
      <c r="A42" s="392" t="str">
        <f>IF($F$31="","",IF(GameMember!K13="","-",GameMember!K13))</f>
        <v>-</v>
      </c>
      <c r="B42" s="1127" t="str">
        <f>IF(A42="","",IF(A42="-","-",IF(AND(GameMember!M13=0,GameMember!N13=0),+GameMember!L13,IF(AND(GameMember!M13&lt;&gt;0,GameMember!N13=0),+GameMember!L13&amp;" "&amp;GameMember!M13,IF(AND(GameMember!M13=0,GameMember!N13&lt;&gt;0),+GameMember!L13&amp;" "&amp;GameMember!N13,IF(AND(GameMember!M13&lt;&gt;0,GameMember!N13&lt;&gt;0),+GameMember!L13&amp;" "&amp;GameMember!M13&amp;" "&amp;GameMember!N13,""))))))</f>
        <v>-</v>
      </c>
      <c r="C42" s="1128"/>
      <c r="D42" s="1128"/>
      <c r="E42" s="1128"/>
      <c r="F42" s="1128"/>
      <c r="G42" s="1128"/>
      <c r="H42" s="1128"/>
      <c r="I42" s="1129"/>
      <c r="J42" s="801" t="str">
        <f>IF(A42="","",IF(A42="-","-",+GameMember!O13))</f>
        <v>-</v>
      </c>
      <c r="K42" s="802" t="s">
        <v>147</v>
      </c>
      <c r="L42" s="803" t="str">
        <f>IF(A42="","",IF(K42="Y",GameSummary!AS43,"-"))</f>
        <v>-</v>
      </c>
      <c r="M42" s="755"/>
      <c r="N42" s="1130" t="str">
        <f t="shared" si="29"/>
        <v>:</v>
      </c>
      <c r="O42" s="1131"/>
      <c r="P42" s="1132"/>
      <c r="Q42" s="393"/>
      <c r="R42" s="393"/>
      <c r="S42" s="393"/>
      <c r="T42" s="1247"/>
      <c r="U42" s="1248"/>
      <c r="V42" s="940" t="str">
        <f>IF('Participation+-'!BF13="","",'Participation+-'!BF13)</f>
        <v/>
      </c>
      <c r="W42" s="941" t="str">
        <f>IF('Participation+-'!BG13="","",'Participation+-'!BG13)</f>
        <v/>
      </c>
      <c r="X42" s="941" t="str">
        <f>IF('Participation+-'!BH13="","",'Participation+-'!BH13)</f>
        <v/>
      </c>
      <c r="Y42" s="941" t="str">
        <f>IF('Participation+-'!BI13="","",'Participation+-'!BI13)</f>
        <v/>
      </c>
      <c r="Z42" s="941" t="str">
        <f>IF('Participation+-'!BJ13="","",'Participation+-'!BJ13)</f>
        <v/>
      </c>
      <c r="AA42" s="942" t="str">
        <f>IF('Participation+-'!BK13="","",'Participation+-'!BK13)</f>
        <v/>
      </c>
      <c r="AB42" s="940" t="str">
        <f>IF('Participation+-'!BL13="","",'Participation+-'!BL13)</f>
        <v/>
      </c>
      <c r="AC42" s="941" t="str">
        <f>IF('Participation+-'!BM13="","",'Participation+-'!BM13)</f>
        <v/>
      </c>
      <c r="AD42" s="941" t="str">
        <f>IF('Participation+-'!BN13="","",'Participation+-'!BN13)</f>
        <v/>
      </c>
      <c r="AE42" s="941" t="str">
        <f>IF('Participation+-'!BO13="","",'Participation+-'!BO13)</f>
        <v/>
      </c>
      <c r="AF42" s="941" t="str">
        <f>IF('Participation+-'!BP13="","",'Participation+-'!BP13)</f>
        <v/>
      </c>
      <c r="AG42" s="942" t="str">
        <f>IF('Participation+-'!BQ13="","",'Participation+-'!BQ13)</f>
        <v/>
      </c>
      <c r="AH42" s="1104" t="str">
        <f t="shared" si="21"/>
        <v>:</v>
      </c>
      <c r="AI42" s="1105"/>
      <c r="AJ42" s="1106"/>
      <c r="AK42" s="393"/>
      <c r="AL42" s="393"/>
      <c r="AM42" s="1107"/>
      <c r="AN42" s="1107"/>
      <c r="AO42" s="1107"/>
      <c r="AP42" s="1107"/>
      <c r="AQ42" s="1108" t="str">
        <f t="shared" si="22"/>
        <v>:</v>
      </c>
      <c r="AR42" s="1106"/>
      <c r="AS42" s="1133" t="str">
        <f t="shared" si="23"/>
        <v>:</v>
      </c>
      <c r="AT42" s="1134"/>
      <c r="AU42" s="706"/>
      <c r="AV42" s="707" t="b">
        <f t="shared" si="30"/>
        <v>0</v>
      </c>
      <c r="AW42" s="707" t="str">
        <f t="shared" si="31"/>
        <v>0</v>
      </c>
      <c r="AX42" s="761"/>
      <c r="AY42" s="709"/>
      <c r="AZ42" s="709"/>
      <c r="BA42" s="641"/>
      <c r="BB42" s="671">
        <v>9</v>
      </c>
      <c r="BC42" s="763"/>
      <c r="BD42" s="1139" t="s">
        <v>568</v>
      </c>
      <c r="BE42" s="1140"/>
      <c r="BF42" s="691"/>
      <c r="BG42" s="767"/>
      <c r="BH42" s="1141" t="s">
        <v>88</v>
      </c>
      <c r="BI42" s="1142"/>
      <c r="BJ42" s="641"/>
      <c r="BK42" s="641"/>
      <c r="BL42" s="641"/>
      <c r="BM42" s="641"/>
      <c r="BN42" s="641"/>
      <c r="BO42" s="641"/>
      <c r="BP42" s="641"/>
      <c r="BQ42" s="717" t="str">
        <f t="shared" si="24"/>
        <v/>
      </c>
      <c r="BR42" s="718" t="str">
        <f t="shared" si="25"/>
        <v/>
      </c>
      <c r="BS42" s="718" t="str">
        <f t="shared" si="26"/>
        <v/>
      </c>
      <c r="BT42" s="718" t="str">
        <f t="shared" si="27"/>
        <v/>
      </c>
      <c r="BU42" s="719" t="str">
        <f t="shared" si="28"/>
        <v/>
      </c>
      <c r="BV42" s="774"/>
      <c r="BW42" s="717" t="str">
        <f t="shared" si="32"/>
        <v/>
      </c>
      <c r="BX42" s="718" t="str">
        <f t="shared" si="33"/>
        <v/>
      </c>
      <c r="BY42" s="718" t="str">
        <f t="shared" si="34"/>
        <v/>
      </c>
      <c r="BZ42" s="718" t="str">
        <f t="shared" si="35"/>
        <v/>
      </c>
      <c r="CA42" s="719" t="str">
        <f t="shared" si="36"/>
        <v/>
      </c>
      <c r="CB42" s="774"/>
      <c r="CC42" s="641"/>
      <c r="CD42" s="15">
        <f t="shared" si="39"/>
        <v>0</v>
      </c>
      <c r="CE42" s="1161" t="str">
        <f t="shared" si="40"/>
        <v>:</v>
      </c>
      <c r="CF42" s="1162"/>
      <c r="CG42" s="16" t="str">
        <f t="shared" si="41"/>
        <v/>
      </c>
      <c r="CH42" s="11" t="str">
        <f t="shared" si="42"/>
        <v/>
      </c>
      <c r="CI42" s="776"/>
      <c r="CJ42" s="641"/>
      <c r="CK42" s="641"/>
      <c r="CL42" s="641"/>
      <c r="CM42" s="641"/>
      <c r="CN42" s="641"/>
      <c r="CO42" s="641"/>
      <c r="CP42" s="641"/>
      <c r="CQ42" s="641"/>
      <c r="CR42" s="641"/>
      <c r="CS42" s="641"/>
      <c r="CT42" s="641"/>
      <c r="CU42" s="641"/>
      <c r="CV42" s="641"/>
      <c r="CW42" s="641"/>
      <c r="CX42" s="641"/>
      <c r="CY42" s="641"/>
      <c r="CZ42" s="641"/>
      <c r="DA42" s="641"/>
      <c r="DB42" s="641"/>
      <c r="DC42" s="641"/>
      <c r="DD42" s="641"/>
      <c r="DE42" s="641"/>
      <c r="DF42" s="641"/>
      <c r="DG42" s="641"/>
      <c r="DH42" s="641"/>
      <c r="DI42" s="641"/>
      <c r="DJ42" s="641"/>
      <c r="DK42" s="641"/>
      <c r="DL42" s="641"/>
      <c r="DM42" s="641"/>
      <c r="DN42" s="641"/>
      <c r="DO42" s="641"/>
      <c r="DP42" s="641"/>
      <c r="DQ42" s="641"/>
      <c r="DR42" s="641"/>
      <c r="DS42" s="641"/>
      <c r="DT42" s="641"/>
      <c r="DU42" s="641"/>
      <c r="DV42" s="641"/>
      <c r="DW42" s="641"/>
      <c r="DX42" s="641"/>
      <c r="DY42" s="641"/>
      <c r="DZ42" s="641"/>
      <c r="EA42" s="641"/>
      <c r="EB42" s="641"/>
      <c r="EC42" s="641"/>
      <c r="ED42" s="641"/>
      <c r="EE42" s="641"/>
      <c r="EF42" s="641"/>
    </row>
    <row r="43" spans="1:136" s="715" customFormat="1" ht="13.5" customHeight="1" x14ac:dyDescent="0.15">
      <c r="A43" s="392" t="str">
        <f>IF($F$31="","",IF(GameMember!K14="","-",GameMember!K14))</f>
        <v>-</v>
      </c>
      <c r="B43" s="1127" t="str">
        <f>IF(A43="","",IF(A43="-","-",IF(AND(GameMember!M14=0,GameMember!N14=0),+GameMember!L14,IF(AND(GameMember!M14&lt;&gt;0,GameMember!N14=0),+GameMember!L14&amp;" "&amp;GameMember!M14,IF(AND(GameMember!M14=0,GameMember!N14&lt;&gt;0),+GameMember!L14&amp;" "&amp;GameMember!N14,IF(AND(GameMember!M14&lt;&gt;0,GameMember!N14&lt;&gt;0),+GameMember!L14&amp;" "&amp;GameMember!M14&amp;" "&amp;GameMember!N14,""))))))</f>
        <v>-</v>
      </c>
      <c r="C43" s="1128"/>
      <c r="D43" s="1128"/>
      <c r="E43" s="1128"/>
      <c r="F43" s="1128"/>
      <c r="G43" s="1128"/>
      <c r="H43" s="1128"/>
      <c r="I43" s="1129"/>
      <c r="J43" s="801" t="str">
        <f>IF(A43="","",IF(A43="-","-",+GameMember!O14))</f>
        <v>-</v>
      </c>
      <c r="K43" s="802" t="s">
        <v>147</v>
      </c>
      <c r="L43" s="803" t="str">
        <f>IF(A43="","",IF(K43="Y",GameSummary!AS44,"-"))</f>
        <v>-</v>
      </c>
      <c r="M43" s="755"/>
      <c r="N43" s="1130" t="str">
        <f t="shared" si="29"/>
        <v>:</v>
      </c>
      <c r="O43" s="1131"/>
      <c r="P43" s="1132"/>
      <c r="Q43" s="393"/>
      <c r="R43" s="393"/>
      <c r="S43" s="393"/>
      <c r="T43" s="1247"/>
      <c r="U43" s="1248"/>
      <c r="V43" s="940" t="str">
        <f>IF('Participation+-'!BF14="","",'Participation+-'!BF14)</f>
        <v/>
      </c>
      <c r="W43" s="941" t="str">
        <f>IF('Participation+-'!BG14="","",'Participation+-'!BG14)</f>
        <v/>
      </c>
      <c r="X43" s="941" t="str">
        <f>IF('Participation+-'!BH14="","",'Participation+-'!BH14)</f>
        <v/>
      </c>
      <c r="Y43" s="941" t="str">
        <f>IF('Participation+-'!BI14="","",'Participation+-'!BI14)</f>
        <v/>
      </c>
      <c r="Z43" s="941" t="str">
        <f>IF('Participation+-'!BJ14="","",'Participation+-'!BJ14)</f>
        <v/>
      </c>
      <c r="AA43" s="942" t="str">
        <f>IF('Participation+-'!BK14="","",'Participation+-'!BK14)</f>
        <v/>
      </c>
      <c r="AB43" s="940" t="str">
        <f>IF('Participation+-'!BL14="","",'Participation+-'!BL14)</f>
        <v/>
      </c>
      <c r="AC43" s="941" t="str">
        <f>IF('Participation+-'!BM14="","",'Participation+-'!BM14)</f>
        <v/>
      </c>
      <c r="AD43" s="941" t="str">
        <f>IF('Participation+-'!BN14="","",'Participation+-'!BN14)</f>
        <v/>
      </c>
      <c r="AE43" s="941" t="str">
        <f>IF('Participation+-'!BO14="","",'Participation+-'!BO14)</f>
        <v/>
      </c>
      <c r="AF43" s="941" t="str">
        <f>IF('Participation+-'!BP14="","",'Participation+-'!BP14)</f>
        <v/>
      </c>
      <c r="AG43" s="942" t="str">
        <f>IF('Participation+-'!BQ14="","",'Participation+-'!BQ14)</f>
        <v/>
      </c>
      <c r="AH43" s="1104" t="str">
        <f t="shared" si="21"/>
        <v>:</v>
      </c>
      <c r="AI43" s="1105"/>
      <c r="AJ43" s="1106"/>
      <c r="AK43" s="393"/>
      <c r="AL43" s="393"/>
      <c r="AM43" s="1107"/>
      <c r="AN43" s="1107"/>
      <c r="AO43" s="1107"/>
      <c r="AP43" s="1107"/>
      <c r="AQ43" s="1108" t="str">
        <f t="shared" si="22"/>
        <v>:</v>
      </c>
      <c r="AR43" s="1106"/>
      <c r="AS43" s="1133" t="str">
        <f t="shared" si="23"/>
        <v>:</v>
      </c>
      <c r="AT43" s="1134"/>
      <c r="AU43" s="706"/>
      <c r="AV43" s="707" t="b">
        <f t="shared" si="30"/>
        <v>0</v>
      </c>
      <c r="AW43" s="707" t="str">
        <f t="shared" si="31"/>
        <v>0</v>
      </c>
      <c r="AX43" s="761"/>
      <c r="AY43" s="709"/>
      <c r="AZ43" s="709"/>
      <c r="BA43" s="641"/>
      <c r="BB43" s="671">
        <v>10</v>
      </c>
      <c r="BC43" s="763"/>
      <c r="BD43" s="1139" t="s">
        <v>88</v>
      </c>
      <c r="BE43" s="1140"/>
      <c r="BF43" s="691"/>
      <c r="BG43" s="767"/>
      <c r="BH43" s="1141" t="s">
        <v>88</v>
      </c>
      <c r="BI43" s="1142"/>
      <c r="BJ43" s="641"/>
      <c r="BK43" s="641"/>
      <c r="BL43" s="641"/>
      <c r="BM43" s="641"/>
      <c r="BN43" s="641"/>
      <c r="BO43" s="641"/>
      <c r="BP43" s="641"/>
      <c r="BQ43" s="717" t="str">
        <f t="shared" si="24"/>
        <v/>
      </c>
      <c r="BR43" s="718" t="str">
        <f t="shared" si="25"/>
        <v/>
      </c>
      <c r="BS43" s="718" t="str">
        <f t="shared" si="26"/>
        <v/>
      </c>
      <c r="BT43" s="718" t="str">
        <f t="shared" si="27"/>
        <v/>
      </c>
      <c r="BU43" s="719" t="str">
        <f t="shared" si="28"/>
        <v/>
      </c>
      <c r="BV43" s="774"/>
      <c r="BW43" s="717" t="str">
        <f t="shared" si="32"/>
        <v/>
      </c>
      <c r="BX43" s="718" t="str">
        <f t="shared" si="33"/>
        <v/>
      </c>
      <c r="BY43" s="718" t="str">
        <f t="shared" si="34"/>
        <v/>
      </c>
      <c r="BZ43" s="718" t="str">
        <f t="shared" si="35"/>
        <v/>
      </c>
      <c r="CA43" s="719" t="str">
        <f t="shared" si="36"/>
        <v/>
      </c>
      <c r="CB43" s="774"/>
      <c r="CC43" s="641"/>
      <c r="CD43" s="15">
        <f t="shared" si="39"/>
        <v>0</v>
      </c>
      <c r="CE43" s="1161" t="str">
        <f t="shared" si="40"/>
        <v>:</v>
      </c>
      <c r="CF43" s="1162"/>
      <c r="CG43" s="16" t="str">
        <f t="shared" si="41"/>
        <v/>
      </c>
      <c r="CH43" s="11" t="str">
        <f t="shared" si="42"/>
        <v/>
      </c>
      <c r="CI43" s="776"/>
      <c r="CJ43" s="641"/>
      <c r="CK43" s="641"/>
      <c r="CL43" s="641"/>
      <c r="CM43" s="641"/>
      <c r="CN43" s="641"/>
      <c r="CO43" s="641"/>
      <c r="CP43" s="641"/>
      <c r="CQ43" s="641"/>
      <c r="CR43" s="641"/>
      <c r="CS43" s="641"/>
      <c r="CT43" s="641"/>
      <c r="CU43" s="641"/>
      <c r="CV43" s="641"/>
      <c r="CW43" s="641"/>
      <c r="CX43" s="641"/>
      <c r="CY43" s="641"/>
      <c r="CZ43" s="641"/>
      <c r="DA43" s="641"/>
      <c r="DB43" s="641"/>
      <c r="DC43" s="641"/>
      <c r="DD43" s="641"/>
      <c r="DE43" s="641"/>
      <c r="DF43" s="641"/>
      <c r="DG43" s="641"/>
      <c r="DH43" s="641"/>
      <c r="DI43" s="641"/>
      <c r="DJ43" s="641"/>
      <c r="DK43" s="641"/>
      <c r="DL43" s="641"/>
      <c r="DM43" s="641"/>
      <c r="DN43" s="641"/>
      <c r="DO43" s="641"/>
      <c r="DP43" s="641"/>
      <c r="DQ43" s="641"/>
      <c r="DR43" s="641"/>
      <c r="DS43" s="641"/>
      <c r="DT43" s="641"/>
      <c r="DU43" s="641"/>
      <c r="DV43" s="641"/>
      <c r="DW43" s="641"/>
      <c r="DX43" s="641"/>
      <c r="DY43" s="641"/>
      <c r="DZ43" s="641"/>
      <c r="EA43" s="641"/>
      <c r="EB43" s="641"/>
      <c r="EC43" s="641"/>
      <c r="ED43" s="641"/>
      <c r="EE43" s="641"/>
      <c r="EF43" s="641"/>
    </row>
    <row r="44" spans="1:136" s="715" customFormat="1" ht="13.5" customHeight="1" x14ac:dyDescent="0.15">
      <c r="A44" s="392" t="str">
        <f>IF($F$31="","",IF(GameMember!K15="","-",GameMember!K15))</f>
        <v>-</v>
      </c>
      <c r="B44" s="1127" t="str">
        <f>IF(A44="","",IF(A44="-","-",IF(AND(GameMember!M15=0,GameMember!N15=0),+GameMember!L15,IF(AND(GameMember!M15&lt;&gt;0,GameMember!N15=0),+GameMember!L15&amp;" "&amp;GameMember!M15,IF(AND(GameMember!M15=0,GameMember!N15&lt;&gt;0),+GameMember!L15&amp;" "&amp;GameMember!N15,IF(AND(GameMember!M15&lt;&gt;0,GameMember!N15&lt;&gt;0),+GameMember!L15&amp;" "&amp;GameMember!M15&amp;" "&amp;GameMember!N15,""))))))</f>
        <v>-</v>
      </c>
      <c r="C44" s="1128"/>
      <c r="D44" s="1128"/>
      <c r="E44" s="1128"/>
      <c r="F44" s="1128"/>
      <c r="G44" s="1128"/>
      <c r="H44" s="1128"/>
      <c r="I44" s="1129"/>
      <c r="J44" s="801" t="str">
        <f>IF(A44="","",IF(A44="-","-",+GameMember!O15))</f>
        <v>-</v>
      </c>
      <c r="K44" s="802" t="s">
        <v>147</v>
      </c>
      <c r="L44" s="803" t="str">
        <f>IF(A44="","",IF(K44="Y",GameSummary!AS45,"-"))</f>
        <v>-</v>
      </c>
      <c r="M44" s="755"/>
      <c r="N44" s="1130" t="str">
        <f t="shared" si="29"/>
        <v>:</v>
      </c>
      <c r="O44" s="1131"/>
      <c r="P44" s="1132"/>
      <c r="Q44" s="393"/>
      <c r="R44" s="393"/>
      <c r="S44" s="393"/>
      <c r="T44" s="1247"/>
      <c r="U44" s="1248"/>
      <c r="V44" s="940" t="str">
        <f>IF('Participation+-'!BF15="","",'Participation+-'!BF15)</f>
        <v/>
      </c>
      <c r="W44" s="941" t="str">
        <f>IF('Participation+-'!BG15="","",'Participation+-'!BG15)</f>
        <v/>
      </c>
      <c r="X44" s="941" t="str">
        <f>IF('Participation+-'!BH15="","",'Participation+-'!BH15)</f>
        <v/>
      </c>
      <c r="Y44" s="941" t="str">
        <f>IF('Participation+-'!BI15="","",'Participation+-'!BI15)</f>
        <v/>
      </c>
      <c r="Z44" s="941" t="str">
        <f>IF('Participation+-'!BJ15="","",'Participation+-'!BJ15)</f>
        <v/>
      </c>
      <c r="AA44" s="942" t="str">
        <f>IF('Participation+-'!BK15="","",'Participation+-'!BK15)</f>
        <v/>
      </c>
      <c r="AB44" s="940" t="str">
        <f>IF('Participation+-'!BL15="","",'Participation+-'!BL15)</f>
        <v/>
      </c>
      <c r="AC44" s="941" t="str">
        <f>IF('Participation+-'!BM15="","",'Participation+-'!BM15)</f>
        <v/>
      </c>
      <c r="AD44" s="941" t="str">
        <f>IF('Participation+-'!BN15="","",'Participation+-'!BN15)</f>
        <v/>
      </c>
      <c r="AE44" s="941" t="str">
        <f>IF('Participation+-'!BO15="","",'Participation+-'!BO15)</f>
        <v/>
      </c>
      <c r="AF44" s="941" t="str">
        <f>IF('Participation+-'!BP15="","",'Participation+-'!BP15)</f>
        <v/>
      </c>
      <c r="AG44" s="942" t="str">
        <f>IF('Participation+-'!BQ15="","",'Participation+-'!BQ15)</f>
        <v/>
      </c>
      <c r="AH44" s="1104" t="str">
        <f t="shared" si="21"/>
        <v>:</v>
      </c>
      <c r="AI44" s="1105"/>
      <c r="AJ44" s="1106"/>
      <c r="AK44" s="393"/>
      <c r="AL44" s="393"/>
      <c r="AM44" s="1107"/>
      <c r="AN44" s="1107"/>
      <c r="AO44" s="1107"/>
      <c r="AP44" s="1107"/>
      <c r="AQ44" s="1108" t="str">
        <f t="shared" si="22"/>
        <v>:</v>
      </c>
      <c r="AR44" s="1106"/>
      <c r="AS44" s="1133" t="str">
        <f t="shared" si="23"/>
        <v>:</v>
      </c>
      <c r="AT44" s="1134"/>
      <c r="AU44" s="706"/>
      <c r="AV44" s="707" t="b">
        <f t="shared" si="30"/>
        <v>0</v>
      </c>
      <c r="AW44" s="707" t="str">
        <f t="shared" si="31"/>
        <v>0</v>
      </c>
      <c r="AX44" s="761"/>
      <c r="AY44" s="709"/>
      <c r="AZ44" s="709"/>
      <c r="BA44" s="641"/>
      <c r="BB44" s="671">
        <v>11</v>
      </c>
      <c r="BC44" s="763"/>
      <c r="BD44" s="1139" t="s">
        <v>88</v>
      </c>
      <c r="BE44" s="1140"/>
      <c r="BF44" s="691"/>
      <c r="BG44" s="767"/>
      <c r="BH44" s="1141" t="s">
        <v>88</v>
      </c>
      <c r="BI44" s="1142"/>
      <c r="BJ44" s="641"/>
      <c r="BK44" s="641"/>
      <c r="BL44" s="641"/>
      <c r="BM44" s="641"/>
      <c r="BN44" s="641"/>
      <c r="BO44" s="641"/>
      <c r="BP44" s="641"/>
      <c r="BQ44" s="717" t="str">
        <f t="shared" si="24"/>
        <v/>
      </c>
      <c r="BR44" s="718" t="str">
        <f t="shared" si="25"/>
        <v/>
      </c>
      <c r="BS44" s="718" t="str">
        <f t="shared" si="26"/>
        <v/>
      </c>
      <c r="BT44" s="718" t="str">
        <f t="shared" si="27"/>
        <v/>
      </c>
      <c r="BU44" s="719" t="str">
        <f t="shared" si="28"/>
        <v/>
      </c>
      <c r="BV44" s="774"/>
      <c r="BW44" s="717" t="str">
        <f t="shared" si="32"/>
        <v/>
      </c>
      <c r="BX44" s="718" t="str">
        <f t="shared" si="33"/>
        <v/>
      </c>
      <c r="BY44" s="718" t="str">
        <f t="shared" si="34"/>
        <v/>
      </c>
      <c r="BZ44" s="718" t="str">
        <f t="shared" si="35"/>
        <v/>
      </c>
      <c r="CA44" s="719" t="str">
        <f t="shared" si="36"/>
        <v/>
      </c>
      <c r="CB44" s="774"/>
      <c r="CC44" s="641"/>
      <c r="CD44" s="15">
        <f t="shared" si="39"/>
        <v>0</v>
      </c>
      <c r="CE44" s="1161" t="str">
        <f t="shared" si="40"/>
        <v>:</v>
      </c>
      <c r="CF44" s="1162"/>
      <c r="CG44" s="16" t="str">
        <f t="shared" si="41"/>
        <v/>
      </c>
      <c r="CH44" s="11" t="str">
        <f t="shared" si="42"/>
        <v/>
      </c>
      <c r="CI44" s="641"/>
      <c r="CJ44" s="641"/>
      <c r="CK44" s="641"/>
      <c r="CL44" s="641"/>
      <c r="CM44" s="641"/>
      <c r="CN44" s="641"/>
      <c r="CO44" s="641"/>
      <c r="CP44" s="641"/>
      <c r="CQ44" s="641"/>
      <c r="CR44" s="641"/>
      <c r="CS44" s="641"/>
      <c r="CT44" s="641"/>
      <c r="CU44" s="641"/>
      <c r="CV44" s="641"/>
      <c r="CW44" s="641"/>
      <c r="CX44" s="641"/>
      <c r="CY44" s="641"/>
      <c r="CZ44" s="641"/>
      <c r="DA44" s="641"/>
      <c r="DB44" s="641"/>
      <c r="DC44" s="641"/>
      <c r="DD44" s="641"/>
      <c r="DE44" s="641"/>
      <c r="DF44" s="641"/>
      <c r="DG44" s="641"/>
      <c r="DH44" s="641"/>
      <c r="DI44" s="641"/>
      <c r="DJ44" s="641"/>
      <c r="DK44" s="641"/>
      <c r="DL44" s="641"/>
      <c r="DM44" s="641"/>
      <c r="DN44" s="641"/>
      <c r="DO44" s="641"/>
      <c r="DP44" s="641"/>
      <c r="DQ44" s="641"/>
      <c r="DR44" s="641"/>
      <c r="DS44" s="641"/>
      <c r="DT44" s="641"/>
      <c r="DU44" s="641"/>
      <c r="DV44" s="641"/>
      <c r="DW44" s="641"/>
      <c r="DX44" s="641"/>
      <c r="DY44" s="641"/>
      <c r="DZ44" s="641"/>
      <c r="EA44" s="641"/>
      <c r="EB44" s="641"/>
      <c r="EC44" s="641"/>
      <c r="ED44" s="641"/>
      <c r="EE44" s="641"/>
      <c r="EF44" s="641"/>
    </row>
    <row r="45" spans="1:136" s="715" customFormat="1" ht="13.5" customHeight="1" x14ac:dyDescent="0.15">
      <c r="A45" s="392" t="str">
        <f>IF($F$31="","",IF(GameMember!K16="","-",GameMember!K16))</f>
        <v>-</v>
      </c>
      <c r="B45" s="1127" t="str">
        <f>IF(A45="","",IF(A45="-","-",IF(AND(GameMember!M16=0,GameMember!N16=0),+GameMember!L16,IF(AND(GameMember!M16&lt;&gt;0,GameMember!N16=0),+GameMember!L16&amp;" "&amp;GameMember!M16,IF(AND(GameMember!M16=0,GameMember!N16&lt;&gt;0),+GameMember!L16&amp;" "&amp;GameMember!N16,IF(AND(GameMember!M16&lt;&gt;0,GameMember!N16&lt;&gt;0),+GameMember!L16&amp;" "&amp;GameMember!M16&amp;" "&amp;GameMember!N16,""))))))</f>
        <v>-</v>
      </c>
      <c r="C45" s="1128"/>
      <c r="D45" s="1128"/>
      <c r="E45" s="1128"/>
      <c r="F45" s="1128"/>
      <c r="G45" s="1128"/>
      <c r="H45" s="1128"/>
      <c r="I45" s="1129"/>
      <c r="J45" s="801" t="str">
        <f>IF(A45="","",IF(A45="-","-",+GameMember!O16))</f>
        <v>-</v>
      </c>
      <c r="K45" s="802" t="s">
        <v>147</v>
      </c>
      <c r="L45" s="803" t="str">
        <f>IF(A45="","",IF(K45="Y",GameSummary!AS46,"-"))</f>
        <v>-</v>
      </c>
      <c r="M45" s="755"/>
      <c r="N45" s="1130" t="str">
        <f t="shared" si="29"/>
        <v>:</v>
      </c>
      <c r="O45" s="1131"/>
      <c r="P45" s="1132"/>
      <c r="Q45" s="393"/>
      <c r="R45" s="393"/>
      <c r="S45" s="393"/>
      <c r="T45" s="1247"/>
      <c r="U45" s="1248"/>
      <c r="V45" s="940" t="str">
        <f>IF('Participation+-'!BF16="","",'Participation+-'!BF16)</f>
        <v/>
      </c>
      <c r="W45" s="941" t="str">
        <f>IF('Participation+-'!BG16="","",'Participation+-'!BG16)</f>
        <v/>
      </c>
      <c r="X45" s="941" t="str">
        <f>IF('Participation+-'!BH16="","",'Participation+-'!BH16)</f>
        <v/>
      </c>
      <c r="Y45" s="941" t="str">
        <f>IF('Participation+-'!BI16="","",'Participation+-'!BI16)</f>
        <v/>
      </c>
      <c r="Z45" s="941" t="str">
        <f>IF('Participation+-'!BJ16="","",'Participation+-'!BJ16)</f>
        <v/>
      </c>
      <c r="AA45" s="942" t="str">
        <f>IF('Participation+-'!BK16="","",'Participation+-'!BK16)</f>
        <v/>
      </c>
      <c r="AB45" s="940" t="str">
        <f>IF('Participation+-'!BL16="","",'Participation+-'!BL16)</f>
        <v/>
      </c>
      <c r="AC45" s="941" t="str">
        <f>IF('Participation+-'!BM16="","",'Participation+-'!BM16)</f>
        <v/>
      </c>
      <c r="AD45" s="941" t="str">
        <f>IF('Participation+-'!BN16="","",'Participation+-'!BN16)</f>
        <v/>
      </c>
      <c r="AE45" s="941" t="str">
        <f>IF('Participation+-'!BO16="","",'Participation+-'!BO16)</f>
        <v/>
      </c>
      <c r="AF45" s="941" t="str">
        <f>IF('Participation+-'!BP16="","",'Participation+-'!BP16)</f>
        <v/>
      </c>
      <c r="AG45" s="942" t="str">
        <f>IF('Participation+-'!BQ16="","",'Participation+-'!BQ16)</f>
        <v/>
      </c>
      <c r="AH45" s="1104" t="str">
        <f t="shared" si="21"/>
        <v>:</v>
      </c>
      <c r="AI45" s="1105"/>
      <c r="AJ45" s="1106"/>
      <c r="AK45" s="393"/>
      <c r="AL45" s="393"/>
      <c r="AM45" s="1107"/>
      <c r="AN45" s="1107"/>
      <c r="AO45" s="1107"/>
      <c r="AP45" s="1107"/>
      <c r="AQ45" s="1108" t="str">
        <f t="shared" si="22"/>
        <v>:</v>
      </c>
      <c r="AR45" s="1106"/>
      <c r="AS45" s="1133" t="str">
        <f t="shared" si="23"/>
        <v>:</v>
      </c>
      <c r="AT45" s="1134"/>
      <c r="AU45" s="706"/>
      <c r="AV45" s="707" t="b">
        <f t="shared" si="30"/>
        <v>0</v>
      </c>
      <c r="AW45" s="707" t="str">
        <f t="shared" si="31"/>
        <v>0</v>
      </c>
      <c r="AX45" s="761"/>
      <c r="AY45" s="709"/>
      <c r="AZ45" s="709"/>
      <c r="BA45" s="641"/>
      <c r="BB45" s="671">
        <v>12</v>
      </c>
      <c r="BC45" s="763"/>
      <c r="BD45" s="1139" t="s">
        <v>88</v>
      </c>
      <c r="BE45" s="1140"/>
      <c r="BF45" s="691"/>
      <c r="BG45" s="767"/>
      <c r="BH45" s="1141" t="s">
        <v>88</v>
      </c>
      <c r="BI45" s="1142"/>
      <c r="BJ45" s="641"/>
      <c r="BK45" s="641"/>
      <c r="BL45" s="641"/>
      <c r="BM45" s="641"/>
      <c r="BN45" s="641"/>
      <c r="BO45" s="641"/>
      <c r="BP45" s="641"/>
      <c r="BQ45" s="717" t="str">
        <f t="shared" si="24"/>
        <v/>
      </c>
      <c r="BR45" s="718" t="str">
        <f t="shared" si="25"/>
        <v/>
      </c>
      <c r="BS45" s="718" t="str">
        <f t="shared" si="26"/>
        <v/>
      </c>
      <c r="BT45" s="718" t="str">
        <f t="shared" si="27"/>
        <v/>
      </c>
      <c r="BU45" s="719" t="str">
        <f t="shared" si="28"/>
        <v/>
      </c>
      <c r="BV45" s="774"/>
      <c r="BW45" s="717" t="str">
        <f t="shared" si="32"/>
        <v/>
      </c>
      <c r="BX45" s="718" t="str">
        <f t="shared" si="33"/>
        <v/>
      </c>
      <c r="BY45" s="718" t="str">
        <f t="shared" si="34"/>
        <v/>
      </c>
      <c r="BZ45" s="718" t="str">
        <f t="shared" si="35"/>
        <v/>
      </c>
      <c r="CA45" s="719" t="str">
        <f t="shared" si="36"/>
        <v/>
      </c>
      <c r="CB45" s="774"/>
      <c r="CD45" s="15">
        <f t="shared" si="39"/>
        <v>0</v>
      </c>
      <c r="CE45" s="1161" t="str">
        <f>AN67</f>
        <v>:</v>
      </c>
      <c r="CF45" s="1162"/>
      <c r="CG45" s="16" t="str">
        <f>IF(AQ67="","",AQ67)</f>
        <v/>
      </c>
      <c r="CH45" s="11" t="str">
        <f>IF(AS67="","",AS67)</f>
        <v/>
      </c>
      <c r="CI45" s="641"/>
      <c r="CJ45" s="641"/>
      <c r="CK45" s="641"/>
      <c r="CL45" s="641"/>
      <c r="CM45" s="641"/>
      <c r="CN45" s="641"/>
      <c r="CO45" s="641"/>
      <c r="CP45" s="641"/>
      <c r="CQ45" s="641"/>
      <c r="CR45" s="641"/>
      <c r="CS45" s="641"/>
      <c r="CT45" s="641"/>
      <c r="CU45" s="641"/>
      <c r="CV45" s="641"/>
      <c r="CW45" s="641"/>
      <c r="CX45" s="641"/>
      <c r="CY45" s="641"/>
      <c r="CZ45" s="641"/>
      <c r="DA45" s="641"/>
      <c r="DB45" s="641"/>
      <c r="DC45" s="641"/>
      <c r="DD45" s="641"/>
      <c r="DE45" s="641"/>
      <c r="DF45" s="641"/>
      <c r="DG45" s="641"/>
      <c r="DH45" s="641"/>
      <c r="DI45" s="641"/>
      <c r="DJ45" s="641"/>
      <c r="DK45" s="641"/>
      <c r="DL45" s="641"/>
      <c r="DM45" s="641"/>
      <c r="DN45" s="641"/>
      <c r="DO45" s="641"/>
      <c r="DP45" s="641"/>
      <c r="DQ45" s="641"/>
      <c r="DR45" s="641"/>
      <c r="DS45" s="641"/>
      <c r="DT45" s="641"/>
      <c r="DU45" s="641"/>
      <c r="DV45" s="641"/>
      <c r="DW45" s="641"/>
      <c r="DX45" s="641"/>
      <c r="DY45" s="641"/>
      <c r="DZ45" s="641"/>
      <c r="EA45" s="641"/>
      <c r="EB45" s="641"/>
      <c r="EC45" s="641"/>
      <c r="ED45" s="641"/>
      <c r="EE45" s="641"/>
      <c r="EF45" s="641"/>
    </row>
    <row r="46" spans="1:136" s="715" customFormat="1" ht="13.5" customHeight="1" x14ac:dyDescent="0.15">
      <c r="A46" s="392" t="str">
        <f>IF($F$31="","",IF(GameMember!K17="","-",GameMember!K17))</f>
        <v>-</v>
      </c>
      <c r="B46" s="1127" t="str">
        <f>IF(A46="","",IF(A46="-","-",IF(AND(GameMember!M17=0,GameMember!N17=0),+GameMember!L17,IF(AND(GameMember!M17&lt;&gt;0,GameMember!N17=0),+GameMember!L17&amp;" "&amp;GameMember!M17,IF(AND(GameMember!M17=0,GameMember!N17&lt;&gt;0),+GameMember!L17&amp;" "&amp;GameMember!N17,IF(AND(GameMember!M17&lt;&gt;0,GameMember!N17&lt;&gt;0),+GameMember!L17&amp;" "&amp;GameMember!M17&amp;" "&amp;GameMember!N17,""))))))</f>
        <v>-</v>
      </c>
      <c r="C46" s="1128"/>
      <c r="D46" s="1128"/>
      <c r="E46" s="1128"/>
      <c r="F46" s="1128"/>
      <c r="G46" s="1128"/>
      <c r="H46" s="1128"/>
      <c r="I46" s="1129"/>
      <c r="J46" s="801" t="str">
        <f>IF(A46="","",IF(A46="-","-",+GameMember!O17))</f>
        <v>-</v>
      </c>
      <c r="K46" s="802" t="s">
        <v>147</v>
      </c>
      <c r="L46" s="803" t="str">
        <f>IF(A46="","",IF(K46="Y",GameSummary!AS47,"-"))</f>
        <v>-</v>
      </c>
      <c r="M46" s="755"/>
      <c r="N46" s="1130" t="str">
        <f t="shared" si="29"/>
        <v>:</v>
      </c>
      <c r="O46" s="1131"/>
      <c r="P46" s="1132"/>
      <c r="Q46" s="393"/>
      <c r="R46" s="393"/>
      <c r="S46" s="393"/>
      <c r="T46" s="1247"/>
      <c r="U46" s="1248"/>
      <c r="V46" s="940" t="str">
        <f>IF('Participation+-'!BF17="","",'Participation+-'!BF17)</f>
        <v/>
      </c>
      <c r="W46" s="941" t="str">
        <f>IF('Participation+-'!BG17="","",'Participation+-'!BG17)</f>
        <v/>
      </c>
      <c r="X46" s="941" t="str">
        <f>IF('Participation+-'!BH17="","",'Participation+-'!BH17)</f>
        <v/>
      </c>
      <c r="Y46" s="941" t="str">
        <f>IF('Participation+-'!BI17="","",'Participation+-'!BI17)</f>
        <v/>
      </c>
      <c r="Z46" s="941" t="str">
        <f>IF('Participation+-'!BJ17="","",'Participation+-'!BJ17)</f>
        <v/>
      </c>
      <c r="AA46" s="942" t="str">
        <f>IF('Participation+-'!BK17="","",'Participation+-'!BK17)</f>
        <v/>
      </c>
      <c r="AB46" s="940" t="str">
        <f>IF('Participation+-'!BL17="","",'Participation+-'!BL17)</f>
        <v/>
      </c>
      <c r="AC46" s="941" t="str">
        <f>IF('Participation+-'!BM17="","",'Participation+-'!BM17)</f>
        <v/>
      </c>
      <c r="AD46" s="941" t="str">
        <f>IF('Participation+-'!BN17="","",'Participation+-'!BN17)</f>
        <v/>
      </c>
      <c r="AE46" s="941" t="str">
        <f>IF('Participation+-'!BO17="","",'Participation+-'!BO17)</f>
        <v/>
      </c>
      <c r="AF46" s="941" t="str">
        <f>IF('Participation+-'!BP17="","",'Participation+-'!BP17)</f>
        <v/>
      </c>
      <c r="AG46" s="942" t="str">
        <f>IF('Participation+-'!BQ17="","",'Participation+-'!BQ17)</f>
        <v/>
      </c>
      <c r="AH46" s="1104" t="str">
        <f t="shared" si="21"/>
        <v>:</v>
      </c>
      <c r="AI46" s="1105"/>
      <c r="AJ46" s="1106"/>
      <c r="AK46" s="393"/>
      <c r="AL46" s="393"/>
      <c r="AM46" s="1107"/>
      <c r="AN46" s="1107"/>
      <c r="AO46" s="1107"/>
      <c r="AP46" s="1107"/>
      <c r="AQ46" s="1108" t="str">
        <f t="shared" si="22"/>
        <v>:</v>
      </c>
      <c r="AR46" s="1106"/>
      <c r="AS46" s="1133" t="str">
        <f t="shared" si="23"/>
        <v>:</v>
      </c>
      <c r="AT46" s="1134"/>
      <c r="AU46" s="706"/>
      <c r="AV46" s="707" t="b">
        <f t="shared" si="30"/>
        <v>0</v>
      </c>
      <c r="AW46" s="707" t="str">
        <f t="shared" si="31"/>
        <v>0</v>
      </c>
      <c r="AX46" s="761"/>
      <c r="AY46" s="709"/>
      <c r="AZ46" s="709"/>
      <c r="BA46" s="641"/>
      <c r="BB46" s="671">
        <v>13</v>
      </c>
      <c r="BC46" s="763"/>
      <c r="BD46" s="1139" t="s">
        <v>202</v>
      </c>
      <c r="BE46" s="1140"/>
      <c r="BF46" s="709"/>
      <c r="BG46" s="767"/>
      <c r="BH46" s="1141" t="s">
        <v>202</v>
      </c>
      <c r="BI46" s="1142"/>
      <c r="BJ46" s="641"/>
      <c r="BK46" s="641"/>
      <c r="BL46" s="641"/>
      <c r="BM46" s="641"/>
      <c r="BN46" s="641"/>
      <c r="BO46" s="641"/>
      <c r="BP46" s="641"/>
      <c r="BQ46" s="717" t="str">
        <f t="shared" si="24"/>
        <v/>
      </c>
      <c r="BR46" s="718" t="str">
        <f t="shared" si="25"/>
        <v/>
      </c>
      <c r="BS46" s="718" t="str">
        <f t="shared" si="26"/>
        <v/>
      </c>
      <c r="BT46" s="718" t="str">
        <f t="shared" si="27"/>
        <v/>
      </c>
      <c r="BU46" s="719" t="str">
        <f t="shared" si="28"/>
        <v/>
      </c>
      <c r="BV46" s="774"/>
      <c r="BW46" s="717" t="str">
        <f t="shared" si="32"/>
        <v/>
      </c>
      <c r="BX46" s="718" t="str">
        <f t="shared" si="33"/>
        <v/>
      </c>
      <c r="BY46" s="718" t="str">
        <f t="shared" si="34"/>
        <v/>
      </c>
      <c r="BZ46" s="718" t="str">
        <f t="shared" si="35"/>
        <v/>
      </c>
      <c r="CA46" s="719" t="str">
        <f t="shared" si="36"/>
        <v/>
      </c>
      <c r="CB46" s="774"/>
      <c r="CD46" s="15">
        <f t="shared" si="39"/>
        <v>0</v>
      </c>
      <c r="CE46" s="1161" t="str">
        <f>AN68</f>
        <v>:</v>
      </c>
      <c r="CF46" s="1162"/>
      <c r="CG46" s="16" t="str">
        <f>IF(AQ68="","",AQ68)</f>
        <v/>
      </c>
      <c r="CH46" s="11" t="str">
        <f>IF(AS68="","",AS68)</f>
        <v/>
      </c>
      <c r="CJ46" s="641"/>
      <c r="CK46" s="641"/>
      <c r="CL46" s="641"/>
      <c r="CM46" s="641"/>
      <c r="CN46" s="641"/>
      <c r="CO46" s="641"/>
      <c r="CP46" s="641"/>
      <c r="CQ46" s="641"/>
      <c r="CR46" s="641"/>
      <c r="CS46" s="641"/>
      <c r="CT46" s="641"/>
      <c r="CU46" s="641"/>
      <c r="CV46" s="641"/>
      <c r="CW46" s="641"/>
      <c r="CX46" s="641"/>
      <c r="CY46" s="641"/>
      <c r="CZ46" s="641"/>
      <c r="DA46" s="641"/>
      <c r="DB46" s="641"/>
      <c r="DC46" s="641"/>
      <c r="DD46" s="641"/>
      <c r="DE46" s="641"/>
      <c r="DF46" s="641"/>
      <c r="DG46" s="641"/>
      <c r="DH46" s="641"/>
      <c r="DI46" s="641"/>
      <c r="DJ46" s="641"/>
      <c r="DK46" s="641"/>
      <c r="DL46" s="641"/>
      <c r="DM46" s="641"/>
      <c r="DN46" s="641"/>
      <c r="DO46" s="641"/>
      <c r="DP46" s="641"/>
      <c r="DQ46" s="641"/>
      <c r="DR46" s="641"/>
      <c r="DS46" s="641"/>
      <c r="DT46" s="641"/>
      <c r="DU46" s="641"/>
      <c r="DV46" s="641"/>
      <c r="DW46" s="641"/>
      <c r="DX46" s="641"/>
      <c r="DY46" s="641"/>
      <c r="DZ46" s="641"/>
      <c r="EA46" s="641"/>
      <c r="EB46" s="641"/>
      <c r="EC46" s="641"/>
      <c r="ED46" s="641"/>
      <c r="EE46" s="641"/>
      <c r="EF46" s="641"/>
    </row>
    <row r="47" spans="1:136" s="715" customFormat="1" ht="13.5" customHeight="1" x14ac:dyDescent="0.15">
      <c r="A47" s="392" t="str">
        <f>IF($F$31="","",IF(GameMember!K18="","-",GameMember!K18))</f>
        <v>-</v>
      </c>
      <c r="B47" s="1127" t="str">
        <f>IF(A47="","",IF(A47="-","-",IF(AND(GameMember!M18=0,GameMember!N18=0),+GameMember!L18,IF(AND(GameMember!M18&lt;&gt;0,GameMember!N18=0),+GameMember!L18&amp;" "&amp;GameMember!M18,IF(AND(GameMember!M18=0,GameMember!N18&lt;&gt;0),+GameMember!L18&amp;" "&amp;GameMember!N18,IF(AND(GameMember!M18&lt;&gt;0,GameMember!N18&lt;&gt;0),+GameMember!L18&amp;" "&amp;GameMember!M18&amp;" "&amp;GameMember!N18,""))))))</f>
        <v>-</v>
      </c>
      <c r="C47" s="1128"/>
      <c r="D47" s="1128"/>
      <c r="E47" s="1128"/>
      <c r="F47" s="1128"/>
      <c r="G47" s="1128"/>
      <c r="H47" s="1128"/>
      <c r="I47" s="1129"/>
      <c r="J47" s="801" t="str">
        <f>IF(A47="","",IF(A47="-","-",+GameMember!O18))</f>
        <v>-</v>
      </c>
      <c r="K47" s="802" t="s">
        <v>147</v>
      </c>
      <c r="L47" s="803" t="str">
        <f>IF(A47="","",IF(K47="Y",GameSummary!AS48,"-"))</f>
        <v>-</v>
      </c>
      <c r="M47" s="755"/>
      <c r="N47" s="1130" t="str">
        <f t="shared" si="29"/>
        <v>:</v>
      </c>
      <c r="O47" s="1131"/>
      <c r="P47" s="1132"/>
      <c r="Q47" s="393"/>
      <c r="R47" s="393"/>
      <c r="S47" s="393"/>
      <c r="T47" s="1247"/>
      <c r="U47" s="1248"/>
      <c r="V47" s="940" t="str">
        <f>IF('Participation+-'!BF18="","",'Participation+-'!BF18)</f>
        <v/>
      </c>
      <c r="W47" s="941" t="str">
        <f>IF('Participation+-'!BG18="","",'Participation+-'!BG18)</f>
        <v/>
      </c>
      <c r="X47" s="941" t="str">
        <f>IF('Participation+-'!BH18="","",'Participation+-'!BH18)</f>
        <v/>
      </c>
      <c r="Y47" s="941" t="str">
        <f>IF('Participation+-'!BI18="","",'Participation+-'!BI18)</f>
        <v/>
      </c>
      <c r="Z47" s="941" t="str">
        <f>IF('Participation+-'!BJ18="","",'Participation+-'!BJ18)</f>
        <v/>
      </c>
      <c r="AA47" s="942" t="str">
        <f>IF('Participation+-'!BK18="","",'Participation+-'!BK18)</f>
        <v/>
      </c>
      <c r="AB47" s="940" t="str">
        <f>IF('Participation+-'!BL18="","",'Participation+-'!BL18)</f>
        <v/>
      </c>
      <c r="AC47" s="941" t="str">
        <f>IF('Participation+-'!BM18="","",'Participation+-'!BM18)</f>
        <v/>
      </c>
      <c r="AD47" s="941" t="str">
        <f>IF('Participation+-'!BN18="","",'Participation+-'!BN18)</f>
        <v/>
      </c>
      <c r="AE47" s="941" t="str">
        <f>IF('Participation+-'!BO18="","",'Participation+-'!BO18)</f>
        <v/>
      </c>
      <c r="AF47" s="941" t="str">
        <f>IF('Participation+-'!BP18="","",'Participation+-'!BP18)</f>
        <v/>
      </c>
      <c r="AG47" s="942" t="str">
        <f>IF('Participation+-'!BQ18="","",'Participation+-'!BQ18)</f>
        <v/>
      </c>
      <c r="AH47" s="1104" t="str">
        <f t="shared" si="21"/>
        <v>:</v>
      </c>
      <c r="AI47" s="1105"/>
      <c r="AJ47" s="1106"/>
      <c r="AK47" s="393"/>
      <c r="AL47" s="393"/>
      <c r="AM47" s="1107"/>
      <c r="AN47" s="1107"/>
      <c r="AO47" s="1107"/>
      <c r="AP47" s="1107"/>
      <c r="AQ47" s="1108" t="str">
        <f t="shared" si="22"/>
        <v>:</v>
      </c>
      <c r="AR47" s="1106"/>
      <c r="AS47" s="1133" t="str">
        <f t="shared" si="23"/>
        <v>:</v>
      </c>
      <c r="AT47" s="1134"/>
      <c r="AU47" s="706"/>
      <c r="AV47" s="707" t="b">
        <f t="shared" si="30"/>
        <v>0</v>
      </c>
      <c r="AW47" s="707" t="str">
        <f t="shared" si="31"/>
        <v>0</v>
      </c>
      <c r="AX47" s="761"/>
      <c r="AY47" s="709"/>
      <c r="AZ47" s="709"/>
      <c r="BA47" s="641"/>
      <c r="BB47" s="671">
        <v>14</v>
      </c>
      <c r="BC47" s="763"/>
      <c r="BD47" s="1139" t="s">
        <v>202</v>
      </c>
      <c r="BE47" s="1140"/>
      <c r="BF47" s="709"/>
      <c r="BG47" s="767"/>
      <c r="BH47" s="1141" t="s">
        <v>202</v>
      </c>
      <c r="BI47" s="1142"/>
      <c r="BJ47" s="641"/>
      <c r="BK47" s="641"/>
      <c r="BL47" s="641"/>
      <c r="BM47" s="641"/>
      <c r="BN47" s="641"/>
      <c r="BO47" s="641"/>
      <c r="BP47" s="641"/>
      <c r="BQ47" s="717" t="str">
        <f t="shared" si="24"/>
        <v/>
      </c>
      <c r="BR47" s="718" t="str">
        <f t="shared" si="25"/>
        <v/>
      </c>
      <c r="BS47" s="718" t="str">
        <f t="shared" si="26"/>
        <v/>
      </c>
      <c r="BT47" s="718" t="str">
        <f t="shared" si="27"/>
        <v/>
      </c>
      <c r="BU47" s="719" t="str">
        <f t="shared" si="28"/>
        <v/>
      </c>
      <c r="BV47" s="774"/>
      <c r="BW47" s="717" t="str">
        <f t="shared" si="32"/>
        <v/>
      </c>
      <c r="BX47" s="718" t="str">
        <f t="shared" si="33"/>
        <v/>
      </c>
      <c r="BY47" s="718" t="str">
        <f t="shared" si="34"/>
        <v/>
      </c>
      <c r="BZ47" s="718" t="str">
        <f t="shared" si="35"/>
        <v/>
      </c>
      <c r="CA47" s="719" t="str">
        <f t="shared" si="36"/>
        <v/>
      </c>
      <c r="CB47" s="774"/>
      <c r="CD47" s="15">
        <f t="shared" si="39"/>
        <v>0</v>
      </c>
      <c r="CE47" s="1161" t="str">
        <f>AN69</f>
        <v>:</v>
      </c>
      <c r="CF47" s="1162"/>
      <c r="CG47" s="16" t="str">
        <f>IF(AQ69="","",AQ69)</f>
        <v/>
      </c>
      <c r="CH47" s="11" t="str">
        <f>IF(AS69="","",AS69)</f>
        <v/>
      </c>
      <c r="CI47" s="641"/>
      <c r="CJ47" s="641"/>
      <c r="CK47" s="641"/>
      <c r="CL47" s="641"/>
      <c r="CM47" s="641"/>
      <c r="CN47" s="641"/>
      <c r="CO47" s="641"/>
      <c r="CP47" s="641"/>
      <c r="CQ47" s="641"/>
      <c r="CR47" s="641"/>
      <c r="CS47" s="641"/>
      <c r="CT47" s="641"/>
      <c r="CU47" s="641"/>
      <c r="CV47" s="641"/>
      <c r="CW47" s="641"/>
      <c r="CX47" s="641"/>
      <c r="CY47" s="641"/>
      <c r="CZ47" s="641"/>
      <c r="DA47" s="641"/>
      <c r="DB47" s="641"/>
      <c r="DC47" s="641"/>
      <c r="DD47" s="641"/>
      <c r="DE47" s="641"/>
      <c r="DF47" s="641"/>
      <c r="DG47" s="641"/>
      <c r="DH47" s="641"/>
      <c r="DI47" s="641"/>
      <c r="DJ47" s="641"/>
      <c r="DK47" s="641"/>
      <c r="DL47" s="641"/>
      <c r="DM47" s="641"/>
      <c r="DN47" s="641"/>
      <c r="DO47" s="641"/>
      <c r="DP47" s="641"/>
      <c r="DQ47" s="641"/>
      <c r="DR47" s="641"/>
      <c r="DS47" s="641"/>
      <c r="DT47" s="641"/>
      <c r="DU47" s="641"/>
      <c r="DV47" s="641"/>
      <c r="DW47" s="641"/>
      <c r="DX47" s="641"/>
      <c r="DY47" s="641"/>
      <c r="DZ47" s="641"/>
      <c r="EA47" s="641"/>
      <c r="EB47" s="641"/>
      <c r="EC47" s="641"/>
      <c r="ED47" s="641"/>
      <c r="EE47" s="641"/>
      <c r="EF47" s="641"/>
    </row>
    <row r="48" spans="1:136" s="715" customFormat="1" ht="13.5" customHeight="1" x14ac:dyDescent="0.15">
      <c r="A48" s="392" t="str">
        <f>IF($F$31="","",IF(GameMember!K19="","-",GameMember!K19))</f>
        <v>-</v>
      </c>
      <c r="B48" s="1127" t="str">
        <f>IF(A48="","",IF(A48="-","-",IF(AND(GameMember!M19=0,GameMember!N19=0),+GameMember!L19,IF(AND(GameMember!M19&lt;&gt;0,GameMember!N19=0),+GameMember!L19&amp;" "&amp;GameMember!M19,IF(AND(GameMember!M19=0,GameMember!N19&lt;&gt;0),+GameMember!L19&amp;" "&amp;GameMember!N19,IF(AND(GameMember!M19&lt;&gt;0,GameMember!N19&lt;&gt;0),+GameMember!L19&amp;" "&amp;GameMember!M19&amp;" "&amp;GameMember!N19,""))))))</f>
        <v>-</v>
      </c>
      <c r="C48" s="1128"/>
      <c r="D48" s="1128"/>
      <c r="E48" s="1128"/>
      <c r="F48" s="1128"/>
      <c r="G48" s="1128"/>
      <c r="H48" s="1128"/>
      <c r="I48" s="1129"/>
      <c r="J48" s="801" t="str">
        <f>IF(A48="","",IF(A48="-","-",+GameMember!O19))</f>
        <v>-</v>
      </c>
      <c r="K48" s="802" t="s">
        <v>147</v>
      </c>
      <c r="L48" s="803" t="str">
        <f>IF(A48="","",IF(K48="Y",GameSummary!AS49,"-"))</f>
        <v>-</v>
      </c>
      <c r="M48" s="755"/>
      <c r="N48" s="1130" t="str">
        <f t="shared" si="29"/>
        <v>:</v>
      </c>
      <c r="O48" s="1131"/>
      <c r="P48" s="1132"/>
      <c r="Q48" s="393"/>
      <c r="R48" s="393"/>
      <c r="S48" s="393"/>
      <c r="T48" s="1247"/>
      <c r="U48" s="1248"/>
      <c r="V48" s="940" t="str">
        <f>IF('Participation+-'!BF19="","",'Participation+-'!BF19)</f>
        <v/>
      </c>
      <c r="W48" s="941" t="str">
        <f>IF('Participation+-'!BG19="","",'Participation+-'!BG19)</f>
        <v/>
      </c>
      <c r="X48" s="941" t="str">
        <f>IF('Participation+-'!BH19="","",'Participation+-'!BH19)</f>
        <v/>
      </c>
      <c r="Y48" s="941" t="str">
        <f>IF('Participation+-'!BI19="","",'Participation+-'!BI19)</f>
        <v/>
      </c>
      <c r="Z48" s="941" t="str">
        <f>IF('Participation+-'!BJ19="","",'Participation+-'!BJ19)</f>
        <v/>
      </c>
      <c r="AA48" s="942" t="str">
        <f>IF('Participation+-'!BK19="","",'Participation+-'!BK19)</f>
        <v/>
      </c>
      <c r="AB48" s="940" t="str">
        <f>IF('Participation+-'!BL19="","",'Participation+-'!BL19)</f>
        <v/>
      </c>
      <c r="AC48" s="941" t="str">
        <f>IF('Participation+-'!BM19="","",'Participation+-'!BM19)</f>
        <v/>
      </c>
      <c r="AD48" s="941" t="str">
        <f>IF('Participation+-'!BN19="","",'Participation+-'!BN19)</f>
        <v/>
      </c>
      <c r="AE48" s="941" t="str">
        <f>IF('Participation+-'!BO19="","",'Participation+-'!BO19)</f>
        <v/>
      </c>
      <c r="AF48" s="941" t="str">
        <f>IF('Participation+-'!BP19="","",'Participation+-'!BP19)</f>
        <v/>
      </c>
      <c r="AG48" s="942" t="str">
        <f>IF('Participation+-'!BQ19="","",'Participation+-'!BQ19)</f>
        <v/>
      </c>
      <c r="AH48" s="1104" t="str">
        <f t="shared" si="21"/>
        <v>:</v>
      </c>
      <c r="AI48" s="1105"/>
      <c r="AJ48" s="1106"/>
      <c r="AK48" s="393"/>
      <c r="AL48" s="393"/>
      <c r="AM48" s="1107"/>
      <c r="AN48" s="1107"/>
      <c r="AO48" s="1107"/>
      <c r="AP48" s="1107"/>
      <c r="AQ48" s="1108" t="str">
        <f t="shared" si="22"/>
        <v>:</v>
      </c>
      <c r="AR48" s="1106"/>
      <c r="AS48" s="1133" t="str">
        <f t="shared" si="23"/>
        <v>:</v>
      </c>
      <c r="AT48" s="1134"/>
      <c r="AU48" s="706"/>
      <c r="AV48" s="707" t="b">
        <f t="shared" si="30"/>
        <v>0</v>
      </c>
      <c r="AW48" s="707" t="str">
        <f t="shared" si="31"/>
        <v>0</v>
      </c>
      <c r="AX48" s="761"/>
      <c r="AY48" s="709"/>
      <c r="AZ48" s="709"/>
      <c r="BA48" s="641"/>
      <c r="BB48" s="671">
        <v>15</v>
      </c>
      <c r="BC48" s="763"/>
      <c r="BD48" s="1139" t="s">
        <v>88</v>
      </c>
      <c r="BE48" s="1140"/>
      <c r="BF48" s="709"/>
      <c r="BG48" s="767"/>
      <c r="BH48" s="1141" t="s">
        <v>88</v>
      </c>
      <c r="BI48" s="1142"/>
      <c r="BJ48" s="641"/>
      <c r="BK48" s="641"/>
      <c r="BL48" s="641"/>
      <c r="BM48" s="641"/>
      <c r="BN48" s="641"/>
      <c r="BO48" s="641"/>
      <c r="BP48" s="641"/>
      <c r="BQ48" s="717" t="str">
        <f t="shared" si="24"/>
        <v/>
      </c>
      <c r="BR48" s="718" t="str">
        <f t="shared" si="25"/>
        <v/>
      </c>
      <c r="BS48" s="718" t="str">
        <f t="shared" si="26"/>
        <v/>
      </c>
      <c r="BT48" s="718" t="str">
        <f t="shared" si="27"/>
        <v/>
      </c>
      <c r="BU48" s="719" t="str">
        <f t="shared" si="28"/>
        <v/>
      </c>
      <c r="BV48" s="774"/>
      <c r="BW48" s="717" t="str">
        <f t="shared" si="32"/>
        <v/>
      </c>
      <c r="BX48" s="718" t="str">
        <f t="shared" si="33"/>
        <v/>
      </c>
      <c r="BY48" s="718" t="str">
        <f t="shared" si="34"/>
        <v/>
      </c>
      <c r="BZ48" s="718" t="str">
        <f t="shared" si="35"/>
        <v/>
      </c>
      <c r="CA48" s="719" t="str">
        <f t="shared" si="36"/>
        <v/>
      </c>
      <c r="CB48" s="774"/>
      <c r="CC48" s="715" t="s">
        <v>925</v>
      </c>
      <c r="CD48" s="15">
        <f t="shared" si="39"/>
        <v>0</v>
      </c>
      <c r="CE48" s="1161" t="str">
        <f>AN70</f>
        <v>:</v>
      </c>
      <c r="CF48" s="1162"/>
      <c r="CG48" s="16" t="str">
        <f>IF(AQ70="","",AQ70)</f>
        <v/>
      </c>
      <c r="CH48" s="11" t="str">
        <f>IF(AS70="","",AS70)</f>
        <v/>
      </c>
      <c r="CI48" s="641"/>
      <c r="CJ48" s="641"/>
      <c r="CK48" s="641"/>
      <c r="CL48" s="641"/>
      <c r="CM48" s="641"/>
      <c r="CN48" s="641"/>
      <c r="CO48" s="641"/>
      <c r="CP48" s="641"/>
      <c r="CQ48" s="641"/>
      <c r="CR48" s="641"/>
      <c r="CS48" s="641"/>
      <c r="CT48" s="641"/>
      <c r="CU48" s="641"/>
      <c r="CV48" s="641"/>
      <c r="CW48" s="641"/>
      <c r="CX48" s="641"/>
      <c r="CY48" s="641"/>
      <c r="CZ48" s="641"/>
      <c r="DA48" s="641"/>
      <c r="DB48" s="641"/>
      <c r="DC48" s="641"/>
      <c r="DD48" s="641"/>
      <c r="DE48" s="641"/>
      <c r="DF48" s="641"/>
      <c r="DG48" s="641"/>
      <c r="DH48" s="641"/>
      <c r="DI48" s="641"/>
      <c r="DJ48" s="641"/>
      <c r="DK48" s="641"/>
      <c r="DL48" s="641"/>
      <c r="DM48" s="641"/>
      <c r="DN48" s="641"/>
      <c r="DO48" s="641"/>
      <c r="DP48" s="641"/>
      <c r="DQ48" s="641"/>
      <c r="DR48" s="641"/>
      <c r="DS48" s="641"/>
      <c r="DT48" s="641"/>
      <c r="DU48" s="641"/>
      <c r="DV48" s="641"/>
      <c r="DW48" s="641"/>
      <c r="DX48" s="641"/>
      <c r="DY48" s="641"/>
      <c r="DZ48" s="641"/>
      <c r="EA48" s="641"/>
      <c r="EB48" s="641"/>
      <c r="EC48" s="641"/>
      <c r="ED48" s="641"/>
      <c r="EE48" s="641"/>
      <c r="EF48" s="641"/>
    </row>
    <row r="49" spans="1:153" s="715" customFormat="1" ht="13.5" customHeight="1" x14ac:dyDescent="0.15">
      <c r="A49" s="392" t="str">
        <f>IF($F$31="","",IF(GameMember!K20="","-",GameMember!K20))</f>
        <v>-</v>
      </c>
      <c r="B49" s="1127" t="str">
        <f>IF(A49="","",IF(A49="-","-",IF(AND(GameMember!M20=0,GameMember!N20=0),+GameMember!L20,IF(AND(GameMember!M20&lt;&gt;0,GameMember!N20=0),+GameMember!L20&amp;" "&amp;GameMember!M20,IF(AND(GameMember!M20=0,GameMember!N20&lt;&gt;0),+GameMember!L20&amp;" "&amp;GameMember!N20,IF(AND(GameMember!M20&lt;&gt;0,GameMember!N20&lt;&gt;0),+GameMember!L20&amp;" "&amp;GameMember!M20&amp;" "&amp;GameMember!N20,""))))))</f>
        <v>-</v>
      </c>
      <c r="C49" s="1128"/>
      <c r="D49" s="1128"/>
      <c r="E49" s="1128"/>
      <c r="F49" s="1128"/>
      <c r="G49" s="1128"/>
      <c r="H49" s="1128"/>
      <c r="I49" s="1129"/>
      <c r="J49" s="801" t="str">
        <f>IF(A49="","",IF(A49="-","-",+GameMember!O20))</f>
        <v>-</v>
      </c>
      <c r="K49" s="802" t="s">
        <v>147</v>
      </c>
      <c r="L49" s="803" t="str">
        <f>IF(A49="","",IF(K49="Y",GameSummary!AS50,"-"))</f>
        <v>-</v>
      </c>
      <c r="M49" s="755"/>
      <c r="N49" s="1130" t="str">
        <f t="shared" si="29"/>
        <v>:</v>
      </c>
      <c r="O49" s="1131"/>
      <c r="P49" s="1132"/>
      <c r="Q49" s="393"/>
      <c r="R49" s="393"/>
      <c r="S49" s="393"/>
      <c r="T49" s="1247"/>
      <c r="U49" s="1248"/>
      <c r="V49" s="940" t="str">
        <f>IF('Participation+-'!BF20="","",'Participation+-'!BF20)</f>
        <v/>
      </c>
      <c r="W49" s="941" t="str">
        <f>IF('Participation+-'!BG20="","",'Participation+-'!BG20)</f>
        <v/>
      </c>
      <c r="X49" s="941" t="str">
        <f>IF('Participation+-'!BH20="","",'Participation+-'!BH20)</f>
        <v/>
      </c>
      <c r="Y49" s="941" t="str">
        <f>IF('Participation+-'!BI20="","",'Participation+-'!BI20)</f>
        <v/>
      </c>
      <c r="Z49" s="941" t="str">
        <f>IF('Participation+-'!BJ20="","",'Participation+-'!BJ20)</f>
        <v/>
      </c>
      <c r="AA49" s="942" t="str">
        <f>IF('Participation+-'!BK20="","",'Participation+-'!BK20)</f>
        <v/>
      </c>
      <c r="AB49" s="940" t="str">
        <f>IF('Participation+-'!BL20="","",'Participation+-'!BL20)</f>
        <v/>
      </c>
      <c r="AC49" s="941" t="str">
        <f>IF('Participation+-'!BM20="","",'Participation+-'!BM20)</f>
        <v/>
      </c>
      <c r="AD49" s="941" t="str">
        <f>IF('Participation+-'!BN20="","",'Participation+-'!BN20)</f>
        <v/>
      </c>
      <c r="AE49" s="941" t="str">
        <f>IF('Participation+-'!BO20="","",'Participation+-'!BO20)</f>
        <v/>
      </c>
      <c r="AF49" s="941" t="str">
        <f>IF('Participation+-'!BP20="","",'Participation+-'!BP20)</f>
        <v/>
      </c>
      <c r="AG49" s="942" t="str">
        <f>IF('Participation+-'!BQ20="","",'Participation+-'!BQ20)</f>
        <v/>
      </c>
      <c r="AH49" s="1104" t="str">
        <f t="shared" si="21"/>
        <v>:</v>
      </c>
      <c r="AI49" s="1105"/>
      <c r="AJ49" s="1106"/>
      <c r="AK49" s="393"/>
      <c r="AL49" s="393"/>
      <c r="AM49" s="1107"/>
      <c r="AN49" s="1107"/>
      <c r="AO49" s="1107"/>
      <c r="AP49" s="1107"/>
      <c r="AQ49" s="1108" t="str">
        <f t="shared" si="22"/>
        <v>:</v>
      </c>
      <c r="AR49" s="1106"/>
      <c r="AS49" s="1133" t="str">
        <f t="shared" si="23"/>
        <v>:</v>
      </c>
      <c r="AT49" s="1134"/>
      <c r="AU49" s="706"/>
      <c r="AV49" s="707" t="b">
        <f t="shared" si="30"/>
        <v>0</v>
      </c>
      <c r="AW49" s="707" t="str">
        <f t="shared" si="31"/>
        <v>0</v>
      </c>
      <c r="AX49" s="761"/>
      <c r="AY49" s="709"/>
      <c r="AZ49" s="709"/>
      <c r="BA49" s="641"/>
      <c r="BB49" s="671">
        <v>16</v>
      </c>
      <c r="BC49" s="763"/>
      <c r="BD49" s="1139" t="s">
        <v>88</v>
      </c>
      <c r="BE49" s="1140"/>
      <c r="BF49" s="709"/>
      <c r="BG49" s="767"/>
      <c r="BH49" s="1141" t="s">
        <v>88</v>
      </c>
      <c r="BI49" s="1142"/>
      <c r="BJ49" s="641"/>
      <c r="BK49" s="641"/>
      <c r="BL49" s="641"/>
      <c r="BM49" s="641"/>
      <c r="BN49" s="641"/>
      <c r="BO49" s="641"/>
      <c r="BP49" s="641"/>
      <c r="BQ49" s="717" t="str">
        <f t="shared" si="24"/>
        <v/>
      </c>
      <c r="BR49" s="718" t="str">
        <f t="shared" si="25"/>
        <v/>
      </c>
      <c r="BS49" s="718" t="str">
        <f t="shared" si="26"/>
        <v/>
      </c>
      <c r="BT49" s="718" t="str">
        <f t="shared" si="27"/>
        <v/>
      </c>
      <c r="BU49" s="719" t="str">
        <f t="shared" si="28"/>
        <v/>
      </c>
      <c r="BV49" s="774"/>
      <c r="BW49" s="717" t="str">
        <f t="shared" si="32"/>
        <v/>
      </c>
      <c r="BX49" s="718" t="str">
        <f t="shared" si="33"/>
        <v/>
      </c>
      <c r="BY49" s="718" t="str">
        <f t="shared" si="34"/>
        <v/>
      </c>
      <c r="BZ49" s="718" t="str">
        <f t="shared" si="35"/>
        <v/>
      </c>
      <c r="CA49" s="719" t="str">
        <f t="shared" si="36"/>
        <v/>
      </c>
      <c r="CB49" s="774"/>
      <c r="CD49" s="368">
        <f t="shared" si="39"/>
        <v>0</v>
      </c>
      <c r="CE49" s="1336" t="str">
        <f>AN71</f>
        <v>:</v>
      </c>
      <c r="CF49" s="1337"/>
      <c r="CG49" s="366" t="str">
        <f>IF(AQ71="","",AQ71)</f>
        <v/>
      </c>
      <c r="CH49" s="367" t="str">
        <f>IF(AS71="","",AS71)</f>
        <v/>
      </c>
      <c r="CI49" s="641"/>
      <c r="CJ49" s="641"/>
      <c r="CK49" s="641"/>
      <c r="CL49" s="641"/>
      <c r="CM49" s="641"/>
      <c r="CN49" s="641"/>
      <c r="CO49" s="641"/>
      <c r="CP49" s="641"/>
      <c r="CQ49" s="641"/>
      <c r="CR49" s="641"/>
      <c r="CS49" s="641"/>
      <c r="CT49" s="641"/>
      <c r="CU49" s="641"/>
      <c r="CV49" s="641"/>
      <c r="CW49" s="641"/>
      <c r="CX49" s="641"/>
      <c r="CY49" s="641"/>
      <c r="CZ49" s="641"/>
      <c r="DA49" s="641"/>
      <c r="DB49" s="641"/>
      <c r="DC49" s="641"/>
      <c r="DD49" s="641"/>
      <c r="DE49" s="641"/>
      <c r="DF49" s="641"/>
      <c r="DG49" s="641"/>
      <c r="DH49" s="641"/>
      <c r="DI49" s="641"/>
      <c r="DJ49" s="641"/>
      <c r="DK49" s="641"/>
      <c r="DL49" s="641"/>
      <c r="DM49" s="641"/>
      <c r="DN49" s="641"/>
      <c r="DO49" s="641"/>
      <c r="DP49" s="641"/>
      <c r="DQ49" s="641"/>
      <c r="DR49" s="641"/>
      <c r="DS49" s="641"/>
      <c r="DT49" s="641"/>
      <c r="DU49" s="641"/>
      <c r="DV49" s="641"/>
      <c r="DW49" s="641"/>
      <c r="DX49" s="641"/>
      <c r="DY49" s="641"/>
      <c r="DZ49" s="641"/>
      <c r="EA49" s="641"/>
      <c r="EB49" s="641"/>
      <c r="EC49" s="641"/>
      <c r="ED49" s="641"/>
      <c r="EE49" s="641"/>
      <c r="EF49" s="641"/>
    </row>
    <row r="50" spans="1:153" s="715" customFormat="1" ht="13.5" customHeight="1" x14ac:dyDescent="0.15">
      <c r="A50" s="392" t="str">
        <f>IF($F$31="","",IF(GameMember!K21="","-",GameMember!K21))</f>
        <v>-</v>
      </c>
      <c r="B50" s="1127" t="str">
        <f>IF(A50="","",IF(A50="-","-",IF(AND(GameMember!M21=0,GameMember!N21=0),+GameMember!L21,IF(AND(GameMember!M21&lt;&gt;0,GameMember!N21=0),+GameMember!L21&amp;" "&amp;GameMember!M21,IF(AND(GameMember!M21=0,GameMember!N21&lt;&gt;0),+GameMember!L21&amp;" "&amp;GameMember!N21,IF(AND(GameMember!M21&lt;&gt;0,GameMember!N21&lt;&gt;0),+GameMember!L21&amp;" "&amp;GameMember!M21&amp;" "&amp;GameMember!N21,""))))))</f>
        <v>-</v>
      </c>
      <c r="C50" s="1128"/>
      <c r="D50" s="1128"/>
      <c r="E50" s="1128"/>
      <c r="F50" s="1128"/>
      <c r="G50" s="1128"/>
      <c r="H50" s="1128"/>
      <c r="I50" s="1129"/>
      <c r="J50" s="801" t="str">
        <f>IF(A50="","",IF(A50="-","-",+GameMember!O21))</f>
        <v>-</v>
      </c>
      <c r="K50" s="802" t="s">
        <v>147</v>
      </c>
      <c r="L50" s="803" t="str">
        <f>IF(A50="","",IF(K50="Y",GameSummary!AS51,"-"))</f>
        <v>-</v>
      </c>
      <c r="M50" s="755"/>
      <c r="N50" s="1130" t="str">
        <f t="shared" si="29"/>
        <v>:</v>
      </c>
      <c r="O50" s="1131"/>
      <c r="P50" s="1132"/>
      <c r="Q50" s="393"/>
      <c r="R50" s="393"/>
      <c r="S50" s="393"/>
      <c r="T50" s="1247"/>
      <c r="U50" s="1248"/>
      <c r="V50" s="940" t="str">
        <f>IF('Participation+-'!BF21="","",'Participation+-'!BF21)</f>
        <v/>
      </c>
      <c r="W50" s="941" t="str">
        <f>IF('Participation+-'!BG21="","",'Participation+-'!BG21)</f>
        <v/>
      </c>
      <c r="X50" s="941" t="str">
        <f>IF('Participation+-'!BH21="","",'Participation+-'!BH21)</f>
        <v/>
      </c>
      <c r="Y50" s="941" t="str">
        <f>IF('Participation+-'!BI21="","",'Participation+-'!BI21)</f>
        <v/>
      </c>
      <c r="Z50" s="941" t="str">
        <f>IF('Participation+-'!BJ21="","",'Participation+-'!BJ21)</f>
        <v/>
      </c>
      <c r="AA50" s="942" t="str">
        <f>IF('Participation+-'!BK21="","",'Participation+-'!BK21)</f>
        <v/>
      </c>
      <c r="AB50" s="940" t="str">
        <f>IF('Participation+-'!BL21="","",'Participation+-'!BL21)</f>
        <v/>
      </c>
      <c r="AC50" s="941" t="str">
        <f>IF('Participation+-'!BM21="","",'Participation+-'!BM21)</f>
        <v/>
      </c>
      <c r="AD50" s="941" t="str">
        <f>IF('Participation+-'!BN21="","",'Participation+-'!BN21)</f>
        <v/>
      </c>
      <c r="AE50" s="941" t="str">
        <f>IF('Participation+-'!BO21="","",'Participation+-'!BO21)</f>
        <v/>
      </c>
      <c r="AF50" s="941" t="str">
        <f>IF('Participation+-'!BP21="","",'Participation+-'!BP21)</f>
        <v/>
      </c>
      <c r="AG50" s="942" t="str">
        <f>IF('Participation+-'!BQ21="","",'Participation+-'!BQ21)</f>
        <v/>
      </c>
      <c r="AH50" s="1104" t="str">
        <f t="shared" si="21"/>
        <v>:</v>
      </c>
      <c r="AI50" s="1105"/>
      <c r="AJ50" s="1106"/>
      <c r="AK50" s="393"/>
      <c r="AL50" s="393"/>
      <c r="AM50" s="1107"/>
      <c r="AN50" s="1107"/>
      <c r="AO50" s="1107"/>
      <c r="AP50" s="1107"/>
      <c r="AQ50" s="1108" t="str">
        <f t="shared" si="22"/>
        <v>:</v>
      </c>
      <c r="AR50" s="1106"/>
      <c r="AS50" s="1133" t="str">
        <f t="shared" si="23"/>
        <v>:</v>
      </c>
      <c r="AT50" s="1134"/>
      <c r="AU50" s="706"/>
      <c r="AV50" s="707" t="b">
        <f t="shared" si="30"/>
        <v>0</v>
      </c>
      <c r="AW50" s="707" t="str">
        <f t="shared" si="31"/>
        <v>0</v>
      </c>
      <c r="AX50" s="761"/>
      <c r="AY50" s="709"/>
      <c r="AZ50" s="709"/>
      <c r="BA50" s="641"/>
      <c r="BB50" s="671">
        <v>17</v>
      </c>
      <c r="BC50" s="763"/>
      <c r="BD50" s="1139" t="s">
        <v>88</v>
      </c>
      <c r="BE50" s="1140"/>
      <c r="BF50" s="709"/>
      <c r="BG50" s="767"/>
      <c r="BH50" s="1141" t="s">
        <v>88</v>
      </c>
      <c r="BI50" s="1142"/>
      <c r="BJ50" s="641"/>
      <c r="BK50" s="641"/>
      <c r="BL50" s="641"/>
      <c r="BM50" s="641"/>
      <c r="BN50" s="641"/>
      <c r="BO50" s="641"/>
      <c r="BP50" s="641"/>
      <c r="BQ50" s="717" t="str">
        <f t="shared" si="24"/>
        <v/>
      </c>
      <c r="BR50" s="718" t="str">
        <f t="shared" si="25"/>
        <v/>
      </c>
      <c r="BS50" s="718" t="str">
        <f t="shared" si="26"/>
        <v/>
      </c>
      <c r="BT50" s="718" t="str">
        <f t="shared" si="27"/>
        <v/>
      </c>
      <c r="BU50" s="719" t="str">
        <f t="shared" si="28"/>
        <v/>
      </c>
      <c r="BV50" s="774"/>
      <c r="BW50" s="717" t="str">
        <f t="shared" si="32"/>
        <v/>
      </c>
      <c r="BX50" s="718" t="str">
        <f t="shared" si="33"/>
        <v/>
      </c>
      <c r="BY50" s="718" t="str">
        <f t="shared" si="34"/>
        <v/>
      </c>
      <c r="BZ50" s="718" t="str">
        <f t="shared" si="35"/>
        <v/>
      </c>
      <c r="CA50" s="719" t="str">
        <f t="shared" si="36"/>
        <v/>
      </c>
      <c r="CB50" s="774"/>
      <c r="CD50" s="369">
        <f t="shared" si="39"/>
        <v>0</v>
      </c>
      <c r="CE50" s="1334" t="str">
        <f>Reverse!Z83</f>
        <v>:</v>
      </c>
      <c r="CF50" s="1335"/>
      <c r="CG50" s="370" t="str">
        <f>IF(Reverse!AE83="","",Reverse!AE83)</f>
        <v/>
      </c>
      <c r="CH50" s="371" t="str">
        <f>IF(Reverse!AH83="","",Reverse!AH83)</f>
        <v/>
      </c>
      <c r="CI50" s="641"/>
      <c r="CJ50" s="641"/>
      <c r="CK50" s="641"/>
      <c r="CL50" s="641"/>
      <c r="CM50" s="641"/>
      <c r="CN50" s="641"/>
      <c r="CO50" s="641"/>
      <c r="CP50" s="641"/>
      <c r="CQ50" s="641"/>
      <c r="CR50" s="641"/>
      <c r="CS50" s="641"/>
      <c r="CT50" s="641"/>
      <c r="CU50" s="641"/>
      <c r="CV50" s="641"/>
      <c r="CW50" s="641"/>
      <c r="CX50" s="641"/>
      <c r="CY50" s="641"/>
      <c r="CZ50" s="641"/>
      <c r="DA50" s="641"/>
      <c r="DB50" s="641"/>
      <c r="DC50" s="641"/>
      <c r="DD50" s="641"/>
      <c r="DE50" s="641"/>
      <c r="DF50" s="641"/>
      <c r="DG50" s="641"/>
      <c r="DH50" s="641"/>
      <c r="DI50" s="641"/>
      <c r="DJ50" s="641"/>
      <c r="DK50" s="641"/>
      <c r="DL50" s="641"/>
      <c r="DM50" s="641"/>
      <c r="DN50" s="641"/>
      <c r="DO50" s="641"/>
      <c r="DP50" s="641"/>
      <c r="DQ50" s="641"/>
      <c r="DR50" s="641"/>
      <c r="DS50" s="641"/>
      <c r="DT50" s="641"/>
      <c r="DU50" s="641"/>
      <c r="DV50" s="641"/>
      <c r="DW50" s="641"/>
      <c r="DX50" s="641"/>
      <c r="DY50" s="641"/>
      <c r="DZ50" s="641"/>
      <c r="EA50" s="641"/>
      <c r="EB50" s="641"/>
      <c r="EC50" s="641"/>
      <c r="ED50" s="641"/>
      <c r="EE50" s="641"/>
      <c r="EF50" s="641"/>
    </row>
    <row r="51" spans="1:153" s="715" customFormat="1" ht="13.5" customHeight="1" x14ac:dyDescent="0.15">
      <c r="A51" s="392" t="str">
        <f>IF($F$31="","",IF(GameMember!K22="","-",GameMember!K22))</f>
        <v>-</v>
      </c>
      <c r="B51" s="1127" t="str">
        <f>IF(A51="","",IF(A51="-","-",IF(AND(GameMember!M22=0,GameMember!N22=0),+GameMember!L22,IF(AND(GameMember!M22&lt;&gt;0,GameMember!N22=0),+GameMember!L22&amp;" "&amp;GameMember!M22,IF(AND(GameMember!M22=0,GameMember!N22&lt;&gt;0),+GameMember!L22&amp;" "&amp;GameMember!N22,IF(AND(GameMember!M22&lt;&gt;0,GameMember!N22&lt;&gt;0),+GameMember!L22&amp;" "&amp;GameMember!M22&amp;" "&amp;GameMember!N22,""))))))</f>
        <v>-</v>
      </c>
      <c r="C51" s="1128"/>
      <c r="D51" s="1128"/>
      <c r="E51" s="1128"/>
      <c r="F51" s="1128"/>
      <c r="G51" s="1128"/>
      <c r="H51" s="1128"/>
      <c r="I51" s="1129"/>
      <c r="J51" s="801" t="str">
        <f>IF(A51="","",IF(A51="-","-",+GameMember!O22))</f>
        <v>-</v>
      </c>
      <c r="K51" s="802" t="s">
        <v>147</v>
      </c>
      <c r="L51" s="803" t="str">
        <f>IF(A51="","",IF(K51="Y",GameSummary!AS52,"-"))</f>
        <v>-</v>
      </c>
      <c r="M51" s="755"/>
      <c r="N51" s="1130" t="str">
        <f t="shared" si="29"/>
        <v>:</v>
      </c>
      <c r="O51" s="1131"/>
      <c r="P51" s="1132"/>
      <c r="Q51" s="393"/>
      <c r="R51" s="393"/>
      <c r="S51" s="393"/>
      <c r="T51" s="1247"/>
      <c r="U51" s="1248"/>
      <c r="V51" s="940" t="str">
        <f>IF('Participation+-'!BF22="","",'Participation+-'!BF22)</f>
        <v/>
      </c>
      <c r="W51" s="941" t="str">
        <f>IF('Participation+-'!BG22="","",'Participation+-'!BG22)</f>
        <v/>
      </c>
      <c r="X51" s="941" t="str">
        <f>IF('Participation+-'!BH22="","",'Participation+-'!BH22)</f>
        <v/>
      </c>
      <c r="Y51" s="941" t="str">
        <f>IF('Participation+-'!BI22="","",'Participation+-'!BI22)</f>
        <v/>
      </c>
      <c r="Z51" s="941" t="str">
        <f>IF('Participation+-'!BJ22="","",'Participation+-'!BJ22)</f>
        <v/>
      </c>
      <c r="AA51" s="942" t="str">
        <f>IF('Participation+-'!BK22="","",'Participation+-'!BK22)</f>
        <v/>
      </c>
      <c r="AB51" s="940" t="str">
        <f>IF('Participation+-'!BL22="","",'Participation+-'!BL22)</f>
        <v/>
      </c>
      <c r="AC51" s="941" t="str">
        <f>IF('Participation+-'!BM22="","",'Participation+-'!BM22)</f>
        <v/>
      </c>
      <c r="AD51" s="941" t="str">
        <f>IF('Participation+-'!BN22="","",'Participation+-'!BN22)</f>
        <v/>
      </c>
      <c r="AE51" s="941" t="str">
        <f>IF('Participation+-'!BO22="","",'Participation+-'!BO22)</f>
        <v/>
      </c>
      <c r="AF51" s="941" t="str">
        <f>IF('Participation+-'!BP22="","",'Participation+-'!BP22)</f>
        <v/>
      </c>
      <c r="AG51" s="942" t="str">
        <f>IF('Participation+-'!BQ22="","",'Participation+-'!BQ22)</f>
        <v/>
      </c>
      <c r="AH51" s="1104" t="str">
        <f t="shared" si="21"/>
        <v>:</v>
      </c>
      <c r="AI51" s="1105"/>
      <c r="AJ51" s="1106"/>
      <c r="AK51" s="393"/>
      <c r="AL51" s="393"/>
      <c r="AM51" s="1107"/>
      <c r="AN51" s="1107"/>
      <c r="AO51" s="1107"/>
      <c r="AP51" s="1107"/>
      <c r="AQ51" s="1108" t="str">
        <f t="shared" si="22"/>
        <v>:</v>
      </c>
      <c r="AR51" s="1106"/>
      <c r="AS51" s="1133" t="str">
        <f t="shared" si="23"/>
        <v>:</v>
      </c>
      <c r="AT51" s="1134"/>
      <c r="AU51" s="706"/>
      <c r="AV51" s="707" t="b">
        <f t="shared" si="30"/>
        <v>0</v>
      </c>
      <c r="AW51" s="707" t="str">
        <f t="shared" si="31"/>
        <v>0</v>
      </c>
      <c r="AX51" s="761"/>
      <c r="AY51" s="709"/>
      <c r="AZ51" s="709"/>
      <c r="BA51" s="641"/>
      <c r="BB51" s="671">
        <v>18</v>
      </c>
      <c r="BC51" s="763"/>
      <c r="BD51" s="1139" t="s">
        <v>202</v>
      </c>
      <c r="BE51" s="1140"/>
      <c r="BF51" s="709"/>
      <c r="BG51" s="767"/>
      <c r="BH51" s="1141" t="s">
        <v>219</v>
      </c>
      <c r="BI51" s="1142"/>
      <c r="BJ51" s="641"/>
      <c r="BK51" s="641"/>
      <c r="BL51" s="641"/>
      <c r="BM51" s="641"/>
      <c r="BN51" s="641"/>
      <c r="BO51" s="641"/>
      <c r="BP51" s="641"/>
      <c r="BQ51" s="717" t="str">
        <f t="shared" si="24"/>
        <v/>
      </c>
      <c r="BR51" s="718" t="str">
        <f t="shared" si="25"/>
        <v/>
      </c>
      <c r="BS51" s="718" t="str">
        <f t="shared" si="26"/>
        <v/>
      </c>
      <c r="BT51" s="718" t="str">
        <f t="shared" si="27"/>
        <v/>
      </c>
      <c r="BU51" s="719" t="str">
        <f t="shared" si="28"/>
        <v/>
      </c>
      <c r="BV51" s="774"/>
      <c r="BW51" s="717" t="str">
        <f t="shared" si="32"/>
        <v/>
      </c>
      <c r="BX51" s="718" t="str">
        <f t="shared" si="33"/>
        <v/>
      </c>
      <c r="BY51" s="718" t="str">
        <f t="shared" si="34"/>
        <v/>
      </c>
      <c r="BZ51" s="718" t="str">
        <f t="shared" si="35"/>
        <v/>
      </c>
      <c r="CA51" s="719" t="str">
        <f t="shared" si="36"/>
        <v/>
      </c>
      <c r="CB51" s="774"/>
      <c r="CD51" s="15">
        <f t="shared" si="39"/>
        <v>0</v>
      </c>
      <c r="CE51" s="1161" t="str">
        <f>Reverse!Z84</f>
        <v>:</v>
      </c>
      <c r="CF51" s="1162"/>
      <c r="CG51" s="16" t="str">
        <f>IF(Reverse!AE84="","",Reverse!AE84)</f>
        <v/>
      </c>
      <c r="CH51" s="11" t="str">
        <f>IF(Reverse!AH84="","",Reverse!AH84)</f>
        <v/>
      </c>
      <c r="CI51" s="641"/>
      <c r="CJ51" s="641"/>
      <c r="CK51" s="641"/>
      <c r="CL51" s="641"/>
      <c r="CM51" s="641"/>
      <c r="CN51" s="641"/>
      <c r="CO51" s="641"/>
      <c r="CP51" s="641"/>
      <c r="CQ51" s="641"/>
      <c r="CR51" s="641"/>
      <c r="CS51" s="641"/>
      <c r="CT51" s="641"/>
      <c r="CU51" s="641"/>
      <c r="CV51" s="641"/>
      <c r="CW51" s="641"/>
      <c r="CX51" s="641"/>
      <c r="CY51" s="641"/>
      <c r="CZ51" s="641"/>
      <c r="DA51" s="641"/>
      <c r="DB51" s="641"/>
      <c r="DC51" s="641"/>
      <c r="DD51" s="641"/>
      <c r="DE51" s="641"/>
      <c r="DF51" s="641"/>
      <c r="DG51" s="641"/>
      <c r="DH51" s="641"/>
      <c r="DI51" s="641"/>
      <c r="DJ51" s="641"/>
      <c r="DK51" s="641"/>
      <c r="DL51" s="641"/>
      <c r="DM51" s="641"/>
      <c r="DN51" s="641"/>
      <c r="DO51" s="641"/>
      <c r="DP51" s="641"/>
      <c r="DQ51" s="641"/>
      <c r="DR51" s="641"/>
      <c r="DS51" s="641"/>
      <c r="DT51" s="641"/>
      <c r="DU51" s="641"/>
      <c r="DV51" s="641"/>
      <c r="DW51" s="641"/>
      <c r="DX51" s="641"/>
      <c r="DY51" s="641"/>
      <c r="DZ51" s="641"/>
      <c r="EA51" s="641"/>
      <c r="EB51" s="641"/>
      <c r="EC51" s="641"/>
      <c r="ED51" s="641"/>
      <c r="EE51" s="641"/>
      <c r="EF51" s="641"/>
    </row>
    <row r="52" spans="1:153" s="715" customFormat="1" ht="13.5" customHeight="1" x14ac:dyDescent="0.15">
      <c r="A52" s="392" t="str">
        <f>IF($F$31="","",IF(GameMember!K23="","-",GameMember!K23))</f>
        <v>-</v>
      </c>
      <c r="B52" s="1127" t="str">
        <f>IF(A52="","",IF(A52="-","-",IF(AND(GameMember!M23=0,GameMember!N23=0),+GameMember!L23,IF(AND(GameMember!M23&lt;&gt;0,GameMember!N23=0),+GameMember!L23&amp;" "&amp;GameMember!M23,IF(AND(GameMember!M23=0,GameMember!N23&lt;&gt;0),+GameMember!L23&amp;" "&amp;GameMember!N23,IF(AND(GameMember!M23&lt;&gt;0,GameMember!N23&lt;&gt;0),+GameMember!L23&amp;" "&amp;GameMember!M23&amp;" "&amp;GameMember!N23,""))))))</f>
        <v>-</v>
      </c>
      <c r="C52" s="1128"/>
      <c r="D52" s="1128"/>
      <c r="E52" s="1128"/>
      <c r="F52" s="1128"/>
      <c r="G52" s="1128"/>
      <c r="H52" s="1128"/>
      <c r="I52" s="1129"/>
      <c r="J52" s="801" t="str">
        <f>IF(A52="","",IF(A52="-","-",+GameMember!O23))</f>
        <v>-</v>
      </c>
      <c r="K52" s="802" t="s">
        <v>147</v>
      </c>
      <c r="L52" s="803" t="str">
        <f>IF(A52="","",IF(K52="Y",GameSummary!AS53,"-"))</f>
        <v>-</v>
      </c>
      <c r="M52" s="755"/>
      <c r="N52" s="1130" t="str">
        <f t="shared" si="29"/>
        <v>:</v>
      </c>
      <c r="O52" s="1131"/>
      <c r="P52" s="1132"/>
      <c r="Q52" s="393"/>
      <c r="R52" s="393"/>
      <c r="S52" s="393"/>
      <c r="T52" s="1247"/>
      <c r="U52" s="1248"/>
      <c r="V52" s="940" t="str">
        <f>IF('Participation+-'!BF23="","",'Participation+-'!BF23)</f>
        <v/>
      </c>
      <c r="W52" s="941" t="str">
        <f>IF('Participation+-'!BG23="","",'Participation+-'!BG23)</f>
        <v/>
      </c>
      <c r="X52" s="941" t="str">
        <f>IF('Participation+-'!BH23="","",'Participation+-'!BH23)</f>
        <v/>
      </c>
      <c r="Y52" s="941" t="str">
        <f>IF('Participation+-'!BI23="","",'Participation+-'!BI23)</f>
        <v/>
      </c>
      <c r="Z52" s="941" t="str">
        <f>IF('Participation+-'!BJ23="","",'Participation+-'!BJ23)</f>
        <v/>
      </c>
      <c r="AA52" s="942" t="str">
        <f>IF('Participation+-'!BK23="","",'Participation+-'!BK23)</f>
        <v/>
      </c>
      <c r="AB52" s="940" t="str">
        <f>IF('Participation+-'!BL23="","",'Participation+-'!BL23)</f>
        <v/>
      </c>
      <c r="AC52" s="941" t="str">
        <f>IF('Participation+-'!BM23="","",'Participation+-'!BM23)</f>
        <v/>
      </c>
      <c r="AD52" s="941" t="str">
        <f>IF('Participation+-'!BN23="","",'Participation+-'!BN23)</f>
        <v/>
      </c>
      <c r="AE52" s="941" t="str">
        <f>IF('Participation+-'!BO23="","",'Participation+-'!BO23)</f>
        <v/>
      </c>
      <c r="AF52" s="941" t="str">
        <f>IF('Participation+-'!BP23="","",'Participation+-'!BP23)</f>
        <v/>
      </c>
      <c r="AG52" s="942" t="str">
        <f>IF('Participation+-'!BQ23="","",'Participation+-'!BQ23)</f>
        <v/>
      </c>
      <c r="AH52" s="1104" t="str">
        <f t="shared" si="21"/>
        <v>:</v>
      </c>
      <c r="AI52" s="1105"/>
      <c r="AJ52" s="1106"/>
      <c r="AK52" s="393"/>
      <c r="AL52" s="393"/>
      <c r="AM52" s="1107"/>
      <c r="AN52" s="1107"/>
      <c r="AO52" s="1107"/>
      <c r="AP52" s="1107"/>
      <c r="AQ52" s="1108" t="str">
        <f t="shared" si="22"/>
        <v>:</v>
      </c>
      <c r="AR52" s="1106"/>
      <c r="AS52" s="1133" t="str">
        <f t="shared" si="23"/>
        <v>:</v>
      </c>
      <c r="AT52" s="1134"/>
      <c r="AU52" s="706"/>
      <c r="AV52" s="707" t="b">
        <f t="shared" si="30"/>
        <v>0</v>
      </c>
      <c r="AW52" s="707" t="str">
        <f t="shared" si="31"/>
        <v>0</v>
      </c>
      <c r="AX52" s="761"/>
      <c r="AY52" s="709"/>
      <c r="AZ52" s="709"/>
      <c r="BA52" s="641"/>
      <c r="BB52" s="671">
        <v>19</v>
      </c>
      <c r="BC52" s="763"/>
      <c r="BD52" s="1139" t="s">
        <v>202</v>
      </c>
      <c r="BE52" s="1140"/>
      <c r="BF52" s="709"/>
      <c r="BG52" s="767"/>
      <c r="BH52" s="1141" t="s">
        <v>88</v>
      </c>
      <c r="BI52" s="1142"/>
      <c r="BJ52" s="641"/>
      <c r="BK52" s="641"/>
      <c r="BL52" s="641"/>
      <c r="BM52" s="641"/>
      <c r="BN52" s="641"/>
      <c r="BO52" s="641"/>
      <c r="BP52" s="641"/>
      <c r="BQ52" s="717" t="str">
        <f t="shared" si="24"/>
        <v/>
      </c>
      <c r="BR52" s="718" t="str">
        <f t="shared" si="25"/>
        <v/>
      </c>
      <c r="BS52" s="718" t="str">
        <f t="shared" si="26"/>
        <v/>
      </c>
      <c r="BT52" s="718" t="str">
        <f t="shared" si="27"/>
        <v/>
      </c>
      <c r="BU52" s="719" t="str">
        <f t="shared" si="28"/>
        <v/>
      </c>
      <c r="BV52" s="774"/>
      <c r="BW52" s="717" t="str">
        <f t="shared" si="32"/>
        <v/>
      </c>
      <c r="BX52" s="718" t="str">
        <f t="shared" si="33"/>
        <v/>
      </c>
      <c r="BY52" s="718" t="str">
        <f t="shared" si="34"/>
        <v/>
      </c>
      <c r="BZ52" s="718" t="str">
        <f t="shared" si="35"/>
        <v/>
      </c>
      <c r="CA52" s="719" t="str">
        <f t="shared" si="36"/>
        <v/>
      </c>
      <c r="CB52" s="774"/>
      <c r="CD52" s="15">
        <f t="shared" si="39"/>
        <v>0</v>
      </c>
      <c r="CE52" s="1161" t="str">
        <f>Reverse!Z85</f>
        <v>:</v>
      </c>
      <c r="CF52" s="1162"/>
      <c r="CG52" s="16" t="str">
        <f>IF(Reverse!AE85="","",Reverse!AE85)</f>
        <v/>
      </c>
      <c r="CH52" s="11" t="str">
        <f>IF(Reverse!AH85="","",Reverse!AH85)</f>
        <v/>
      </c>
      <c r="CI52" s="641"/>
      <c r="CJ52" s="641"/>
      <c r="CK52" s="641"/>
      <c r="CL52" s="641"/>
      <c r="CM52" s="641"/>
      <c r="CN52" s="641"/>
      <c r="CO52" s="641"/>
      <c r="CP52" s="641"/>
      <c r="CQ52" s="641"/>
      <c r="CR52" s="641"/>
      <c r="CS52" s="641"/>
      <c r="CT52" s="641"/>
      <c r="CU52" s="641"/>
      <c r="CV52" s="641"/>
      <c r="CW52" s="641"/>
      <c r="CX52" s="641"/>
      <c r="CY52" s="641"/>
      <c r="CZ52" s="641"/>
      <c r="DA52" s="641"/>
      <c r="DB52" s="641"/>
      <c r="DC52" s="641"/>
      <c r="DD52" s="641"/>
      <c r="DE52" s="641"/>
      <c r="DF52" s="641"/>
      <c r="DG52" s="641"/>
      <c r="DH52" s="641"/>
      <c r="DI52" s="641"/>
      <c r="DJ52" s="641"/>
      <c r="DK52" s="641"/>
      <c r="DL52" s="641"/>
      <c r="DM52" s="641"/>
      <c r="DN52" s="641"/>
      <c r="DO52" s="641"/>
      <c r="DP52" s="641"/>
      <c r="DQ52" s="641"/>
      <c r="DR52" s="641"/>
      <c r="DS52" s="641"/>
      <c r="DT52" s="641"/>
      <c r="DU52" s="641"/>
      <c r="DV52" s="641"/>
      <c r="DW52" s="641"/>
      <c r="DX52" s="641"/>
      <c r="DY52" s="641"/>
      <c r="DZ52" s="641"/>
      <c r="EA52" s="641"/>
      <c r="EB52" s="641"/>
      <c r="EC52" s="641"/>
      <c r="ED52" s="641"/>
      <c r="EE52" s="641"/>
      <c r="EF52" s="641"/>
    </row>
    <row r="53" spans="1:153" s="715" customFormat="1" ht="13.5" customHeight="1" x14ac:dyDescent="0.15">
      <c r="A53" s="392" t="str">
        <f>IF($F$31="","",IF(GameMember!K24="","-",GameMember!K24))</f>
        <v>-</v>
      </c>
      <c r="B53" s="1127" t="str">
        <f>IF(A53="","",IF(A53="-","-",IF(AND(GameMember!M24=0,GameMember!N24=0),+GameMember!L24,IF(AND(GameMember!M24&lt;&gt;0,GameMember!N24=0),+GameMember!L24&amp;" "&amp;GameMember!M24,IF(AND(GameMember!M24=0,GameMember!N24&lt;&gt;0),+GameMember!L24&amp;" "&amp;GameMember!N24,IF(AND(GameMember!M24&lt;&gt;0,GameMember!N24&lt;&gt;0),+GameMember!L24&amp;" "&amp;GameMember!M24&amp;" "&amp;GameMember!N24,""))))))</f>
        <v>-</v>
      </c>
      <c r="C53" s="1128"/>
      <c r="D53" s="1128"/>
      <c r="E53" s="1128"/>
      <c r="F53" s="1128"/>
      <c r="G53" s="1128"/>
      <c r="H53" s="1128"/>
      <c r="I53" s="1129"/>
      <c r="J53" s="801" t="str">
        <f>IF(A53="","",IF(A53="-","-",+GameMember!O24))</f>
        <v>-</v>
      </c>
      <c r="K53" s="802" t="s">
        <v>147</v>
      </c>
      <c r="L53" s="803" t="str">
        <f>IF(A53="","",IF(K53="Y",GameSummary!AS54,"-"))</f>
        <v>-</v>
      </c>
      <c r="M53" s="755"/>
      <c r="N53" s="1130" t="str">
        <f t="shared" si="29"/>
        <v>:</v>
      </c>
      <c r="O53" s="1131"/>
      <c r="P53" s="1132"/>
      <c r="Q53" s="393"/>
      <c r="R53" s="393"/>
      <c r="S53" s="393"/>
      <c r="T53" s="1247"/>
      <c r="U53" s="1248"/>
      <c r="V53" s="940" t="str">
        <f>IF('Participation+-'!BF24="","",'Participation+-'!BF24)</f>
        <v/>
      </c>
      <c r="W53" s="941" t="str">
        <f>IF('Participation+-'!BG24="","",'Participation+-'!BG24)</f>
        <v/>
      </c>
      <c r="X53" s="941" t="str">
        <f>IF('Participation+-'!BH24="","",'Participation+-'!BH24)</f>
        <v/>
      </c>
      <c r="Y53" s="941" t="str">
        <f>IF('Participation+-'!BI24="","",'Participation+-'!BI24)</f>
        <v/>
      </c>
      <c r="Z53" s="941" t="str">
        <f>IF('Participation+-'!BJ24="","",'Participation+-'!BJ24)</f>
        <v/>
      </c>
      <c r="AA53" s="942" t="str">
        <f>IF('Participation+-'!BK24="","",'Participation+-'!BK24)</f>
        <v/>
      </c>
      <c r="AB53" s="940" t="str">
        <f>IF('Participation+-'!BL24="","",'Participation+-'!BL24)</f>
        <v/>
      </c>
      <c r="AC53" s="941" t="str">
        <f>IF('Participation+-'!BM24="","",'Participation+-'!BM24)</f>
        <v/>
      </c>
      <c r="AD53" s="941" t="str">
        <f>IF('Participation+-'!BN24="","",'Participation+-'!BN24)</f>
        <v/>
      </c>
      <c r="AE53" s="941" t="str">
        <f>IF('Participation+-'!BO24="","",'Participation+-'!BO24)</f>
        <v/>
      </c>
      <c r="AF53" s="941" t="str">
        <f>IF('Participation+-'!BP24="","",'Participation+-'!BP24)</f>
        <v/>
      </c>
      <c r="AG53" s="942" t="str">
        <f>IF('Participation+-'!BQ24="","",'Participation+-'!BQ24)</f>
        <v/>
      </c>
      <c r="AH53" s="1104" t="str">
        <f t="shared" si="21"/>
        <v>:</v>
      </c>
      <c r="AI53" s="1105"/>
      <c r="AJ53" s="1106"/>
      <c r="AK53" s="393"/>
      <c r="AL53" s="393"/>
      <c r="AM53" s="1107"/>
      <c r="AN53" s="1107"/>
      <c r="AO53" s="1107"/>
      <c r="AP53" s="1107"/>
      <c r="AQ53" s="1108" t="str">
        <f t="shared" si="22"/>
        <v>:</v>
      </c>
      <c r="AR53" s="1106"/>
      <c r="AS53" s="1133" t="str">
        <f t="shared" si="23"/>
        <v>:</v>
      </c>
      <c r="AT53" s="1134"/>
      <c r="AU53" s="706"/>
      <c r="AV53" s="707" t="b">
        <f t="shared" si="30"/>
        <v>0</v>
      </c>
      <c r="AW53" s="707" t="str">
        <f t="shared" si="31"/>
        <v>0</v>
      </c>
      <c r="AX53" s="761"/>
      <c r="AY53" s="716"/>
      <c r="AZ53" s="716"/>
      <c r="BA53" s="641"/>
      <c r="BB53" s="671">
        <v>20</v>
      </c>
      <c r="BC53" s="763"/>
      <c r="BD53" s="1139" t="s">
        <v>88</v>
      </c>
      <c r="BE53" s="1140"/>
      <c r="BF53" s="709"/>
      <c r="BG53" s="767"/>
      <c r="BH53" s="1141" t="s">
        <v>202</v>
      </c>
      <c r="BI53" s="1142"/>
      <c r="BJ53" s="641"/>
      <c r="BK53" s="641"/>
      <c r="BL53" s="641"/>
      <c r="BM53" s="641"/>
      <c r="BN53" s="641"/>
      <c r="BO53" s="641"/>
      <c r="BP53" s="641"/>
      <c r="BQ53" s="717" t="str">
        <f t="shared" si="24"/>
        <v/>
      </c>
      <c r="BR53" s="718" t="str">
        <f t="shared" si="25"/>
        <v/>
      </c>
      <c r="BS53" s="718" t="str">
        <f t="shared" si="26"/>
        <v/>
      </c>
      <c r="BT53" s="718" t="str">
        <f t="shared" si="27"/>
        <v/>
      </c>
      <c r="BU53" s="719" t="str">
        <f>IF(M53="-","",IF(N53="","",IF(N53=":","",IF(VALUE(N53)=($BH$70*3+$BH$71),1,""))))</f>
        <v/>
      </c>
      <c r="BV53" s="774"/>
      <c r="BW53" s="717" t="str">
        <f t="shared" si="32"/>
        <v/>
      </c>
      <c r="BX53" s="718" t="str">
        <f t="shared" si="33"/>
        <v/>
      </c>
      <c r="BY53" s="718" t="str">
        <f t="shared" si="34"/>
        <v/>
      </c>
      <c r="BZ53" s="718" t="str">
        <f t="shared" si="35"/>
        <v/>
      </c>
      <c r="CA53" s="719" t="str">
        <f t="shared" si="36"/>
        <v/>
      </c>
      <c r="CB53" s="774"/>
      <c r="CD53" s="15">
        <f t="shared" si="39"/>
        <v>0</v>
      </c>
      <c r="CE53" s="1161" t="str">
        <f>Reverse!Z86</f>
        <v>:</v>
      </c>
      <c r="CF53" s="1162"/>
      <c r="CG53" s="16" t="str">
        <f>IF(Reverse!AE86="","",Reverse!AE86)</f>
        <v/>
      </c>
      <c r="CH53" s="11" t="str">
        <f>IF(Reverse!AH86="","",Reverse!AH86)</f>
        <v/>
      </c>
      <c r="CI53" s="641"/>
      <c r="CJ53" s="641"/>
      <c r="CK53" s="641"/>
      <c r="CL53" s="641"/>
      <c r="CM53" s="641"/>
      <c r="CN53" s="641"/>
      <c r="CO53" s="641"/>
      <c r="CP53" s="641"/>
      <c r="CQ53" s="641"/>
      <c r="CR53" s="641"/>
      <c r="CS53" s="641"/>
      <c r="CT53" s="641"/>
      <c r="CU53" s="641"/>
      <c r="CV53" s="641"/>
      <c r="CW53" s="641"/>
      <c r="CX53" s="641"/>
      <c r="CY53" s="641"/>
      <c r="CZ53" s="641"/>
      <c r="DA53" s="641"/>
      <c r="DB53" s="641"/>
      <c r="DC53" s="641"/>
      <c r="DD53" s="641"/>
      <c r="DE53" s="641"/>
      <c r="DF53" s="641"/>
      <c r="DG53" s="641"/>
      <c r="DH53" s="641"/>
      <c r="DI53" s="641"/>
      <c r="DJ53" s="641"/>
      <c r="DK53" s="641"/>
      <c r="DL53" s="641"/>
      <c r="DM53" s="641"/>
      <c r="DN53" s="641"/>
      <c r="DO53" s="641"/>
      <c r="DP53" s="641"/>
      <c r="DQ53" s="641"/>
      <c r="DR53" s="641"/>
      <c r="DS53" s="641"/>
      <c r="DT53" s="641"/>
      <c r="DU53" s="641"/>
      <c r="DV53" s="641"/>
      <c r="DW53" s="641"/>
      <c r="DX53" s="641"/>
      <c r="DY53" s="641"/>
      <c r="DZ53" s="641"/>
      <c r="EA53" s="641"/>
      <c r="EB53" s="641"/>
      <c r="EC53" s="641"/>
      <c r="ED53" s="641"/>
      <c r="EE53" s="641"/>
      <c r="EF53" s="641"/>
      <c r="EG53" s="641"/>
      <c r="EH53" s="641"/>
    </row>
    <row r="54" spans="1:153" s="715" customFormat="1" ht="13.5" customHeight="1" x14ac:dyDescent="0.15">
      <c r="A54" s="392" t="str">
        <f>IF($F$31="","",IF(GameMember!K25="","-",GameMember!K25))</f>
        <v>-</v>
      </c>
      <c r="B54" s="1127" t="str">
        <f>IF(A54="","",IF(A54="-","-",IF(AND(GameMember!M25=0,GameMember!N25=0),+GameMember!L25,IF(AND(GameMember!M25&lt;&gt;0,GameMember!N25=0),+GameMember!L25&amp;" "&amp;GameMember!M25,IF(AND(GameMember!M25=0,GameMember!N25&lt;&gt;0),+GameMember!L25&amp;" "&amp;GameMember!N25,IF(AND(GameMember!M25&lt;&gt;0,GameMember!N25&lt;&gt;0),+GameMember!L25&amp;" "&amp;GameMember!M25&amp;" "&amp;GameMember!N25,""))))))</f>
        <v>-</v>
      </c>
      <c r="C54" s="1128"/>
      <c r="D54" s="1128"/>
      <c r="E54" s="1128"/>
      <c r="F54" s="1128"/>
      <c r="G54" s="1128"/>
      <c r="H54" s="1128"/>
      <c r="I54" s="1129"/>
      <c r="J54" s="801" t="str">
        <f>IF(A54="","",IF(A54="-","-",+GameMember!O25))</f>
        <v>-</v>
      </c>
      <c r="K54" s="802" t="s">
        <v>147</v>
      </c>
      <c r="L54" s="803" t="str">
        <f>IF(A54="","",IF(K54="Y",GameSummary!AS55,"-"))</f>
        <v>-</v>
      </c>
      <c r="M54" s="755"/>
      <c r="N54" s="1130" t="str">
        <f t="shared" si="29"/>
        <v>:</v>
      </c>
      <c r="O54" s="1131"/>
      <c r="P54" s="1132"/>
      <c r="Q54" s="393"/>
      <c r="R54" s="393"/>
      <c r="S54" s="393"/>
      <c r="T54" s="1247"/>
      <c r="U54" s="1248"/>
      <c r="V54" s="940" t="str">
        <f>IF('Participation+-'!BF25="","",'Participation+-'!BF25)</f>
        <v/>
      </c>
      <c r="W54" s="941" t="str">
        <f>IF('Participation+-'!BG25="","",'Participation+-'!BG25)</f>
        <v/>
      </c>
      <c r="X54" s="941" t="str">
        <f>IF('Participation+-'!BH25="","",'Participation+-'!BH25)</f>
        <v/>
      </c>
      <c r="Y54" s="941" t="str">
        <f>IF('Participation+-'!BI25="","",'Participation+-'!BI25)</f>
        <v/>
      </c>
      <c r="Z54" s="941" t="str">
        <f>IF('Participation+-'!BJ25="","",'Participation+-'!BJ25)</f>
        <v/>
      </c>
      <c r="AA54" s="942" t="str">
        <f>IF('Participation+-'!BK25="","",'Participation+-'!BK25)</f>
        <v/>
      </c>
      <c r="AB54" s="940" t="str">
        <f>IF('Participation+-'!BL25="","",'Participation+-'!BL25)</f>
        <v/>
      </c>
      <c r="AC54" s="941" t="str">
        <f>IF('Participation+-'!BM25="","",'Participation+-'!BM25)</f>
        <v/>
      </c>
      <c r="AD54" s="941" t="str">
        <f>IF('Participation+-'!BN25="","",'Participation+-'!BN25)</f>
        <v/>
      </c>
      <c r="AE54" s="941" t="str">
        <f>IF('Participation+-'!BO25="","",'Participation+-'!BO25)</f>
        <v/>
      </c>
      <c r="AF54" s="941" t="str">
        <f>IF('Participation+-'!BP25="","",'Participation+-'!BP25)</f>
        <v/>
      </c>
      <c r="AG54" s="942" t="str">
        <f>IF('Participation+-'!BQ25="","",'Participation+-'!BQ25)</f>
        <v/>
      </c>
      <c r="AH54" s="1104" t="str">
        <f t="shared" si="21"/>
        <v>:</v>
      </c>
      <c r="AI54" s="1105"/>
      <c r="AJ54" s="1106"/>
      <c r="AK54" s="393"/>
      <c r="AL54" s="393"/>
      <c r="AM54" s="1107"/>
      <c r="AN54" s="1107"/>
      <c r="AO54" s="1107"/>
      <c r="AP54" s="1107"/>
      <c r="AQ54" s="1108" t="str">
        <f t="shared" si="22"/>
        <v>:</v>
      </c>
      <c r="AR54" s="1106"/>
      <c r="AS54" s="1133" t="str">
        <f t="shared" si="23"/>
        <v>:</v>
      </c>
      <c r="AT54" s="1134"/>
      <c r="AU54" s="706"/>
      <c r="AV54" s="707" t="b">
        <f t="shared" si="30"/>
        <v>0</v>
      </c>
      <c r="AW54" s="707" t="str">
        <f t="shared" si="31"/>
        <v>0</v>
      </c>
      <c r="AX54" s="761"/>
      <c r="AY54" s="716"/>
      <c r="AZ54" s="716"/>
      <c r="BA54" s="641"/>
      <c r="BB54" s="671">
        <v>21</v>
      </c>
      <c r="BC54" s="763"/>
      <c r="BD54" s="1139" t="s">
        <v>220</v>
      </c>
      <c r="BE54" s="1140"/>
      <c r="BF54" s="709"/>
      <c r="BG54" s="767"/>
      <c r="BH54" s="1141" t="s">
        <v>88</v>
      </c>
      <c r="BI54" s="1142"/>
      <c r="BJ54" s="641"/>
      <c r="BK54" s="641"/>
      <c r="BL54" s="641"/>
      <c r="BM54" s="641"/>
      <c r="BN54" s="641"/>
      <c r="BO54" s="641"/>
      <c r="BP54" s="641"/>
      <c r="BQ54" s="717" t="str">
        <f t="shared" si="24"/>
        <v/>
      </c>
      <c r="BR54" s="718" t="str">
        <f t="shared" si="25"/>
        <v/>
      </c>
      <c r="BS54" s="718" t="str">
        <f t="shared" si="26"/>
        <v/>
      </c>
      <c r="BT54" s="718" t="str">
        <f t="shared" si="27"/>
        <v/>
      </c>
      <c r="BU54" s="719" t="str">
        <f>IF(M54="-","",IF(N54="","",IF(N54=":","",IF(VALUE(N54)=($BH$70*3+$BH$71),1,""))))</f>
        <v/>
      </c>
      <c r="BV54" s="774"/>
      <c r="BW54" s="717" t="str">
        <f t="shared" si="32"/>
        <v/>
      </c>
      <c r="BX54" s="718" t="str">
        <f t="shared" si="33"/>
        <v/>
      </c>
      <c r="BY54" s="718" t="str">
        <f t="shared" si="34"/>
        <v/>
      </c>
      <c r="BZ54" s="718" t="str">
        <f t="shared" si="35"/>
        <v/>
      </c>
      <c r="CA54" s="719" t="str">
        <f t="shared" si="36"/>
        <v/>
      </c>
      <c r="CB54" s="774"/>
      <c r="CD54" s="15">
        <f t="shared" si="39"/>
        <v>0</v>
      </c>
      <c r="CE54" s="1161" t="str">
        <f>Reverse!Z87</f>
        <v>:</v>
      </c>
      <c r="CF54" s="1162"/>
      <c r="CG54" s="16" t="str">
        <f>IF(Reverse!AE87="","",Reverse!AE87)</f>
        <v/>
      </c>
      <c r="CH54" s="11" t="str">
        <f>IF(Reverse!AH87="","",Reverse!AH87)</f>
        <v/>
      </c>
      <c r="CI54" s="641"/>
      <c r="CJ54" s="641"/>
      <c r="CK54" s="641"/>
      <c r="CL54" s="641"/>
      <c r="CM54" s="641"/>
      <c r="CN54" s="641"/>
      <c r="CO54" s="641"/>
      <c r="CP54" s="641"/>
      <c r="CQ54" s="641"/>
      <c r="CR54" s="641"/>
      <c r="CS54" s="641"/>
      <c r="CT54" s="641"/>
      <c r="CU54" s="641"/>
      <c r="CV54" s="641"/>
      <c r="CW54" s="641"/>
      <c r="CX54" s="641"/>
      <c r="CY54" s="641"/>
      <c r="CZ54" s="641"/>
      <c r="DA54" s="641"/>
      <c r="DB54" s="641"/>
      <c r="DC54" s="641"/>
      <c r="DD54" s="641"/>
      <c r="DE54" s="641"/>
      <c r="DF54" s="641"/>
      <c r="DG54" s="641"/>
      <c r="DH54" s="641"/>
      <c r="DI54" s="641"/>
      <c r="DJ54" s="641"/>
      <c r="DK54" s="641"/>
      <c r="DL54" s="641"/>
      <c r="DM54" s="641"/>
      <c r="DN54" s="641"/>
      <c r="DO54" s="641"/>
      <c r="DP54" s="641"/>
      <c r="DQ54" s="641"/>
      <c r="DR54" s="641"/>
      <c r="DS54" s="641"/>
      <c r="DT54" s="641"/>
      <c r="DU54" s="641"/>
      <c r="DV54" s="641"/>
      <c r="DW54" s="641"/>
      <c r="DX54" s="641"/>
      <c r="DY54" s="641"/>
      <c r="DZ54" s="641"/>
      <c r="EA54" s="641"/>
      <c r="EB54" s="641"/>
      <c r="EC54" s="641"/>
      <c r="ED54" s="641"/>
      <c r="EE54" s="641"/>
      <c r="EF54" s="641"/>
      <c r="EG54" s="641"/>
      <c r="EH54" s="641"/>
    </row>
    <row r="55" spans="1:153" s="715" customFormat="1" ht="13.5" customHeight="1" x14ac:dyDescent="0.15">
      <c r="A55" s="392" t="str">
        <f>IF($F$31="","",IF(GameMember!K26="","-",GameMember!K26))</f>
        <v>-</v>
      </c>
      <c r="B55" s="1127" t="str">
        <f>IF(A55="","",IF(A55="-","-",IF(AND(GameMember!M26=0,GameMember!N26=0),+GameMember!L26,IF(AND(GameMember!M26&lt;&gt;0,GameMember!N26=0),+GameMember!L26&amp;" "&amp;GameMember!M26,IF(AND(GameMember!M26=0,GameMember!N26&lt;&gt;0),+GameMember!L26&amp;" "&amp;GameMember!N26,IF(AND(GameMember!M26&lt;&gt;0,GameMember!N26&lt;&gt;0),+GameMember!L26&amp;" "&amp;GameMember!M26&amp;" "&amp;GameMember!N26,""))))))</f>
        <v>-</v>
      </c>
      <c r="C55" s="1128"/>
      <c r="D55" s="1128"/>
      <c r="E55" s="1128"/>
      <c r="F55" s="1128"/>
      <c r="G55" s="1128"/>
      <c r="H55" s="1128"/>
      <c r="I55" s="1129"/>
      <c r="J55" s="801" t="str">
        <f>IF(A55="","",IF(A55="-","-",+GameMember!O26))</f>
        <v>-</v>
      </c>
      <c r="K55" s="801" t="s">
        <v>147</v>
      </c>
      <c r="L55" s="803" t="str">
        <f>IF(A55="","",IF(K55="Y",GameSummary!AS56,"-"))</f>
        <v>-</v>
      </c>
      <c r="M55" s="759"/>
      <c r="N55" s="1130" t="str">
        <f t="shared" si="29"/>
        <v>:</v>
      </c>
      <c r="O55" s="1131"/>
      <c r="P55" s="1132"/>
      <c r="Q55" s="757"/>
      <c r="R55" s="757"/>
      <c r="S55" s="757"/>
      <c r="T55" s="1247"/>
      <c r="U55" s="1248"/>
      <c r="V55" s="940" t="str">
        <f>IF('Participation+-'!BF26="","",'Participation+-'!BF26)</f>
        <v/>
      </c>
      <c r="W55" s="941" t="str">
        <f>IF('Participation+-'!BG26="","",'Participation+-'!BG26)</f>
        <v/>
      </c>
      <c r="X55" s="941" t="str">
        <f>IF('Participation+-'!BH26="","",'Participation+-'!BH26)</f>
        <v/>
      </c>
      <c r="Y55" s="941" t="str">
        <f>IF('Participation+-'!BI26="","",'Participation+-'!BI26)</f>
        <v/>
      </c>
      <c r="Z55" s="941" t="str">
        <f>IF('Participation+-'!BJ26="","",'Participation+-'!BJ26)</f>
        <v/>
      </c>
      <c r="AA55" s="942" t="str">
        <f>IF('Participation+-'!BK26="","",'Participation+-'!BK26)</f>
        <v/>
      </c>
      <c r="AB55" s="940" t="str">
        <f>IF('Participation+-'!BL26="","",'Participation+-'!BL26)</f>
        <v/>
      </c>
      <c r="AC55" s="941" t="str">
        <f>IF('Participation+-'!BM26="","",'Participation+-'!BM26)</f>
        <v/>
      </c>
      <c r="AD55" s="941" t="str">
        <f>IF('Participation+-'!BN26="","",'Participation+-'!BN26)</f>
        <v/>
      </c>
      <c r="AE55" s="941" t="str">
        <f>IF('Participation+-'!BO26="","",'Participation+-'!BO26)</f>
        <v/>
      </c>
      <c r="AF55" s="941" t="str">
        <f>IF('Participation+-'!BP26="","",'Participation+-'!BP26)</f>
        <v/>
      </c>
      <c r="AG55" s="942" t="str">
        <f>IF('Participation+-'!BQ26="","",'Participation+-'!BQ26)</f>
        <v/>
      </c>
      <c r="AH55" s="1104" t="str">
        <f t="shared" si="21"/>
        <v>:</v>
      </c>
      <c r="AI55" s="1105"/>
      <c r="AJ55" s="1106"/>
      <c r="AK55" s="757"/>
      <c r="AL55" s="757"/>
      <c r="AM55" s="1107"/>
      <c r="AN55" s="1107"/>
      <c r="AO55" s="1107"/>
      <c r="AP55" s="1107"/>
      <c r="AQ55" s="1108" t="str">
        <f t="shared" si="22"/>
        <v>:</v>
      </c>
      <c r="AR55" s="1106"/>
      <c r="AS55" s="1133" t="str">
        <f t="shared" si="23"/>
        <v>:</v>
      </c>
      <c r="AT55" s="1134"/>
      <c r="AU55" s="706"/>
      <c r="AV55" s="707" t="b">
        <f t="shared" si="30"/>
        <v>0</v>
      </c>
      <c r="AW55" s="707" t="str">
        <f t="shared" si="31"/>
        <v>0</v>
      </c>
      <c r="AX55" s="761"/>
      <c r="AY55" s="716"/>
      <c r="AZ55" s="716"/>
      <c r="BA55" s="641"/>
      <c r="BB55" s="725">
        <v>22</v>
      </c>
      <c r="BC55" s="764"/>
      <c r="BD55" s="1137" t="s">
        <v>928</v>
      </c>
      <c r="BE55" s="1138"/>
      <c r="BF55" s="709"/>
      <c r="BG55" s="768"/>
      <c r="BH55" s="1135" t="s">
        <v>220</v>
      </c>
      <c r="BI55" s="1136"/>
      <c r="BJ55" s="641"/>
      <c r="BK55" s="641"/>
      <c r="BL55" s="641"/>
      <c r="BM55" s="641"/>
      <c r="BN55" s="641"/>
      <c r="BO55" s="641"/>
      <c r="BP55" s="641"/>
      <c r="BQ55" s="717" t="str">
        <f t="shared" si="24"/>
        <v/>
      </c>
      <c r="BR55" s="718" t="str">
        <f t="shared" si="25"/>
        <v/>
      </c>
      <c r="BS55" s="718" t="str">
        <f t="shared" si="26"/>
        <v/>
      </c>
      <c r="BT55" s="718" t="str">
        <f t="shared" si="27"/>
        <v/>
      </c>
      <c r="BU55" s="719" t="str">
        <f>IF(M55="-","",IF(N55="","",IF(N55=":","",IF(VALUE(N55)=($BH$70*3+$BH$71),1,""))))</f>
        <v/>
      </c>
      <c r="BV55" s="774"/>
      <c r="BW55" s="717" t="str">
        <f t="shared" si="32"/>
        <v/>
      </c>
      <c r="BX55" s="718" t="str">
        <f>IF($BG55=2,$AL55,"")</f>
        <v/>
      </c>
      <c r="BY55" s="718" t="str">
        <f t="shared" si="34"/>
        <v/>
      </c>
      <c r="BZ55" s="718" t="str">
        <f t="shared" si="35"/>
        <v/>
      </c>
      <c r="CA55" s="719" t="str">
        <f t="shared" si="36"/>
        <v/>
      </c>
      <c r="CB55" s="774"/>
      <c r="CD55" s="15">
        <f t="shared" si="39"/>
        <v>0</v>
      </c>
      <c r="CE55" s="1161" t="str">
        <f>Reverse!Z88</f>
        <v>:</v>
      </c>
      <c r="CF55" s="1162"/>
      <c r="CG55" s="16" t="str">
        <f>IF(Reverse!AE88="","",Reverse!AE88)</f>
        <v/>
      </c>
      <c r="CH55" s="11" t="str">
        <f>IF(Reverse!AH88="","",Reverse!AH88)</f>
        <v/>
      </c>
      <c r="CI55" s="641"/>
      <c r="CJ55" s="641"/>
      <c r="CK55" s="641"/>
      <c r="CL55" s="641"/>
      <c r="CM55" s="641"/>
      <c r="CN55" s="641"/>
      <c r="CO55" s="641"/>
      <c r="CP55" s="641"/>
      <c r="CQ55" s="641"/>
      <c r="CR55" s="641"/>
      <c r="CS55" s="641"/>
      <c r="CT55" s="641"/>
      <c r="CU55" s="641"/>
      <c r="CV55" s="641"/>
      <c r="CW55" s="641"/>
      <c r="CX55" s="641"/>
      <c r="CY55" s="641"/>
      <c r="CZ55" s="641"/>
      <c r="DA55" s="641"/>
      <c r="DB55" s="641"/>
      <c r="DC55" s="641"/>
      <c r="DD55" s="641"/>
      <c r="DE55" s="641"/>
      <c r="DF55" s="641"/>
      <c r="DG55" s="641"/>
      <c r="DH55" s="641"/>
      <c r="DI55" s="641"/>
      <c r="DJ55" s="641"/>
      <c r="DK55" s="641"/>
      <c r="DL55" s="641"/>
      <c r="DM55" s="641"/>
      <c r="DN55" s="641"/>
      <c r="DO55" s="641"/>
      <c r="DP55" s="641"/>
      <c r="DQ55" s="641"/>
      <c r="DR55" s="641"/>
      <c r="DS55" s="641"/>
      <c r="DT55" s="641"/>
      <c r="DU55" s="641"/>
      <c r="DV55" s="641"/>
      <c r="DW55" s="641"/>
      <c r="DX55" s="641"/>
      <c r="DY55" s="641"/>
      <c r="DZ55" s="641"/>
      <c r="EA55" s="641"/>
      <c r="EB55" s="641"/>
      <c r="EC55" s="641"/>
      <c r="ED55" s="641"/>
      <c r="EE55" s="641"/>
      <c r="EF55" s="641"/>
      <c r="EG55" s="641"/>
      <c r="EH55" s="641"/>
    </row>
    <row r="56" spans="1:153" s="715" customFormat="1" ht="13.5" customHeight="1" x14ac:dyDescent="0.15">
      <c r="A56" s="395" t="str">
        <f>IF($F$31="","",IF(GameMember!K27="","-",GameMember!K27))</f>
        <v>-</v>
      </c>
      <c r="B56" s="1266" t="str">
        <f>IF(A56="","",IF(A56="-","-",IF(AND(GameMember!M27=0,GameMember!N27=0),+GameMember!L27,IF(AND(GameMember!M27&lt;&gt;0,GameMember!N27=0),+GameMember!L27&amp;" "&amp;GameMember!M27,IF(AND(GameMember!M27=0,GameMember!N27&lt;&gt;0),+GameMember!L27&amp;" "&amp;GameMember!N27,IF(AND(GameMember!M27&lt;&gt;0,GameMember!N27&lt;&gt;0),+GameMember!L27&amp;" "&amp;GameMember!M27&amp;" "&amp;GameMember!N27,""))))))</f>
        <v>-</v>
      </c>
      <c r="C56" s="1267"/>
      <c r="D56" s="1267"/>
      <c r="E56" s="1267"/>
      <c r="F56" s="1267"/>
      <c r="G56" s="1267"/>
      <c r="H56" s="1267"/>
      <c r="I56" s="1268"/>
      <c r="J56" s="799" t="str">
        <f>IF(A56="","",IF(A56="-","-",+GameMember!O27))</f>
        <v>-</v>
      </c>
      <c r="K56" s="799" t="s">
        <v>147</v>
      </c>
      <c r="L56" s="800" t="str">
        <f>IF(A56="","",IF(K56="Y",GameSummary!AS57,"-"))</f>
        <v>-</v>
      </c>
      <c r="M56" s="759"/>
      <c r="N56" s="1130" t="str">
        <f t="shared" si="29"/>
        <v>:</v>
      </c>
      <c r="O56" s="1131"/>
      <c r="P56" s="1132"/>
      <c r="Q56" s="808"/>
      <c r="R56" s="808"/>
      <c r="S56" s="808"/>
      <c r="T56" s="1247"/>
      <c r="U56" s="1248"/>
      <c r="V56" s="940" t="str">
        <f>IF('Participation+-'!BF27="","",'Participation+-'!BF27)</f>
        <v/>
      </c>
      <c r="W56" s="941" t="str">
        <f>IF('Participation+-'!BG27="","",'Participation+-'!BG27)</f>
        <v/>
      </c>
      <c r="X56" s="941" t="str">
        <f>IF('Participation+-'!BH27="","",'Participation+-'!BH27)</f>
        <v/>
      </c>
      <c r="Y56" s="941" t="str">
        <f>IF('Participation+-'!BI27="","",'Participation+-'!BI27)</f>
        <v/>
      </c>
      <c r="Z56" s="941" t="str">
        <f>IF('Participation+-'!BJ27="","",'Participation+-'!BJ27)</f>
        <v/>
      </c>
      <c r="AA56" s="942" t="str">
        <f>IF('Participation+-'!BK27="","",'Participation+-'!BK27)</f>
        <v/>
      </c>
      <c r="AB56" s="940" t="str">
        <f>IF('Participation+-'!BL27="","",'Participation+-'!BL27)</f>
        <v/>
      </c>
      <c r="AC56" s="941" t="str">
        <f>IF('Participation+-'!BM27="","",'Participation+-'!BM27)</f>
        <v/>
      </c>
      <c r="AD56" s="941" t="str">
        <f>IF('Participation+-'!BN27="","",'Participation+-'!BN27)</f>
        <v/>
      </c>
      <c r="AE56" s="941" t="str">
        <f>IF('Participation+-'!BO27="","",'Participation+-'!BO27)</f>
        <v/>
      </c>
      <c r="AF56" s="941" t="str">
        <f>IF('Participation+-'!BP27="","",'Participation+-'!BP27)</f>
        <v/>
      </c>
      <c r="AG56" s="942" t="str">
        <f>IF('Participation+-'!BQ27="","",'Participation+-'!BQ27)</f>
        <v/>
      </c>
      <c r="AH56" s="1104" t="str">
        <f>IF(BG56="PSS",SUM(($BH$70*3)+$BH$71),IF(BH56="","",IF(BH56=":",":",IF(BG56=1,$BH$70-BH56,IF(BG56=2,$BH$70*2-BH56,IF(BG56=3,$BH$70*3-BH56,IF(BG56="OT",$BH$70*3+$BH$71-BH56,)))))))</f>
        <v>:</v>
      </c>
      <c r="AI56" s="1105"/>
      <c r="AJ56" s="1106"/>
      <c r="AK56" s="808"/>
      <c r="AL56" s="808"/>
      <c r="AM56" s="1107"/>
      <c r="AN56" s="1107"/>
      <c r="AO56" s="1107"/>
      <c r="AP56" s="1107"/>
      <c r="AQ56" s="1108" t="str">
        <f t="shared" si="22"/>
        <v>:</v>
      </c>
      <c r="AR56" s="1106"/>
      <c r="AS56" s="1133" t="str">
        <f t="shared" si="23"/>
        <v>:</v>
      </c>
      <c r="AT56" s="1134"/>
      <c r="AU56" s="716"/>
      <c r="AV56" s="707" t="b">
        <f>IF(AH56&lt;&gt;":",IF(AND(AX56="*",OR(AL56=2,AL56=5,AL56=10)),AQ56+AW56,""))</f>
        <v>0</v>
      </c>
      <c r="AW56" s="707" t="str">
        <f>IF(AND(AX56="*",AL56=2),"02:00",IF(AND(AX56="*",AL56=5),"05:00",IF(AND(AX56="*",AL56=10),"10:00","0")))</f>
        <v>0</v>
      </c>
      <c r="AX56" s="761"/>
      <c r="AY56" s="716"/>
      <c r="AZ56" s="716"/>
      <c r="BA56" s="641"/>
      <c r="BB56" s="725">
        <v>23</v>
      </c>
      <c r="BC56" s="764"/>
      <c r="BD56" s="1137" t="s">
        <v>88</v>
      </c>
      <c r="BE56" s="1138"/>
      <c r="BF56" s="809"/>
      <c r="BG56" s="768"/>
      <c r="BH56" s="1135" t="s">
        <v>220</v>
      </c>
      <c r="BI56" s="1136"/>
      <c r="BJ56" s="641"/>
      <c r="BK56" s="641"/>
      <c r="BL56" s="641"/>
      <c r="BM56" s="641"/>
      <c r="BN56" s="641"/>
      <c r="BO56" s="641"/>
      <c r="BP56" s="641"/>
      <c r="BQ56" s="717" t="str">
        <f t="shared" si="24"/>
        <v/>
      </c>
      <c r="BR56" s="718" t="str">
        <f t="shared" si="25"/>
        <v/>
      </c>
      <c r="BS56" s="718" t="str">
        <f t="shared" si="26"/>
        <v/>
      </c>
      <c r="BT56" s="718" t="str">
        <f t="shared" si="27"/>
        <v/>
      </c>
      <c r="BU56" s="719" t="str">
        <f>IF(M56="-","",IF(N56="","",IF(N56=":","",IF(VALUE(N56)=($BH$70*3+$BH$71),1,""))))</f>
        <v/>
      </c>
      <c r="BV56" s="774"/>
      <c r="BW56" s="717" t="str">
        <f t="shared" si="32"/>
        <v/>
      </c>
      <c r="BX56" s="718" t="str">
        <f>IF($BG56=2,$AL56,"")</f>
        <v/>
      </c>
      <c r="BY56" s="718" t="str">
        <f t="shared" si="34"/>
        <v/>
      </c>
      <c r="BZ56" s="718" t="str">
        <f>IF($BG56="OT",$AL56,"")</f>
        <v/>
      </c>
      <c r="CA56" s="719" t="str">
        <f t="shared" si="36"/>
        <v/>
      </c>
      <c r="CB56" s="774"/>
      <c r="CD56" s="15">
        <f t="shared" si="39"/>
        <v>0</v>
      </c>
      <c r="CE56" s="1161" t="str">
        <f>Reverse!Z89</f>
        <v>:</v>
      </c>
      <c r="CF56" s="1162"/>
      <c r="CG56" s="16" t="str">
        <f>IF(Reverse!AE89="","",Reverse!AE89)</f>
        <v/>
      </c>
      <c r="CH56" s="11" t="str">
        <f>IF(Reverse!AH89="","",Reverse!AH89)</f>
        <v/>
      </c>
      <c r="CI56" s="641"/>
      <c r="CJ56" s="641"/>
      <c r="CK56" s="641"/>
      <c r="CL56" s="641"/>
      <c r="CM56" s="641"/>
      <c r="CN56" s="641"/>
      <c r="CO56" s="641"/>
      <c r="CP56" s="641"/>
      <c r="CQ56" s="641"/>
      <c r="CR56" s="641"/>
      <c r="CS56" s="641"/>
      <c r="CT56" s="641"/>
      <c r="CU56" s="641"/>
      <c r="CV56" s="641"/>
      <c r="CW56" s="641"/>
      <c r="CX56" s="641"/>
      <c r="CY56" s="641"/>
      <c r="CZ56" s="641"/>
      <c r="DA56" s="641"/>
      <c r="DB56" s="641"/>
      <c r="DC56" s="641"/>
      <c r="DD56" s="641"/>
      <c r="DE56" s="641"/>
      <c r="DF56" s="641"/>
      <c r="DG56" s="641"/>
      <c r="DH56" s="641"/>
      <c r="DI56" s="641"/>
      <c r="DJ56" s="641"/>
      <c r="DK56" s="641"/>
      <c r="DL56" s="641"/>
      <c r="DM56" s="641"/>
      <c r="DN56" s="641"/>
      <c r="DO56" s="641"/>
      <c r="DP56" s="641"/>
      <c r="DQ56" s="641"/>
      <c r="DR56" s="641"/>
      <c r="DS56" s="641"/>
      <c r="DT56" s="641"/>
      <c r="DU56" s="641"/>
      <c r="DV56" s="641"/>
      <c r="DW56" s="641"/>
      <c r="DX56" s="641"/>
      <c r="DY56" s="641"/>
      <c r="DZ56" s="641"/>
      <c r="EA56" s="641"/>
      <c r="EB56" s="641"/>
      <c r="EC56" s="641"/>
      <c r="ED56" s="641"/>
      <c r="EE56" s="641"/>
      <c r="EF56" s="641"/>
      <c r="EG56" s="641"/>
      <c r="EH56" s="641"/>
    </row>
    <row r="57" spans="1:153" s="715" customFormat="1" ht="13.5" customHeight="1" x14ac:dyDescent="0.15">
      <c r="A57" s="1263" t="str">
        <f>IF(ISBLANK(GameMember!L3),"Head Coach","Head Coach:　"&amp;GameMember!L3)</f>
        <v>Head Coach:　今　隆之</v>
      </c>
      <c r="B57" s="1264"/>
      <c r="C57" s="1264"/>
      <c r="D57" s="1264"/>
      <c r="E57" s="1264"/>
      <c r="F57" s="1264"/>
      <c r="G57" s="1264"/>
      <c r="H57" s="1264"/>
      <c r="I57" s="1264"/>
      <c r="J57" s="1264"/>
      <c r="K57" s="1264"/>
      <c r="L57" s="1265"/>
      <c r="M57" s="760"/>
      <c r="N57" s="1130" t="str">
        <f t="shared" si="29"/>
        <v>:</v>
      </c>
      <c r="O57" s="1131"/>
      <c r="P57" s="1132"/>
      <c r="Q57" s="396"/>
      <c r="R57" s="396"/>
      <c r="S57" s="396"/>
      <c r="T57" s="1253"/>
      <c r="U57" s="1254"/>
      <c r="V57" s="946" t="str">
        <f>IF('Participation+-'!BF28="","",'Participation+-'!BF28)</f>
        <v/>
      </c>
      <c r="W57" s="947" t="str">
        <f>IF('Participation+-'!BG28="","",'Participation+-'!BG28)</f>
        <v/>
      </c>
      <c r="X57" s="947" t="str">
        <f>IF('Participation+-'!BH28="","",'Participation+-'!BH28)</f>
        <v/>
      </c>
      <c r="Y57" s="947" t="str">
        <f>IF('Participation+-'!BI28="","",'Participation+-'!BI28)</f>
        <v/>
      </c>
      <c r="Z57" s="947" t="str">
        <f>IF('Participation+-'!BJ28="","",'Participation+-'!BJ28)</f>
        <v/>
      </c>
      <c r="AA57" s="948" t="str">
        <f>IF('Participation+-'!BK28="","",'Participation+-'!BK28)</f>
        <v/>
      </c>
      <c r="AB57" s="940" t="str">
        <f>IF('Participation+-'!BL28="","",'Participation+-'!BL28)</f>
        <v/>
      </c>
      <c r="AC57" s="941" t="str">
        <f>IF('Participation+-'!BM28="","",'Participation+-'!BM28)</f>
        <v/>
      </c>
      <c r="AD57" s="941" t="str">
        <f>IF('Participation+-'!BN28="","",'Participation+-'!BN28)</f>
        <v/>
      </c>
      <c r="AE57" s="941" t="str">
        <f>IF('Participation+-'!BO28="","",'Participation+-'!BO28)</f>
        <v/>
      </c>
      <c r="AF57" s="941" t="str">
        <f>IF('Participation+-'!BP28="","",'Participation+-'!BP28)</f>
        <v/>
      </c>
      <c r="AG57" s="942" t="str">
        <f>IF('Participation+-'!BQ28="","",'Participation+-'!BQ28)</f>
        <v/>
      </c>
      <c r="AH57" s="1150" t="str">
        <f>IF(BG57="PSS",SUM(($BH$70*3)+$BH$71),IF(BH57="","",IF(BH57=":",":",IF(BG57=1,$BH$70-BH57,IF(BG57=2,$BH$70*2-BH57,IF(BG57=3,$BH$70*3-BH57,IF(BG57="OT",$BH$70*3+$BH$71-BH57,)))))))</f>
        <v>:</v>
      </c>
      <c r="AI57" s="1151"/>
      <c r="AJ57" s="1152"/>
      <c r="AK57" s="396"/>
      <c r="AL57" s="396"/>
      <c r="AM57" s="1246"/>
      <c r="AN57" s="1246"/>
      <c r="AO57" s="1246"/>
      <c r="AP57" s="1246"/>
      <c r="AQ57" s="1213" t="str">
        <f t="shared" si="22"/>
        <v>:</v>
      </c>
      <c r="AR57" s="1152"/>
      <c r="AS57" s="1213" t="str">
        <f t="shared" si="23"/>
        <v>:</v>
      </c>
      <c r="AT57" s="1333"/>
      <c r="AU57" s="716"/>
      <c r="AV57" s="707" t="b">
        <f>IF(AH57&lt;&gt;":",IF(AND(AX57="*",OR(AL57=2,AL57=5,AL57=10)),AQ57+AW57,""))</f>
        <v>0</v>
      </c>
      <c r="AW57" s="707" t="str">
        <f>IF(AND(AX57="*",AL57=2),"02:00",IF(AND(AX57="*",AL57=5),"05:00",IF(AND(AX57="*",AL57=10),"10:00","0")))</f>
        <v>0</v>
      </c>
      <c r="AX57" s="761"/>
      <c r="AY57" s="716"/>
      <c r="AZ57" s="716"/>
      <c r="BA57" s="641"/>
      <c r="BB57" s="672">
        <v>24</v>
      </c>
      <c r="BC57" s="765"/>
      <c r="BD57" s="1143" t="s">
        <v>530</v>
      </c>
      <c r="BE57" s="1144"/>
      <c r="BF57" s="709"/>
      <c r="BG57" s="769"/>
      <c r="BH57" s="1341" t="s">
        <v>220</v>
      </c>
      <c r="BI57" s="1342"/>
      <c r="BJ57" s="641"/>
      <c r="BK57" s="641"/>
      <c r="BL57" s="641"/>
      <c r="BM57" s="641"/>
      <c r="BN57" s="641"/>
      <c r="BO57" s="641"/>
      <c r="BP57" s="641"/>
      <c r="BQ57" s="727" t="str">
        <f t="shared" si="24"/>
        <v/>
      </c>
      <c r="BR57" s="728" t="str">
        <f t="shared" si="25"/>
        <v/>
      </c>
      <c r="BS57" s="728" t="str">
        <f t="shared" si="26"/>
        <v/>
      </c>
      <c r="BT57" s="728" t="str">
        <f t="shared" si="27"/>
        <v/>
      </c>
      <c r="BU57" s="729" t="str">
        <f>IF(M57="-","",IF(N57="","",IF(N57=":","",IF(VALUE(N57)=($BH$70*3+$BH$71),1,""))))</f>
        <v/>
      </c>
      <c r="BV57" s="774"/>
      <c r="BW57" s="727" t="str">
        <f t="shared" si="32"/>
        <v/>
      </c>
      <c r="BX57" s="728" t="str">
        <f>IF($BG57=2,$AL57,"")</f>
        <v/>
      </c>
      <c r="BY57" s="728" t="str">
        <f t="shared" si="34"/>
        <v/>
      </c>
      <c r="BZ57" s="728" t="str">
        <f>IF($BG57="OT",$AL57,"")</f>
        <v/>
      </c>
      <c r="CA57" s="729" t="str">
        <f t="shared" si="36"/>
        <v/>
      </c>
      <c r="CB57" s="774"/>
      <c r="CC57" s="144"/>
      <c r="CD57" s="15">
        <f t="shared" si="39"/>
        <v>0</v>
      </c>
      <c r="CE57" s="1161" t="str">
        <f>Reverse!Z90</f>
        <v>:</v>
      </c>
      <c r="CF57" s="1162"/>
      <c r="CG57" s="16" t="str">
        <f>IF(Reverse!AE90="","",Reverse!AE90)</f>
        <v/>
      </c>
      <c r="CH57" s="11" t="str">
        <f>IF(Reverse!AH90="","",Reverse!AH90)</f>
        <v/>
      </c>
      <c r="CI57" s="641"/>
      <c r="CJ57" s="641"/>
      <c r="CK57" s="641"/>
      <c r="CL57" s="641"/>
      <c r="CM57" s="641"/>
      <c r="CN57" s="641"/>
      <c r="CO57" s="641"/>
      <c r="CP57" s="641"/>
      <c r="CQ57" s="641"/>
      <c r="CR57" s="641"/>
      <c r="CS57" s="641"/>
      <c r="CT57" s="641"/>
      <c r="CU57" s="641"/>
      <c r="CV57" s="641"/>
      <c r="CW57" s="641"/>
      <c r="CX57" s="641"/>
      <c r="CY57" s="641"/>
      <c r="CZ57" s="641"/>
      <c r="DA57" s="641"/>
      <c r="DB57" s="641"/>
      <c r="DC57" s="641"/>
      <c r="DD57" s="641"/>
      <c r="DE57" s="641"/>
      <c r="DF57" s="641"/>
      <c r="DG57" s="641"/>
      <c r="DH57" s="641"/>
      <c r="DI57" s="641"/>
      <c r="DJ57" s="641"/>
      <c r="DK57" s="641"/>
      <c r="DL57" s="641"/>
      <c r="DM57" s="641"/>
      <c r="DN57" s="641"/>
      <c r="DO57" s="641"/>
      <c r="DP57" s="641"/>
      <c r="DQ57" s="641"/>
      <c r="DR57" s="641"/>
      <c r="DS57" s="641"/>
      <c r="DT57" s="641"/>
      <c r="DU57" s="641"/>
      <c r="DV57" s="641"/>
      <c r="DW57" s="641"/>
      <c r="DX57" s="641"/>
      <c r="DY57" s="641"/>
      <c r="DZ57" s="641"/>
      <c r="EA57" s="641"/>
      <c r="EB57" s="641"/>
      <c r="EC57" s="641"/>
      <c r="ED57" s="641"/>
      <c r="EE57" s="641"/>
      <c r="EF57" s="641"/>
      <c r="EG57" s="641"/>
      <c r="EH57" s="641"/>
    </row>
    <row r="58" spans="1:153" s="743" customFormat="1" ht="13.5" customHeight="1" x14ac:dyDescent="0.2">
      <c r="A58" s="1145" t="s">
        <v>26</v>
      </c>
      <c r="B58" s="1145"/>
      <c r="C58" s="1145"/>
      <c r="D58" s="1145"/>
      <c r="E58" s="1145"/>
      <c r="F58" s="1145"/>
      <c r="G58" s="1145"/>
      <c r="H58" s="1145"/>
      <c r="I58" s="1145"/>
      <c r="J58" s="1145"/>
      <c r="K58" s="1145"/>
      <c r="L58" s="1145"/>
      <c r="M58" s="1145"/>
      <c r="N58" s="1145" t="s">
        <v>1183</v>
      </c>
      <c r="O58" s="1145"/>
      <c r="P58" s="1145"/>
      <c r="Q58" s="1145"/>
      <c r="R58" s="1145"/>
      <c r="S58" s="1145"/>
      <c r="T58" s="1145"/>
      <c r="U58" s="1145"/>
      <c r="V58" s="1145"/>
      <c r="W58" s="1145"/>
      <c r="X58" s="1145"/>
      <c r="Y58" s="1145"/>
      <c r="Z58" s="738"/>
      <c r="AA58" s="1092" t="s">
        <v>1182</v>
      </c>
      <c r="AB58" s="1145"/>
      <c r="AC58" s="1145"/>
      <c r="AD58" s="1145"/>
      <c r="AE58" s="1145"/>
      <c r="AF58" s="1145"/>
      <c r="AG58" s="1145"/>
      <c r="AH58" s="1145"/>
      <c r="AI58" s="1145"/>
      <c r="AJ58" s="1145"/>
      <c r="AK58" s="1145"/>
      <c r="AL58" s="1145"/>
      <c r="AM58" s="738"/>
      <c r="AN58" s="1145" t="s">
        <v>1161</v>
      </c>
      <c r="AO58" s="1145"/>
      <c r="AP58" s="1145"/>
      <c r="AQ58" s="1145"/>
      <c r="AR58" s="1145"/>
      <c r="AS58" s="1145"/>
      <c r="AT58" s="1145"/>
      <c r="AU58" s="739"/>
      <c r="AV58" s="739"/>
      <c r="AW58" s="739"/>
      <c r="AX58" s="739"/>
      <c r="AY58" s="739"/>
      <c r="AZ58" s="739"/>
      <c r="BA58" s="739"/>
      <c r="BB58" s="666" t="s">
        <v>528</v>
      </c>
      <c r="BC58" s="666"/>
      <c r="BD58" s="144"/>
      <c r="BE58" s="144"/>
      <c r="BF58" s="144"/>
      <c r="BG58" s="565"/>
      <c r="BH58" s="565"/>
      <c r="BI58" s="565"/>
      <c r="BJ58" s="144"/>
      <c r="BK58" s="144"/>
      <c r="BL58" s="144"/>
      <c r="BM58" s="144"/>
      <c r="BN58" s="144"/>
      <c r="BO58" s="144"/>
      <c r="BP58" s="144"/>
      <c r="BQ58" s="732">
        <f>SUM(BQ34:BQ57)</f>
        <v>0</v>
      </c>
      <c r="BR58" s="733">
        <f>SUM(BR34:BR57)</f>
        <v>0</v>
      </c>
      <c r="BS58" s="733">
        <f>SUM(BS34:BS57)</f>
        <v>0</v>
      </c>
      <c r="BT58" s="733">
        <f>SUM(BT34:BT57)</f>
        <v>0</v>
      </c>
      <c r="BU58" s="734">
        <f>SUM(BU34:BU57)</f>
        <v>0</v>
      </c>
      <c r="BV58" s="701"/>
      <c r="BW58" s="732">
        <f>SUM(BW34:BW57)</f>
        <v>0</v>
      </c>
      <c r="BX58" s="733">
        <f>SUM(BX34:BX57)</f>
        <v>0</v>
      </c>
      <c r="BY58" s="733">
        <f>SUM(BY34:BY57)</f>
        <v>0</v>
      </c>
      <c r="BZ58" s="733">
        <f>SUM(BZ34:BZ57)</f>
        <v>0</v>
      </c>
      <c r="CA58" s="734">
        <f>SUM(CA34:CA57)</f>
        <v>0</v>
      </c>
      <c r="CB58" s="701"/>
      <c r="CC58" s="740"/>
      <c r="CD58" s="15">
        <f>IF(OR(ISERR(VALUE(CE59))=TRUE,ISERR(VALUE(CE58))=TRUE),0,VALUE(CE59)-VALUE(CE58))</f>
        <v>0</v>
      </c>
      <c r="CE58" s="1161" t="str">
        <f>Reverse!Z91</f>
        <v>:</v>
      </c>
      <c r="CF58" s="1162"/>
      <c r="CG58" s="16" t="str">
        <f>IF(Reverse!AE91="","",Reverse!AE91)</f>
        <v/>
      </c>
      <c r="CH58" s="11" t="str">
        <f>IF(Reverse!AH91="","",Reverse!AH91)</f>
        <v/>
      </c>
      <c r="CI58" s="641"/>
      <c r="CJ58" s="641"/>
      <c r="CK58" s="740"/>
      <c r="CL58" s="740"/>
      <c r="CM58" s="740"/>
      <c r="CN58" s="740"/>
      <c r="CO58" s="740"/>
      <c r="CP58" s="740"/>
      <c r="CQ58" s="740"/>
      <c r="CR58" s="740"/>
      <c r="CS58" s="740"/>
      <c r="CT58" s="740"/>
      <c r="CU58" s="740"/>
      <c r="CV58" s="740"/>
      <c r="CW58" s="740"/>
      <c r="CX58" s="740"/>
      <c r="CY58" s="740"/>
      <c r="CZ58" s="740"/>
      <c r="DA58" s="740"/>
      <c r="DB58" s="740"/>
      <c r="DC58" s="740"/>
      <c r="DD58" s="740"/>
      <c r="DE58" s="740"/>
      <c r="DF58" s="740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</row>
    <row r="59" spans="1:153" s="743" customFormat="1" ht="13.5" customHeight="1" x14ac:dyDescent="0.15">
      <c r="A59" s="1353" t="s">
        <v>28</v>
      </c>
      <c r="B59" s="1300"/>
      <c r="C59" s="1354"/>
      <c r="D59" s="1368" t="s">
        <v>29</v>
      </c>
      <c r="E59" s="1332"/>
      <c r="F59" s="1332" t="s">
        <v>30</v>
      </c>
      <c r="G59" s="1332"/>
      <c r="H59" s="1332" t="s">
        <v>31</v>
      </c>
      <c r="I59" s="1332"/>
      <c r="J59" s="1366" t="s">
        <v>32</v>
      </c>
      <c r="K59" s="1259"/>
      <c r="L59" s="1332" t="s">
        <v>33</v>
      </c>
      <c r="M59" s="1366"/>
      <c r="N59" s="1331" t="s">
        <v>34</v>
      </c>
      <c r="O59" s="1332"/>
      <c r="P59" s="1332" t="s">
        <v>35</v>
      </c>
      <c r="Q59" s="1332"/>
      <c r="R59" s="1332" t="s">
        <v>1124</v>
      </c>
      <c r="S59" s="1332"/>
      <c r="T59" s="1296" t="s">
        <v>36</v>
      </c>
      <c r="U59" s="1297"/>
      <c r="V59" s="1296" t="s">
        <v>37</v>
      </c>
      <c r="W59" s="1297"/>
      <c r="X59" s="1296" t="s">
        <v>1125</v>
      </c>
      <c r="Y59" s="1354"/>
      <c r="Z59" s="901"/>
      <c r="AA59" s="1258" t="s">
        <v>38</v>
      </c>
      <c r="AB59" s="1259"/>
      <c r="AC59" s="1366" t="s">
        <v>39</v>
      </c>
      <c r="AD59" s="1375"/>
      <c r="AE59" s="1376" t="s">
        <v>40</v>
      </c>
      <c r="AF59" s="1259"/>
      <c r="AG59" s="1366" t="s">
        <v>41</v>
      </c>
      <c r="AH59" s="1259"/>
      <c r="AI59" s="1366" t="s">
        <v>39</v>
      </c>
      <c r="AJ59" s="1375"/>
      <c r="AK59" s="1366" t="s">
        <v>40</v>
      </c>
      <c r="AL59" s="1386"/>
      <c r="AM59" s="738"/>
      <c r="AN59" s="1148" t="s">
        <v>12</v>
      </c>
      <c r="AO59" s="1149"/>
      <c r="AP59" s="1149"/>
      <c r="AQ59" s="1149" t="s">
        <v>38</v>
      </c>
      <c r="AR59" s="1149"/>
      <c r="AS59" s="1149" t="s">
        <v>41</v>
      </c>
      <c r="AT59" s="1344"/>
      <c r="AU59" s="739"/>
      <c r="AV59" s="739"/>
      <c r="AW59" s="739"/>
      <c r="AX59" s="739"/>
      <c r="AY59" s="739"/>
      <c r="AZ59" s="739"/>
      <c r="BA59" s="739"/>
      <c r="BB59" s="668" t="s">
        <v>11</v>
      </c>
      <c r="BC59" s="669" t="s">
        <v>199</v>
      </c>
      <c r="BD59" s="994" t="s">
        <v>12</v>
      </c>
      <c r="BE59" s="995"/>
      <c r="BF59" s="739"/>
      <c r="BG59" s="785"/>
      <c r="BH59" s="1343"/>
      <c r="BI59" s="1343"/>
      <c r="BJ59" s="739"/>
      <c r="BK59" s="739"/>
      <c r="BL59" s="739"/>
      <c r="BM59" s="739"/>
      <c r="BN59" s="739"/>
      <c r="BO59" s="739"/>
      <c r="BP59" s="739"/>
      <c r="BQ59" s="777">
        <f>BQ58+'(2)'!BQ58</f>
        <v>0</v>
      </c>
      <c r="BR59" s="777">
        <f>BR58+'(2)'!BR58</f>
        <v>0</v>
      </c>
      <c r="BS59" s="777">
        <f>BS58+'(2)'!BS58</f>
        <v>0</v>
      </c>
      <c r="BT59" s="777">
        <f>BT58+'(2)'!BT58</f>
        <v>0</v>
      </c>
      <c r="BU59" s="777">
        <f>BU58+'(2)'!BU58</f>
        <v>0</v>
      </c>
      <c r="BV59" s="701"/>
      <c r="BW59" s="777">
        <f>BW58+'(2)'!BW58</f>
        <v>0</v>
      </c>
      <c r="BX59" s="777">
        <f>BX58+'(2)'!BX58</f>
        <v>0</v>
      </c>
      <c r="BY59" s="777">
        <f>BY58+'(2)'!BY58</f>
        <v>0</v>
      </c>
      <c r="BZ59" s="777">
        <f>BZ58+'(2)'!BZ58</f>
        <v>0</v>
      </c>
      <c r="CA59" s="777">
        <f>CA58+'(2)'!CA58</f>
        <v>0</v>
      </c>
      <c r="CB59" s="786"/>
      <c r="CC59" s="675" t="s">
        <v>208</v>
      </c>
      <c r="CD59" s="15">
        <f t="shared" si="39"/>
        <v>0</v>
      </c>
      <c r="CE59" s="1243" t="str">
        <f>Reverse!Z92</f>
        <v>:</v>
      </c>
      <c r="CF59" s="1244"/>
      <c r="CG59" s="18" t="str">
        <f>IF(Reverse!AE92="","",Reverse!AE92)</f>
        <v/>
      </c>
      <c r="CH59" s="12" t="str">
        <f>IF(Reverse!AH92="","",Reverse!AH92)</f>
        <v/>
      </c>
      <c r="CI59" s="779"/>
      <c r="CJ59" s="740"/>
      <c r="CK59" s="740"/>
      <c r="CL59" s="740"/>
      <c r="CM59" s="740"/>
      <c r="CN59" s="740"/>
      <c r="CO59" s="740"/>
      <c r="CP59" s="740"/>
      <c r="CQ59" s="740"/>
      <c r="CR59" s="740"/>
      <c r="CS59" s="740"/>
      <c r="CT59" s="740"/>
      <c r="CU59" s="740"/>
      <c r="CV59" s="740"/>
      <c r="CW59" s="740"/>
      <c r="CX59" s="740"/>
      <c r="CY59" s="740"/>
      <c r="CZ59" s="740"/>
      <c r="DA59" s="740"/>
      <c r="DB59" s="740"/>
      <c r="DC59" s="740"/>
      <c r="DD59" s="740"/>
      <c r="DE59" s="740"/>
      <c r="DF59" s="740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</row>
    <row r="60" spans="1:153" ht="13.5" customHeight="1" x14ac:dyDescent="0.15">
      <c r="A60" s="1355">
        <v>1</v>
      </c>
      <c r="B60" s="1356"/>
      <c r="C60" s="1357"/>
      <c r="D60" s="1367" t="str">
        <f>IF($C$2="",":",GameSummary!C63&amp;":"&amp;GameSummary!D63)</f>
        <v>0:0</v>
      </c>
      <c r="E60" s="1364"/>
      <c r="F60" s="1364" t="str">
        <f>IF($C$2="",":",GameSummary!E63&amp;":"&amp;GameSummary!F63)</f>
        <v>0:0</v>
      </c>
      <c r="G60" s="1364"/>
      <c r="H60" s="1364" t="str">
        <f>IF($C$2="",":",GameSummary!G63&amp;":"&amp;GameSummary!H63)</f>
        <v>0:0</v>
      </c>
      <c r="I60" s="1364"/>
      <c r="J60" s="1364" t="str">
        <f>IF($C$2="",":",GameSummary!I63&amp;":"&amp;GameSummary!J63)</f>
        <v>0:0</v>
      </c>
      <c r="K60" s="1364"/>
      <c r="L60" s="1364" t="str">
        <f>IF($C$2="",":",GameSummary!K63&amp;":"&amp;GameSummary!L63)</f>
        <v>0:0</v>
      </c>
      <c r="M60" s="1365"/>
      <c r="N60" s="1255" t="str">
        <f>IF($C$2="","",GameSummary!M63)</f>
        <v>-</v>
      </c>
      <c r="O60" s="1111"/>
      <c r="P60" s="1110" t="str">
        <f>IF($C$2="","",GameSummary!O63)</f>
        <v>-</v>
      </c>
      <c r="Q60" s="1111"/>
      <c r="R60" s="1110" t="str">
        <f>IF(C2="","","-")</f>
        <v>-</v>
      </c>
      <c r="S60" s="1111"/>
      <c r="T60" s="1256" t="str">
        <f>IF($C$2="","",GameSummary!S63)</f>
        <v>-</v>
      </c>
      <c r="U60" s="1257"/>
      <c r="V60" s="1256" t="str">
        <f>IF($C$2="","",GameSummary!U63)</f>
        <v>-</v>
      </c>
      <c r="W60" s="1257"/>
      <c r="X60" s="1256" t="str">
        <f>IF(C2="","","-")</f>
        <v>-</v>
      </c>
      <c r="Y60" s="1387"/>
      <c r="Z60" s="902"/>
      <c r="AA60" s="1260">
        <f>IF(AQ60="","",AQ60)</f>
        <v>33</v>
      </c>
      <c r="AB60" s="1261"/>
      <c r="AC60" s="1133">
        <f>IF(AA60="",":",IF(AA60="-","-",GameSummary!AL110))</f>
        <v>0</v>
      </c>
      <c r="AD60" s="1250"/>
      <c r="AE60" s="1171">
        <f>IF(AA60="","",IF(AA60="-","-",(GameSummary!AN110)))</f>
        <v>0</v>
      </c>
      <c r="AF60" s="1249"/>
      <c r="AG60" s="1373">
        <f>IF(AS60="","",AS60)</f>
        <v>1</v>
      </c>
      <c r="AH60" s="1374"/>
      <c r="AI60" s="1133">
        <f>IF(AG60="",":",IF(AG60="-","-",GameSummary!AL112))</f>
        <v>0</v>
      </c>
      <c r="AJ60" s="1250"/>
      <c r="AK60" s="1171">
        <f>IF(AG60="","",IF(AG60="-","-",(GameSummary!AN112)))</f>
        <v>0</v>
      </c>
      <c r="AL60" s="1172"/>
      <c r="AM60" s="666"/>
      <c r="AN60" s="1146">
        <f t="shared" ref="AN60:AN71" si="43">IF($C$2="",":",IF(BD60="","",IF(BD60=":",":",IF(BC60=1,$BH$70-BD60,IF(BC60=2,$BH$70*2-BD60,IF(BC60=3,$BH$70*3-BD60,IF(BC60="OT",$BH$70*3+$BH$71-BD60,)))))))</f>
        <v>0</v>
      </c>
      <c r="AO60" s="1147"/>
      <c r="AP60" s="1147"/>
      <c r="AQ60" s="1169">
        <f>IF(A7="","",A7)</f>
        <v>33</v>
      </c>
      <c r="AR60" s="1169"/>
      <c r="AS60" s="1169">
        <f>IF(A34="","",A34)</f>
        <v>1</v>
      </c>
      <c r="AT60" s="1170"/>
      <c r="AU60" s="680"/>
      <c r="AV60" s="680"/>
      <c r="AW60" s="680"/>
      <c r="AX60" s="680"/>
      <c r="AY60" s="680"/>
      <c r="AZ60" s="680"/>
      <c r="BA60" s="680"/>
      <c r="BB60" s="670">
        <v>1</v>
      </c>
      <c r="BC60" s="762">
        <v>1</v>
      </c>
      <c r="BD60" s="1174">
        <f>BH70</f>
        <v>0.625</v>
      </c>
      <c r="BE60" s="1175"/>
      <c r="BF60" s="680"/>
      <c r="BJ60" s="680"/>
      <c r="BK60" s="680"/>
      <c r="BL60" s="680"/>
      <c r="BM60" s="680"/>
      <c r="BN60" s="680"/>
      <c r="BO60" s="680"/>
      <c r="BP60" s="680"/>
      <c r="BQ60" s="680"/>
      <c r="BR60" s="680"/>
      <c r="BS60" s="680"/>
      <c r="BT60" s="675"/>
      <c r="BU60" s="770"/>
      <c r="BV60" s="770"/>
      <c r="BW60" s="770"/>
      <c r="BX60" s="770"/>
      <c r="BY60" s="770"/>
      <c r="BZ60" s="770"/>
      <c r="CA60" s="770"/>
      <c r="CB60" s="770"/>
      <c r="CC60" s="675"/>
      <c r="CD60" s="13">
        <f t="shared" si="39"/>
        <v>0</v>
      </c>
      <c r="CE60" s="1178" t="str">
        <f>'(2)'!AN60</f>
        <v>:</v>
      </c>
      <c r="CF60" s="1179"/>
      <c r="CG60" s="14" t="str">
        <f>IF('(2)'!AQ60="","",'(2)'!AQ60)</f>
        <v/>
      </c>
      <c r="CH60" s="10" t="str">
        <f>IF('(2)'!AS60="","",'(2)'!AS60)</f>
        <v/>
      </c>
      <c r="CI60" s="779"/>
      <c r="CJ60" s="740"/>
      <c r="CK60" s="675"/>
      <c r="CL60" s="675"/>
      <c r="CM60" s="675"/>
      <c r="CN60" s="675"/>
      <c r="CO60" s="675"/>
      <c r="CP60" s="675"/>
      <c r="CQ60" s="675"/>
      <c r="CR60" s="675"/>
      <c r="CS60" s="675"/>
      <c r="CT60" s="675"/>
      <c r="CU60" s="675"/>
      <c r="CV60" s="675"/>
      <c r="CW60" s="675"/>
      <c r="CX60" s="675"/>
      <c r="CY60" s="675"/>
      <c r="CZ60" s="675"/>
      <c r="DA60" s="675"/>
      <c r="DB60" s="675"/>
      <c r="DC60" s="675"/>
      <c r="DD60" s="675"/>
      <c r="DE60" s="675"/>
      <c r="DF60" s="675"/>
      <c r="DG60" s="675"/>
      <c r="DH60" s="675"/>
      <c r="DI60" s="675"/>
      <c r="DJ60" s="675"/>
      <c r="DK60" s="675"/>
      <c r="DL60" s="675"/>
      <c r="DM60" s="675"/>
      <c r="DN60" s="675"/>
      <c r="DO60" s="675"/>
      <c r="DP60" s="675"/>
      <c r="DQ60" s="675"/>
      <c r="DR60" s="675"/>
      <c r="DS60" s="675"/>
      <c r="DT60" s="675"/>
      <c r="DU60" s="675"/>
      <c r="DV60" s="675"/>
      <c r="DW60" s="675"/>
      <c r="DX60" s="675"/>
      <c r="DY60" s="675"/>
      <c r="DZ60" s="675"/>
      <c r="EA60" s="675"/>
      <c r="EB60" s="675"/>
      <c r="EC60" s="675"/>
      <c r="ED60" s="675"/>
      <c r="EE60" s="675"/>
      <c r="EF60" s="675"/>
      <c r="EG60" s="675"/>
      <c r="EH60" s="675"/>
      <c r="EI60" s="675"/>
      <c r="EJ60" s="675"/>
      <c r="EK60" s="675"/>
      <c r="EL60" s="675"/>
      <c r="EM60" s="675"/>
      <c r="EN60" s="675"/>
      <c r="EO60" s="675"/>
      <c r="EP60" s="675"/>
      <c r="EQ60" s="675"/>
      <c r="ER60" s="675"/>
      <c r="ES60" s="675"/>
      <c r="ET60" s="675"/>
      <c r="EU60" s="675"/>
    </row>
    <row r="61" spans="1:153" ht="13.5" customHeight="1" x14ac:dyDescent="0.15">
      <c r="A61" s="1358">
        <v>2</v>
      </c>
      <c r="B61" s="1359"/>
      <c r="C61" s="1360"/>
      <c r="D61" s="1270" t="str">
        <f>IF($C$2="",":",GameSummary!C64&amp;":"&amp;GameSummary!D64)</f>
        <v>0:0</v>
      </c>
      <c r="E61" s="1124"/>
      <c r="F61" s="1124" t="str">
        <f>IF($C$2="",":",GameSummary!E64&amp;":"&amp;GameSummary!F64)</f>
        <v>0:0</v>
      </c>
      <c r="G61" s="1124"/>
      <c r="H61" s="1124" t="str">
        <f>IF($C$2="",":",GameSummary!G64&amp;":"&amp;GameSummary!H64)</f>
        <v>0:0</v>
      </c>
      <c r="I61" s="1124"/>
      <c r="J61" s="1124" t="str">
        <f>IF($C$2="",":",GameSummary!I64&amp;":"&amp;GameSummary!J64)</f>
        <v>0:0</v>
      </c>
      <c r="K61" s="1124"/>
      <c r="L61" s="1124" t="str">
        <f>IF($C$2="",":",GameSummary!K64&amp;":"&amp;GameSummary!L64)</f>
        <v>0:0</v>
      </c>
      <c r="M61" s="1125"/>
      <c r="N61" s="1269" t="str">
        <f>IF($C$2="","",GameSummary!M64)</f>
        <v>-</v>
      </c>
      <c r="O61" s="1252"/>
      <c r="P61" s="1251" t="str">
        <f>IF($C$2="","",GameSummary!O64)</f>
        <v>-</v>
      </c>
      <c r="Q61" s="1252"/>
      <c r="R61" s="1251" t="str">
        <f>IF(C2="","","-")</f>
        <v>-</v>
      </c>
      <c r="S61" s="1252"/>
      <c r="T61" s="1251" t="str">
        <f>IF($C$2="","",GameSummary!S64)</f>
        <v>-</v>
      </c>
      <c r="U61" s="1252"/>
      <c r="V61" s="1251" t="str">
        <f>IF($C$2="","",GameSummary!U64)</f>
        <v>-</v>
      </c>
      <c r="W61" s="1252"/>
      <c r="X61" s="1251" t="str">
        <f>IF(C2="","","-")</f>
        <v>-</v>
      </c>
      <c r="Y61" s="1388"/>
      <c r="Z61" s="902"/>
      <c r="AA61" s="1385" t="str">
        <f>IF(K8="","",IF(K8="-","-",IF(K8="N","-",IF(K8="Y",A8))))</f>
        <v>-</v>
      </c>
      <c r="AB61" s="1197"/>
      <c r="AC61" s="1204" t="str">
        <f>IF(AA61="",":",IF(AA61="-","-",GameSummary!AO110))</f>
        <v>-</v>
      </c>
      <c r="AD61" s="1205"/>
      <c r="AE61" s="1112" t="str">
        <f>IF(AA61="","",IF(AA61="-","-",(GameSummary!AQ110)))</f>
        <v>-</v>
      </c>
      <c r="AF61" s="1198"/>
      <c r="AG61" s="1196" t="str">
        <f>IF(K35="","",IF(K35="-","-",IF(K35="N","-",IF(K35="Y",A35))))</f>
        <v>-</v>
      </c>
      <c r="AH61" s="1197"/>
      <c r="AI61" s="1204" t="str">
        <f>IF(AG61="",":",IF(AG61="-","-",GameSummary!AO112))</f>
        <v>-</v>
      </c>
      <c r="AJ61" s="1205"/>
      <c r="AK61" s="1112" t="str">
        <f>IF(AG61="","",IF(AG61="-","-",(GameSummary!AQ112)))</f>
        <v>-</v>
      </c>
      <c r="AL61" s="1113"/>
      <c r="AM61" s="666"/>
      <c r="AN61" s="1146" t="str">
        <f t="shared" si="43"/>
        <v>:</v>
      </c>
      <c r="AO61" s="1147"/>
      <c r="AP61" s="1147"/>
      <c r="AQ61" s="1158"/>
      <c r="AR61" s="1158"/>
      <c r="AS61" s="1158"/>
      <c r="AT61" s="1159"/>
      <c r="AU61" s="680"/>
      <c r="AV61" s="680"/>
      <c r="AW61" s="680"/>
      <c r="AX61" s="680"/>
      <c r="AY61" s="680"/>
      <c r="AZ61" s="680"/>
      <c r="BA61" s="680"/>
      <c r="BB61" s="671">
        <v>2</v>
      </c>
      <c r="BC61" s="763"/>
      <c r="BD61" s="1139" t="s">
        <v>88</v>
      </c>
      <c r="BE61" s="1140"/>
      <c r="BF61" s="680"/>
      <c r="BG61" s="1193" t="s">
        <v>565</v>
      </c>
      <c r="BH61" s="1193"/>
      <c r="BI61" s="1193"/>
      <c r="BJ61" s="680"/>
      <c r="BK61" s="680"/>
      <c r="BL61" s="680"/>
      <c r="BM61" s="680"/>
      <c r="BN61" s="680"/>
      <c r="BO61" s="680"/>
      <c r="BP61" s="680"/>
      <c r="BQ61" s="680"/>
      <c r="BR61" s="680"/>
      <c r="BS61" s="680"/>
      <c r="BT61" s="675"/>
      <c r="BU61" s="770"/>
      <c r="BV61" s="770"/>
      <c r="BW61" s="770"/>
      <c r="BX61" s="770"/>
      <c r="BY61" s="770"/>
      <c r="BZ61" s="770"/>
      <c r="CA61" s="770"/>
      <c r="CB61" s="770"/>
      <c r="CC61" s="675"/>
      <c r="CD61" s="15">
        <f t="shared" si="39"/>
        <v>0</v>
      </c>
      <c r="CE61" s="1161" t="str">
        <f>'(2)'!AN61</f>
        <v>:</v>
      </c>
      <c r="CF61" s="1162"/>
      <c r="CG61" s="16" t="str">
        <f>IF('(2)'!AQ61="","",'(2)'!AQ61)</f>
        <v/>
      </c>
      <c r="CH61" s="11" t="str">
        <f>IF('(2)'!AS61="","",'(2)'!AS61)</f>
        <v/>
      </c>
      <c r="CJ61" s="675"/>
      <c r="CK61" s="675"/>
      <c r="CL61" s="675"/>
      <c r="CM61" s="675"/>
      <c r="CN61" s="675"/>
      <c r="CO61" s="675"/>
      <c r="CP61" s="675"/>
      <c r="CQ61" s="675"/>
      <c r="CR61" s="675"/>
      <c r="CS61" s="675"/>
      <c r="CT61" s="675"/>
      <c r="CU61" s="675"/>
      <c r="CV61" s="675"/>
      <c r="CW61" s="675"/>
      <c r="CX61" s="675"/>
      <c r="CY61" s="675"/>
      <c r="CZ61" s="675"/>
      <c r="DA61" s="675"/>
      <c r="DB61" s="675"/>
      <c r="DC61" s="675"/>
      <c r="DD61" s="675"/>
      <c r="DE61" s="675"/>
      <c r="DF61" s="675"/>
      <c r="DG61" s="675"/>
      <c r="DH61" s="675"/>
      <c r="DI61" s="675"/>
      <c r="DJ61" s="675"/>
      <c r="DK61" s="675"/>
      <c r="DL61" s="675"/>
      <c r="DM61" s="675"/>
      <c r="DN61" s="675"/>
      <c r="DO61" s="675"/>
      <c r="DP61" s="675"/>
      <c r="DQ61" s="675"/>
      <c r="DR61" s="675"/>
      <c r="DS61" s="675"/>
      <c r="DT61" s="675"/>
      <c r="DU61" s="675"/>
      <c r="DV61" s="675"/>
      <c r="DW61" s="675"/>
      <c r="DX61" s="675"/>
      <c r="DY61" s="675"/>
      <c r="DZ61" s="675"/>
      <c r="EA61" s="675"/>
      <c r="EB61" s="675"/>
      <c r="EC61" s="675"/>
      <c r="ED61" s="675"/>
      <c r="EE61" s="675"/>
      <c r="EF61" s="675"/>
      <c r="EG61" s="675"/>
      <c r="EH61" s="675"/>
      <c r="EI61" s="675"/>
      <c r="EJ61" s="675"/>
      <c r="EK61" s="675"/>
      <c r="EL61" s="675"/>
      <c r="EM61" s="675"/>
      <c r="EN61" s="675"/>
      <c r="EO61" s="675"/>
      <c r="EP61" s="675"/>
      <c r="EQ61" s="675"/>
      <c r="ER61" s="675"/>
      <c r="ES61" s="675"/>
      <c r="ET61" s="675"/>
      <c r="EU61" s="675"/>
    </row>
    <row r="62" spans="1:153" ht="13.5" customHeight="1" x14ac:dyDescent="0.15">
      <c r="A62" s="1358">
        <v>3</v>
      </c>
      <c r="B62" s="1359"/>
      <c r="C62" s="1360"/>
      <c r="D62" s="1270" t="str">
        <f>IF($C$2="",":",GameSummary!C65&amp;":"&amp;GameSummary!D65)</f>
        <v>0:0</v>
      </c>
      <c r="E62" s="1124"/>
      <c r="F62" s="1124" t="str">
        <f>IF($C$2="",":",GameSummary!E65&amp;":"&amp;GameSummary!F65)</f>
        <v>0:0</v>
      </c>
      <c r="G62" s="1124"/>
      <c r="H62" s="1124" t="str">
        <f>IF($C$2="",":",GameSummary!G65&amp;":"&amp;GameSummary!H65)</f>
        <v>0:0</v>
      </c>
      <c r="I62" s="1124"/>
      <c r="J62" s="1124" t="str">
        <f>IF($C$2="",":",GameSummary!I65&amp;":"&amp;GameSummary!J65)</f>
        <v>0:0</v>
      </c>
      <c r="K62" s="1124"/>
      <c r="L62" s="1124" t="str">
        <f>IF($C$2="",":",GameSummary!K65&amp;":"&amp;GameSummary!L65)</f>
        <v>0:0</v>
      </c>
      <c r="M62" s="1125"/>
      <c r="N62" s="1269" t="str">
        <f>IF($C$2="","",GameSummary!M65)</f>
        <v>-</v>
      </c>
      <c r="O62" s="1252"/>
      <c r="P62" s="1251" t="str">
        <f>IF($C$2="","",GameSummary!O65)</f>
        <v>-</v>
      </c>
      <c r="Q62" s="1252"/>
      <c r="R62" s="1251" t="str">
        <f>IF(C2="","","-")</f>
        <v>-</v>
      </c>
      <c r="S62" s="1252"/>
      <c r="T62" s="1251" t="str">
        <f>IF($C$2="","",GameSummary!S65)</f>
        <v>-</v>
      </c>
      <c r="U62" s="1252"/>
      <c r="V62" s="1251" t="str">
        <f>IF($C$2="","",GameSummary!U65)</f>
        <v>-</v>
      </c>
      <c r="W62" s="1252"/>
      <c r="X62" s="1251" t="str">
        <f>IF(C2="","","-")</f>
        <v>-</v>
      </c>
      <c r="Y62" s="1388"/>
      <c r="Z62" s="902"/>
      <c r="AA62" s="1404" t="s">
        <v>926</v>
      </c>
      <c r="AB62" s="1195"/>
      <c r="AC62" s="1213" t="s">
        <v>926</v>
      </c>
      <c r="AD62" s="1214"/>
      <c r="AE62" s="1215" t="s">
        <v>926</v>
      </c>
      <c r="AF62" s="1217"/>
      <c r="AG62" s="1194" t="s">
        <v>927</v>
      </c>
      <c r="AH62" s="1195"/>
      <c r="AI62" s="1213" t="s">
        <v>926</v>
      </c>
      <c r="AJ62" s="1214"/>
      <c r="AK62" s="1215" t="s">
        <v>926</v>
      </c>
      <c r="AL62" s="1216"/>
      <c r="AM62" s="666"/>
      <c r="AN62" s="1146" t="str">
        <f t="shared" si="43"/>
        <v>:</v>
      </c>
      <c r="AO62" s="1147"/>
      <c r="AP62" s="1147"/>
      <c r="AQ62" s="1158"/>
      <c r="AR62" s="1158"/>
      <c r="AS62" s="1158"/>
      <c r="AT62" s="1159"/>
      <c r="AU62" s="680"/>
      <c r="AV62" s="680"/>
      <c r="AW62" s="680"/>
      <c r="AX62" s="680"/>
      <c r="AY62" s="680"/>
      <c r="AZ62" s="680"/>
      <c r="BA62" s="680"/>
      <c r="BB62" s="671">
        <v>3</v>
      </c>
      <c r="BC62" s="763"/>
      <c r="BD62" s="1139" t="s">
        <v>88</v>
      </c>
      <c r="BE62" s="1140"/>
      <c r="BF62" s="680"/>
      <c r="BG62" s="669" t="s">
        <v>199</v>
      </c>
      <c r="BH62" s="1163" t="s">
        <v>12</v>
      </c>
      <c r="BI62" s="1164"/>
      <c r="BJ62" s="680"/>
      <c r="BK62" s="680"/>
      <c r="BL62" s="680"/>
      <c r="BM62" s="680"/>
      <c r="BN62" s="680"/>
      <c r="BO62" s="680"/>
      <c r="BP62" s="680"/>
      <c r="BQ62" s="680"/>
      <c r="BR62" s="680"/>
      <c r="BS62" s="680"/>
      <c r="BT62" s="675"/>
      <c r="BU62" s="770"/>
      <c r="BV62" s="770"/>
      <c r="BW62" s="770"/>
      <c r="BX62" s="770"/>
      <c r="BY62" s="770"/>
      <c r="BZ62" s="770"/>
      <c r="CA62" s="770"/>
      <c r="CB62" s="770"/>
      <c r="CC62" s="675"/>
      <c r="CD62" s="15">
        <f t="shared" si="39"/>
        <v>0</v>
      </c>
      <c r="CE62" s="1161" t="str">
        <f>'(2)'!AN62</f>
        <v>:</v>
      </c>
      <c r="CF62" s="1162"/>
      <c r="CG62" s="16" t="str">
        <f>IF('(2)'!AQ62="","",'(2)'!AQ62)</f>
        <v/>
      </c>
      <c r="CH62" s="11" t="str">
        <f>IF('(2)'!AS62="","",'(2)'!AS62)</f>
        <v/>
      </c>
      <c r="CI62" s="779"/>
      <c r="CJ62" s="675"/>
      <c r="CK62" s="675"/>
      <c r="CL62" s="675"/>
      <c r="CM62" s="675"/>
      <c r="CN62" s="675"/>
      <c r="CO62" s="675"/>
      <c r="CP62" s="675"/>
      <c r="CQ62" s="675"/>
      <c r="CR62" s="675"/>
      <c r="CS62" s="675"/>
      <c r="CT62" s="675"/>
      <c r="CU62" s="675"/>
      <c r="CV62" s="675"/>
      <c r="CW62" s="675"/>
      <c r="CX62" s="675"/>
      <c r="CY62" s="675"/>
      <c r="CZ62" s="675"/>
      <c r="DA62" s="675"/>
      <c r="DB62" s="675"/>
      <c r="DC62" s="675"/>
      <c r="DD62" s="675"/>
      <c r="DE62" s="675"/>
      <c r="DF62" s="675"/>
      <c r="DG62" s="675"/>
      <c r="DH62" s="675"/>
      <c r="DI62" s="675"/>
      <c r="DJ62" s="675"/>
      <c r="DK62" s="675"/>
      <c r="DL62" s="675"/>
      <c r="DM62" s="675"/>
      <c r="DN62" s="675"/>
      <c r="DO62" s="675"/>
      <c r="DP62" s="675"/>
      <c r="DQ62" s="675"/>
      <c r="DR62" s="675"/>
      <c r="DS62" s="675"/>
      <c r="DT62" s="675"/>
      <c r="DU62" s="675"/>
      <c r="DV62" s="675"/>
      <c r="DW62" s="675"/>
      <c r="DX62" s="675"/>
      <c r="DY62" s="675"/>
      <c r="DZ62" s="675"/>
      <c r="EA62" s="675"/>
      <c r="EB62" s="675"/>
      <c r="EC62" s="675"/>
      <c r="ED62" s="675"/>
      <c r="EE62" s="675"/>
      <c r="EF62" s="675"/>
      <c r="EG62" s="675"/>
      <c r="EH62" s="675"/>
      <c r="EI62" s="675"/>
      <c r="EJ62" s="675"/>
      <c r="EK62" s="675"/>
      <c r="EL62" s="675"/>
      <c r="EM62" s="675"/>
      <c r="EN62" s="675"/>
      <c r="EO62" s="675"/>
      <c r="EP62" s="675"/>
      <c r="EQ62" s="675"/>
      <c r="ER62" s="675"/>
      <c r="ES62" s="675"/>
      <c r="ET62" s="675"/>
      <c r="EU62" s="675"/>
    </row>
    <row r="63" spans="1:153" ht="13.5" customHeight="1" x14ac:dyDescent="0.15">
      <c r="A63" s="1358" t="s">
        <v>42</v>
      </c>
      <c r="B63" s="1359"/>
      <c r="C63" s="1360"/>
      <c r="D63" s="1270" t="str">
        <f>IF($C$2="",":",IF(SUM(GameSummary!$C$63:$C$65)=SUM(GameSummary!$D$63:$D$65),GameSummary!C66&amp;":"&amp;GameSummary!D66,"-"))</f>
        <v>0:0</v>
      </c>
      <c r="E63" s="1124"/>
      <c r="F63" s="1124" t="str">
        <f>IF($C$2="",":",IF(SUM(GameSummary!$C$63:$C$65)=SUM(GameSummary!$D$63:$D$65),GameSummary!E66&amp;":"&amp;GameSummary!F66,"-"))</f>
        <v>0:0</v>
      </c>
      <c r="G63" s="1124"/>
      <c r="H63" s="1124" t="str">
        <f>IF($C$2="",":",IF(SUM(GameSummary!$C$63:$C$65)=SUM(GameSummary!$D$63:$D$65),GameSummary!G66&amp;":"&amp;GameSummary!H66,"-"))</f>
        <v>0:0</v>
      </c>
      <c r="I63" s="1124"/>
      <c r="J63" s="1124" t="str">
        <f>IF($C$2="",":",IF(SUM(GameSummary!$C$63:$C$65)=SUM(GameSummary!$D$63:$D$65),GameSummary!I66&amp;":"&amp;GameSummary!J66,"-"))</f>
        <v>0:0</v>
      </c>
      <c r="K63" s="1124"/>
      <c r="L63" s="1124" t="str">
        <f>IF($C$2="",":",IF(SUM(GameSummary!$C$63:$C$65)=SUM(GameSummary!$D$63:$D$65),GameSummary!K66&amp;":"&amp;GameSummary!L66,"-"))</f>
        <v>0:0</v>
      </c>
      <c r="M63" s="1125"/>
      <c r="N63" s="1269" t="str">
        <f>IF($C$2="","",GameSummary!M66)</f>
        <v>-</v>
      </c>
      <c r="O63" s="1252"/>
      <c r="P63" s="1251" t="str">
        <f>IF($C$2="","",GameSummary!O66)</f>
        <v>-</v>
      </c>
      <c r="Q63" s="1252"/>
      <c r="R63" s="1251" t="str">
        <f>IF(C2="","","-")</f>
        <v>-</v>
      </c>
      <c r="S63" s="1252"/>
      <c r="T63" s="1251" t="str">
        <f>IF($C$2="","",GameSummary!S66)</f>
        <v>-</v>
      </c>
      <c r="U63" s="1252"/>
      <c r="V63" s="1251" t="str">
        <f>IF($C$2="","",GameSummary!U66)</f>
        <v>-</v>
      </c>
      <c r="W63" s="1252"/>
      <c r="X63" s="1251" t="str">
        <f>IF(C2="","","-")</f>
        <v>-</v>
      </c>
      <c r="Y63" s="1388"/>
      <c r="Z63" s="902"/>
      <c r="AA63" s="1405" t="s">
        <v>1136</v>
      </c>
      <c r="AB63" s="1186"/>
      <c r="AC63" s="1187"/>
      <c r="AD63" s="1199" t="s">
        <v>88</v>
      </c>
      <c r="AE63" s="1200"/>
      <c r="AF63" s="1407"/>
      <c r="AG63" s="1185" t="s">
        <v>1134</v>
      </c>
      <c r="AH63" s="1186"/>
      <c r="AI63" s="1187"/>
      <c r="AJ63" s="1199" t="s">
        <v>88</v>
      </c>
      <c r="AK63" s="1200"/>
      <c r="AL63" s="1201"/>
      <c r="AM63" s="666"/>
      <c r="AN63" s="1146" t="str">
        <f t="shared" si="43"/>
        <v>:</v>
      </c>
      <c r="AO63" s="1147"/>
      <c r="AP63" s="1147"/>
      <c r="AQ63" s="1158"/>
      <c r="AR63" s="1158"/>
      <c r="AS63" s="1158"/>
      <c r="AT63" s="1159"/>
      <c r="AU63" s="680"/>
      <c r="AV63" s="680"/>
      <c r="AW63" s="680"/>
      <c r="AX63" s="680"/>
      <c r="AY63" s="680"/>
      <c r="AZ63" s="680"/>
      <c r="BA63" s="680"/>
      <c r="BB63" s="671">
        <v>4</v>
      </c>
      <c r="BC63" s="763"/>
      <c r="BD63" s="1139" t="s">
        <v>88</v>
      </c>
      <c r="BE63" s="1140"/>
      <c r="BF63" s="680"/>
      <c r="BG63" s="804">
        <v>3</v>
      </c>
      <c r="BH63" s="1202" t="s">
        <v>88</v>
      </c>
      <c r="BI63" s="1203"/>
      <c r="BJ63" s="680"/>
      <c r="BK63" s="680"/>
      <c r="BL63" s="680"/>
      <c r="BM63" s="680"/>
      <c r="BN63" s="680"/>
      <c r="BO63" s="680"/>
      <c r="BP63" s="680"/>
      <c r="BQ63" s="779" t="s">
        <v>218</v>
      </c>
      <c r="BR63" s="779"/>
      <c r="BS63" s="779"/>
      <c r="BT63" s="779"/>
      <c r="BU63" s="779"/>
      <c r="BV63" s="675"/>
      <c r="BW63" s="675"/>
      <c r="BX63" s="675"/>
      <c r="BY63" s="675"/>
      <c r="BZ63" s="675"/>
      <c r="CA63" s="675"/>
      <c r="CB63" s="770"/>
      <c r="CC63" s="675"/>
      <c r="CD63" s="15">
        <f t="shared" si="39"/>
        <v>0</v>
      </c>
      <c r="CE63" s="1161" t="str">
        <f>'(2)'!AN63</f>
        <v>:</v>
      </c>
      <c r="CF63" s="1162"/>
      <c r="CG63" s="16" t="str">
        <f>IF('(2)'!AQ63="","",'(2)'!AQ63)</f>
        <v/>
      </c>
      <c r="CH63" s="11" t="str">
        <f>IF('(2)'!AS63="","",'(2)'!AS63)</f>
        <v/>
      </c>
      <c r="CI63" s="779"/>
      <c r="CJ63" s="675"/>
      <c r="CK63" s="675"/>
      <c r="CL63" s="675"/>
      <c r="CM63" s="675"/>
      <c r="CN63" s="675"/>
      <c r="CO63" s="675"/>
      <c r="CP63" s="675"/>
      <c r="CQ63" s="675"/>
      <c r="CR63" s="675"/>
      <c r="CS63" s="675"/>
      <c r="CT63" s="675"/>
      <c r="CU63" s="675"/>
      <c r="CV63" s="675"/>
      <c r="CW63" s="675"/>
      <c r="CX63" s="675"/>
      <c r="CY63" s="675"/>
      <c r="CZ63" s="675"/>
      <c r="DA63" s="675"/>
      <c r="DB63" s="675"/>
      <c r="DC63" s="675"/>
      <c r="DD63" s="675"/>
      <c r="DE63" s="675"/>
      <c r="DF63" s="675"/>
      <c r="DG63" s="675"/>
      <c r="DH63" s="675"/>
      <c r="DI63" s="675"/>
      <c r="DJ63" s="675"/>
      <c r="DK63" s="675"/>
      <c r="DL63" s="675"/>
      <c r="DM63" s="675"/>
      <c r="DN63" s="675"/>
      <c r="DO63" s="675"/>
      <c r="DP63" s="675"/>
      <c r="DQ63" s="675"/>
      <c r="DR63" s="675"/>
      <c r="DS63" s="675"/>
      <c r="DT63" s="675"/>
      <c r="DU63" s="675"/>
      <c r="DV63" s="675"/>
      <c r="DW63" s="675"/>
      <c r="DX63" s="675"/>
      <c r="DY63" s="675"/>
      <c r="DZ63" s="675"/>
      <c r="EA63" s="675"/>
      <c r="EB63" s="675"/>
      <c r="EC63" s="675"/>
      <c r="ED63" s="675"/>
      <c r="EE63" s="675"/>
      <c r="EF63" s="675"/>
      <c r="EG63" s="675"/>
      <c r="EH63" s="675"/>
      <c r="EI63" s="675"/>
      <c r="EJ63" s="675"/>
      <c r="EK63" s="675"/>
      <c r="EL63" s="675"/>
      <c r="EM63" s="675"/>
      <c r="EN63" s="675"/>
      <c r="EO63" s="675"/>
      <c r="EP63" s="675"/>
      <c r="EQ63" s="675"/>
      <c r="ER63" s="675"/>
      <c r="ES63" s="675"/>
      <c r="ET63" s="675"/>
      <c r="EU63" s="675"/>
    </row>
    <row r="64" spans="1:153" ht="13.5" customHeight="1" thickBot="1" x14ac:dyDescent="0.2">
      <c r="A64" s="1361" t="s">
        <v>716</v>
      </c>
      <c r="B64" s="1362"/>
      <c r="C64" s="1363"/>
      <c r="D64" s="1397" t="str">
        <f>IF($C$2="",":",IF(SUM(GameSummary!$C$63:$C$66)=SUM(GameSummary!$D$63:$D$66),GameSummary!C67&amp;":"&amp;GameSummary!D67,"-"))</f>
        <v>0:0</v>
      </c>
      <c r="E64" s="1173"/>
      <c r="F64" s="1173" t="str">
        <f>IF($C$2="",":",IF(SUM(GameSummary!$C$63:$C$66)=SUM(GameSummary!$D$63:$D$66),GameSummary!E67&amp;":"&amp;GameSummary!F67,"-"))</f>
        <v>0:0</v>
      </c>
      <c r="G64" s="1173"/>
      <c r="H64" s="1173" t="str">
        <f>IF($C$2="",":",IF(SUM(GameSummary!$C$63:$C$66)=SUM(GameSummary!$D$63:$D$66),GameSummary!G67&amp;":"&amp;GameSummary!H67,"-"))</f>
        <v>0:0</v>
      </c>
      <c r="I64" s="1173"/>
      <c r="J64" s="1173" t="str">
        <f>IF(C2="",":","-")</f>
        <v>-</v>
      </c>
      <c r="K64" s="1173"/>
      <c r="L64" s="1173" t="str">
        <f>IF(C2="",":","-")</f>
        <v>-</v>
      </c>
      <c r="M64" s="1262"/>
      <c r="N64" s="1118"/>
      <c r="O64" s="1119"/>
      <c r="P64" s="1112"/>
      <c r="Q64" s="1119"/>
      <c r="R64" s="1112"/>
      <c r="S64" s="1119"/>
      <c r="T64" s="1215"/>
      <c r="U64" s="1369"/>
      <c r="V64" s="1215"/>
      <c r="W64" s="1369"/>
      <c r="X64" s="1215"/>
      <c r="Y64" s="1398"/>
      <c r="Z64" s="902"/>
      <c r="AA64" s="1406" t="s">
        <v>1137</v>
      </c>
      <c r="AB64" s="1211"/>
      <c r="AC64" s="1212"/>
      <c r="AD64" s="1190" t="str">
        <f>IF(C2="",":",IF(BH63=":","-",IF(BG63=1,$BH$70-BH63,IF(BG63=2,$BH$70+$BH$70-BH63,IF(BG63=3,$BH$70+$BH$70+$BH$70-BH63,IF(BG63="OT",$BH$70+$BH$70+$BH$70+$BH$71-BH63,))))))</f>
        <v>-</v>
      </c>
      <c r="AE64" s="1191"/>
      <c r="AF64" s="1192"/>
      <c r="AG64" s="1210" t="s">
        <v>1135</v>
      </c>
      <c r="AH64" s="1211"/>
      <c r="AI64" s="1212"/>
      <c r="AJ64" s="1190" t="str">
        <f>IF(C2="",":",IF(BH66=":","-",IF(BG66=1,$BH$70-BH66,IF(BG66=2,$BH$70+$BH$70-BH66,IF(BG66=3,$BH$70+$BH$70+$BH$70-BH66,IF(BG66="OT",$BH$70+$BH$70+$BH$70+$BH$71-BH66,))))))</f>
        <v>-</v>
      </c>
      <c r="AK64" s="1191"/>
      <c r="AL64" s="1206"/>
      <c r="AM64" s="666"/>
      <c r="AN64" s="1146" t="str">
        <f t="shared" si="43"/>
        <v>:</v>
      </c>
      <c r="AO64" s="1147"/>
      <c r="AP64" s="1147"/>
      <c r="AQ64" s="1158"/>
      <c r="AR64" s="1158"/>
      <c r="AS64" s="1158"/>
      <c r="AT64" s="1159"/>
      <c r="AU64" s="680"/>
      <c r="AV64" s="680"/>
      <c r="AW64" s="680"/>
      <c r="AX64" s="680"/>
      <c r="AY64" s="680"/>
      <c r="AZ64" s="680"/>
      <c r="BA64" s="680"/>
      <c r="BB64" s="671">
        <v>5</v>
      </c>
      <c r="BC64" s="763"/>
      <c r="BD64" s="1139" t="s">
        <v>88</v>
      </c>
      <c r="BE64" s="1140"/>
      <c r="BF64" s="680"/>
      <c r="BG64" s="1160" t="s">
        <v>566</v>
      </c>
      <c r="BH64" s="1160"/>
      <c r="BI64" s="1160"/>
      <c r="BJ64" s="680"/>
      <c r="BK64" s="680"/>
      <c r="BL64" s="680"/>
      <c r="BM64" s="680"/>
      <c r="BN64" s="680"/>
      <c r="BO64" s="680"/>
      <c r="BP64" s="680"/>
      <c r="BQ64" s="787"/>
      <c r="BR64" s="1165" t="s">
        <v>539</v>
      </c>
      <c r="BS64" s="1166"/>
      <c r="BT64" s="1165" t="s">
        <v>540</v>
      </c>
      <c r="BU64" s="1166"/>
      <c r="BV64" s="1176" t="s">
        <v>541</v>
      </c>
      <c r="BW64" s="1177"/>
      <c r="BX64" s="1176" t="s">
        <v>542</v>
      </c>
      <c r="BY64" s="1177"/>
      <c r="BZ64" s="1165" t="s">
        <v>543</v>
      </c>
      <c r="CA64" s="1166"/>
      <c r="CB64" s="770"/>
      <c r="CC64" s="675"/>
      <c r="CD64" s="15">
        <f t="shared" si="39"/>
        <v>0</v>
      </c>
      <c r="CE64" s="1161" t="str">
        <f>'(2)'!AN64</f>
        <v>:</v>
      </c>
      <c r="CF64" s="1162"/>
      <c r="CG64" s="16" t="str">
        <f>IF('(2)'!AQ64="","",'(2)'!AQ64)</f>
        <v/>
      </c>
      <c r="CH64" s="11" t="str">
        <f>IF('(2)'!AS64="","",'(2)'!AS64)</f>
        <v/>
      </c>
      <c r="CI64" s="779"/>
      <c r="CJ64" s="675"/>
      <c r="CK64" s="675"/>
      <c r="CL64" s="675"/>
      <c r="CM64" s="675"/>
      <c r="CN64" s="675"/>
      <c r="CO64" s="675"/>
      <c r="CP64" s="675"/>
      <c r="CQ64" s="675"/>
      <c r="CR64" s="675"/>
      <c r="CS64" s="675"/>
      <c r="CT64" s="675"/>
      <c r="CU64" s="675"/>
      <c r="CV64" s="675"/>
      <c r="CW64" s="675"/>
      <c r="CX64" s="675"/>
      <c r="CY64" s="675"/>
      <c r="CZ64" s="675"/>
      <c r="DA64" s="675"/>
      <c r="DB64" s="675"/>
      <c r="DC64" s="675"/>
      <c r="DD64" s="675"/>
      <c r="DE64" s="675"/>
      <c r="DF64" s="675"/>
      <c r="DG64" s="675"/>
      <c r="DH64" s="675"/>
      <c r="DI64" s="675"/>
      <c r="DJ64" s="675"/>
      <c r="DK64" s="675"/>
      <c r="DL64" s="675"/>
      <c r="DM64" s="675"/>
      <c r="DN64" s="675"/>
      <c r="DO64" s="675"/>
      <c r="DP64" s="675"/>
      <c r="DQ64" s="675"/>
      <c r="DR64" s="675"/>
      <c r="DS64" s="675"/>
      <c r="DT64" s="675"/>
      <c r="DU64" s="675"/>
      <c r="DV64" s="675"/>
      <c r="DW64" s="675"/>
      <c r="DX64" s="675"/>
      <c r="DY64" s="675"/>
      <c r="DZ64" s="675"/>
      <c r="EA64" s="675"/>
      <c r="EB64" s="675"/>
      <c r="EC64" s="675"/>
      <c r="ED64" s="675"/>
      <c r="EE64" s="675"/>
      <c r="EF64" s="675"/>
      <c r="EG64" s="675"/>
      <c r="EH64" s="675"/>
      <c r="EI64" s="675"/>
      <c r="EJ64" s="675"/>
      <c r="EK64" s="675"/>
      <c r="EL64" s="675"/>
      <c r="EM64" s="675"/>
      <c r="EN64" s="675"/>
      <c r="EO64" s="675"/>
      <c r="EP64" s="675"/>
      <c r="EQ64" s="675"/>
      <c r="ER64" s="675"/>
      <c r="ES64" s="675"/>
      <c r="ET64" s="675"/>
      <c r="EU64" s="675"/>
      <c r="EV64" s="675"/>
      <c r="EW64" s="675"/>
    </row>
    <row r="65" spans="1:155" ht="13.5" customHeight="1" x14ac:dyDescent="0.15">
      <c r="A65" s="1389" t="s">
        <v>43</v>
      </c>
      <c r="B65" s="1390"/>
      <c r="C65" s="1391"/>
      <c r="D65" s="1395" t="str">
        <f>IF($C$2="",":",GameSummary!C68&amp;":"&amp;GameSummary!D68)</f>
        <v>0:0</v>
      </c>
      <c r="E65" s="1114"/>
      <c r="F65" s="1114" t="str">
        <f>IF($C$2="",":",GameSummary!E68&amp;":"&amp;GameSummary!F68)</f>
        <v>0:0</v>
      </c>
      <c r="G65" s="1114"/>
      <c r="H65" s="1114" t="str">
        <f>IF($C$2="",":",GameSummary!G68&amp;":"&amp;GameSummary!H68)</f>
        <v>0:0</v>
      </c>
      <c r="I65" s="1114"/>
      <c r="J65" s="1114" t="str">
        <f>IF($C$2="",":",GameSummary!I68&amp;":"&amp;GameSummary!J68)</f>
        <v>0:0</v>
      </c>
      <c r="K65" s="1114"/>
      <c r="L65" s="1114" t="str">
        <f>IF($C$2="",":",GameSummary!K68&amp;":"&amp;GameSummary!L68)</f>
        <v>0:0</v>
      </c>
      <c r="M65" s="1114"/>
      <c r="N65" s="1180" t="str">
        <f>IF($C$2="","",GameSummary!M68)</f>
        <v>-</v>
      </c>
      <c r="O65" s="1116"/>
      <c r="P65" s="1116" t="str">
        <f>IF($C$2="","",GameSummary!O68)</f>
        <v>-</v>
      </c>
      <c r="Q65" s="1116"/>
      <c r="R65" s="1116" t="str">
        <f>IF(C2="","","-")</f>
        <v>-</v>
      </c>
      <c r="S65" s="1116"/>
      <c r="T65" s="1120" t="str">
        <f>IF($C$2="","",GameSummary!S68)</f>
        <v>-</v>
      </c>
      <c r="U65" s="1121"/>
      <c r="V65" s="1120" t="str">
        <f>IF($C$2="","",GameSummary!U68)</f>
        <v>-</v>
      </c>
      <c r="W65" s="1121"/>
      <c r="X65" s="1120" t="str">
        <f>IF(C2="","","-")</f>
        <v>-</v>
      </c>
      <c r="Y65" s="1399"/>
      <c r="Z65" s="788"/>
      <c r="AA65" s="1207" t="s">
        <v>1138</v>
      </c>
      <c r="AB65" s="1208"/>
      <c r="AC65" s="1208"/>
      <c r="AD65" s="1208"/>
      <c r="AE65" s="1209"/>
      <c r="AF65" s="1182"/>
      <c r="AG65" s="1183"/>
      <c r="AH65" s="1183"/>
      <c r="AI65" s="1183"/>
      <c r="AJ65" s="1183"/>
      <c r="AK65" s="1183"/>
      <c r="AL65" s="1184"/>
      <c r="AM65" s="666"/>
      <c r="AN65" s="1146" t="str">
        <f t="shared" si="43"/>
        <v>:</v>
      </c>
      <c r="AO65" s="1147"/>
      <c r="AP65" s="1147"/>
      <c r="AQ65" s="1167"/>
      <c r="AR65" s="1167"/>
      <c r="AS65" s="1167"/>
      <c r="AT65" s="1168"/>
      <c r="AU65" s="680"/>
      <c r="AV65" s="680"/>
      <c r="AW65" s="680"/>
      <c r="AX65" s="680"/>
      <c r="AY65" s="680"/>
      <c r="AZ65" s="680"/>
      <c r="BA65" s="680"/>
      <c r="BB65" s="671">
        <v>6</v>
      </c>
      <c r="BC65" s="763"/>
      <c r="BD65" s="1139" t="s">
        <v>88</v>
      </c>
      <c r="BE65" s="1140"/>
      <c r="BF65" s="680"/>
      <c r="BG65" s="669" t="s">
        <v>199</v>
      </c>
      <c r="BH65" s="994" t="s">
        <v>12</v>
      </c>
      <c r="BI65" s="995"/>
      <c r="BJ65" s="680"/>
      <c r="BK65" s="680"/>
      <c r="BL65" s="680"/>
      <c r="BM65" s="680"/>
      <c r="BN65" s="680"/>
      <c r="BO65" s="680"/>
      <c r="BP65" s="680"/>
      <c r="BQ65" s="789" t="s">
        <v>544</v>
      </c>
      <c r="BR65" s="790" t="s">
        <v>545</v>
      </c>
      <c r="BS65" s="791" t="s">
        <v>546</v>
      </c>
      <c r="BT65" s="790" t="s">
        <v>545</v>
      </c>
      <c r="BU65" s="791" t="s">
        <v>546</v>
      </c>
      <c r="BV65" s="790" t="s">
        <v>545</v>
      </c>
      <c r="BW65" s="791" t="s">
        <v>546</v>
      </c>
      <c r="BX65" s="790" t="s">
        <v>545</v>
      </c>
      <c r="BY65" s="791" t="s">
        <v>546</v>
      </c>
      <c r="BZ65" s="790" t="s">
        <v>545</v>
      </c>
      <c r="CA65" s="791" t="s">
        <v>546</v>
      </c>
      <c r="CB65" s="770"/>
      <c r="CC65" s="675"/>
      <c r="CD65" s="15">
        <f t="shared" si="39"/>
        <v>0</v>
      </c>
      <c r="CE65" s="1161" t="str">
        <f>'(2)'!AN65</f>
        <v>:</v>
      </c>
      <c r="CF65" s="1162"/>
      <c r="CG65" s="16" t="str">
        <f>IF('(2)'!AQ65="","",'(2)'!AQ65)</f>
        <v/>
      </c>
      <c r="CH65" s="11" t="str">
        <f>IF('(2)'!AS65="","",'(2)'!AS65)</f>
        <v/>
      </c>
      <c r="CI65" s="779"/>
      <c r="CJ65" s="675"/>
      <c r="CK65" s="675"/>
      <c r="CL65" s="675"/>
      <c r="CM65" s="675"/>
      <c r="CN65" s="675"/>
      <c r="CO65" s="675"/>
      <c r="CP65" s="675"/>
      <c r="CQ65" s="675"/>
      <c r="CR65" s="675"/>
      <c r="CS65" s="675"/>
      <c r="CT65" s="675"/>
      <c r="CU65" s="675"/>
      <c r="CV65" s="675"/>
      <c r="CW65" s="675"/>
      <c r="CX65" s="675"/>
      <c r="CY65" s="675"/>
      <c r="CZ65" s="675"/>
      <c r="DA65" s="675"/>
      <c r="DB65" s="675"/>
      <c r="DC65" s="675"/>
      <c r="DD65" s="675"/>
      <c r="DE65" s="675"/>
      <c r="DF65" s="675"/>
      <c r="DG65" s="675"/>
      <c r="DH65" s="675"/>
      <c r="DI65" s="675"/>
      <c r="DJ65" s="675"/>
      <c r="DK65" s="675"/>
      <c r="DL65" s="675"/>
      <c r="DM65" s="675"/>
      <c r="DN65" s="675"/>
      <c r="DO65" s="675"/>
      <c r="DP65" s="675"/>
      <c r="DQ65" s="675"/>
      <c r="DR65" s="675"/>
      <c r="DS65" s="675"/>
      <c r="DT65" s="675"/>
      <c r="DU65" s="675"/>
      <c r="DV65" s="675"/>
      <c r="DW65" s="675"/>
      <c r="DX65" s="675"/>
      <c r="DY65" s="675"/>
      <c r="DZ65" s="675"/>
      <c r="EA65" s="675"/>
      <c r="EB65" s="675"/>
      <c r="EC65" s="675"/>
      <c r="ED65" s="675"/>
      <c r="EE65" s="675"/>
      <c r="EF65" s="675"/>
      <c r="EG65" s="675"/>
      <c r="EH65" s="675"/>
      <c r="EI65" s="675"/>
      <c r="EJ65" s="675"/>
      <c r="EK65" s="675"/>
      <c r="EL65" s="675"/>
      <c r="EM65" s="675"/>
      <c r="EN65" s="675"/>
      <c r="EO65" s="675"/>
      <c r="EP65" s="675"/>
      <c r="EQ65" s="675"/>
      <c r="ER65" s="675"/>
      <c r="ES65" s="675"/>
      <c r="ET65" s="675"/>
      <c r="EU65" s="675"/>
      <c r="EV65" s="675"/>
      <c r="EW65" s="675"/>
      <c r="EX65" s="675"/>
      <c r="EY65" s="675"/>
    </row>
    <row r="66" spans="1:155" ht="13.5" customHeight="1" thickBot="1" x14ac:dyDescent="0.2">
      <c r="A66" s="1392"/>
      <c r="B66" s="1393"/>
      <c r="C66" s="1394"/>
      <c r="D66" s="1396"/>
      <c r="E66" s="1115"/>
      <c r="F66" s="1115"/>
      <c r="G66" s="1115"/>
      <c r="H66" s="1115"/>
      <c r="I66" s="1115"/>
      <c r="J66" s="1115"/>
      <c r="K66" s="1115"/>
      <c r="L66" s="1115"/>
      <c r="M66" s="1115"/>
      <c r="N66" s="1181"/>
      <c r="O66" s="1117"/>
      <c r="P66" s="1117"/>
      <c r="Q66" s="1117"/>
      <c r="R66" s="1117"/>
      <c r="S66" s="1117"/>
      <c r="T66" s="1122"/>
      <c r="U66" s="1123"/>
      <c r="V66" s="1122"/>
      <c r="W66" s="1123"/>
      <c r="X66" s="1122"/>
      <c r="Y66" s="1400"/>
      <c r="Z66" s="788"/>
      <c r="AA66" s="1401" t="s">
        <v>1139</v>
      </c>
      <c r="AB66" s="1402"/>
      <c r="AC66" s="1402"/>
      <c r="AD66" s="1402"/>
      <c r="AE66" s="1403"/>
      <c r="AF66" s="1408"/>
      <c r="AG66" s="1409"/>
      <c r="AH66" s="1409"/>
      <c r="AI66" s="1409"/>
      <c r="AJ66" s="1409"/>
      <c r="AK66" s="1409"/>
      <c r="AL66" s="1410"/>
      <c r="AM66" s="666"/>
      <c r="AN66" s="1146" t="str">
        <f t="shared" si="43"/>
        <v>:</v>
      </c>
      <c r="AO66" s="1147"/>
      <c r="AP66" s="1147"/>
      <c r="AQ66" s="1167"/>
      <c r="AR66" s="1167"/>
      <c r="AS66" s="1167"/>
      <c r="AT66" s="1168"/>
      <c r="AU66" s="680"/>
      <c r="AV66" s="680"/>
      <c r="AW66" s="680"/>
      <c r="AX66" s="680"/>
      <c r="AY66" s="680"/>
      <c r="AZ66" s="680"/>
      <c r="BA66" s="680"/>
      <c r="BB66" s="671">
        <v>7</v>
      </c>
      <c r="BC66" s="763"/>
      <c r="BD66" s="1139" t="s">
        <v>88</v>
      </c>
      <c r="BE66" s="1140"/>
      <c r="BF66" s="680"/>
      <c r="BG66" s="804">
        <v>3</v>
      </c>
      <c r="BH66" s="1242" t="s">
        <v>567</v>
      </c>
      <c r="BI66" s="1203"/>
      <c r="BJ66" s="680"/>
      <c r="BK66" s="680"/>
      <c r="BL66" s="680"/>
      <c r="BM66" s="680"/>
      <c r="BN66" s="680"/>
      <c r="BO66" s="680"/>
      <c r="BP66" s="680"/>
      <c r="BQ66" s="792" t="s">
        <v>536</v>
      </c>
      <c r="BR66" s="109">
        <f>SUM(GK_Shot!G5:H6)</f>
        <v>0</v>
      </c>
      <c r="BS66" s="110">
        <f>SUM(GK_Shot!G29:H30)</f>
        <v>0</v>
      </c>
      <c r="BT66" s="109">
        <f>IF(GK_Shot!I5="",0,GK_Shot!I5)</f>
        <v>0</v>
      </c>
      <c r="BU66" s="110">
        <f>IF(GK_Shot!I29="",0,GK_Shot!I29)</f>
        <v>0</v>
      </c>
      <c r="BV66" s="109">
        <f>+BW32</f>
        <v>0</v>
      </c>
      <c r="BW66" s="110">
        <f>+BW59</f>
        <v>0</v>
      </c>
      <c r="BX66" s="109">
        <f t="array" ref="BX66">(SUM(($N$7:$N$30&lt;VALUE($BH$70))*(($T$7:$T$30="PP1")+($T$7:$T$30="PP2")+($T$7:$T$30="PP1･EA")+($T$7:$T$30="PP2･EA")+($T$7:$T$30="PP1･EN")+($T$7:$T$30="PP2･EN")))+SUM(('(2)'!$N$7:$N$30&lt;VALUE($BH$70))*(('(2)'!$T$7:$T$30="PP1")+('(2)'!$T$7:$T$30="PP2")+('(2)'!$T$7:$T$30="PP1･EA")+('(2)'!$T$7:$T$30="PP2･EA")+('(2)'!$T$7:$T$30="PP1･EN")+('(2)'!$T$7:$T$30="PP2･EN"))))</f>
        <v>0</v>
      </c>
      <c r="BY66" s="110">
        <f t="array" ref="BY66">(SUM(($N$34:$N$57&lt;VALUE($BH$70))*(($T$34:$T$57="PP1")+($T$34:$T$57="PP2")+($T$34:$T$57="PP1･EA")+($T$34:$T$57="PP2･EA")+($T$34:$T$57="PP1･EN")+($T$34:$T$57="PP2･EN")))+SUM(('(2)'!$N$34:$N$57&lt;VALUE($BH$70))*(('(2)'!$T$34:$T$57="PP1")+('(2)'!$T$34:$T$57="PP2")+('(2)'!$T$34:$T$57="PP1･EA")+('(2)'!$T$34:$T$57="PP2･EA")+('(2)'!$T$34:$T$57="PP1･EN")+('(2)'!$T$34:$T$57="PP2･EN"))))</f>
        <v>0</v>
      </c>
      <c r="BZ66" s="109">
        <f t="array" ref="BZ66">(SUM(($N$7:$N$30&lt;VALUE($BH$70))*(($T$7:$T$30="SH1")+($T$7:$T$30="SH2")+($T$7:$T$30="SH1･EA")+($T$7:$T$30="SH2･EA")+($T$7:$T$30="SH1･EN")+($T$7:$T$30="SH2･EN")))+SUM(('(2)'!$N$7:$N$30&lt;VALUE($BH$70))*(('(2)'!$T$7:$T$30="SH1")+('(2)'!$T$7:$T$30="SH2")+('(2)'!$T$7:$T$30="SH1･EA")+('(2)'!$T$7:$T$30="SH2･EA")+('(2)'!$T$7:$T$30="SH1･EN")+('(2)'!$T$7:$T$30="SH2･EN"))))</f>
        <v>0</v>
      </c>
      <c r="CA66" s="110">
        <f t="array" ref="CA66">(SUM(($N$34:$N$57&lt;VALUE($BH$70))*(($T$34:$T$57="SH1")+($T$34:$T$57="SH2")+($T$34:$T$57="SH1･EA")+($T$34:$T$57="SH2･EA")+($T$34:$T$57="SH1･EN")+($T$34:$T$57="SH2･EN")))+SUM(('(2)'!$N$34:$N$57&lt;VALUE($BH$70))*(('(2)'!$T$34:$T$57="SH1")+('(2)'!$T$34:$T$57="SH2")+('(2)'!$T$34:$T$57="SH1･EA")+('(2)'!$T$34:$T$57="SH2･EA")+('(2)'!$T$34:$T$57="SH1･EN")+('(2)'!$T$34:$T$57="SH2･EN"))))</f>
        <v>0</v>
      </c>
      <c r="CB66" s="770"/>
      <c r="CC66" s="675"/>
      <c r="CD66" s="15">
        <f>IF(OR(ISERR(VALUE(CE67))=TRUE,ISERR(VALUE(CE66))=TRUE),0,VALUE(CE67)-VALUE(CE66))</f>
        <v>0</v>
      </c>
      <c r="CE66" s="1161" t="str">
        <f>'(2)'!AN66</f>
        <v>:</v>
      </c>
      <c r="CF66" s="1162"/>
      <c r="CG66" s="16" t="str">
        <f>IF('(2)'!AQ66="","",'(2)'!AQ66)</f>
        <v/>
      </c>
      <c r="CH66" s="11" t="str">
        <f>IF('(2)'!AS66="","",'(2)'!AS66)</f>
        <v/>
      </c>
      <c r="CI66" s="779"/>
      <c r="CJ66" s="675"/>
      <c r="CK66" s="675"/>
      <c r="CL66" s="675"/>
      <c r="CM66" s="675"/>
      <c r="CN66" s="675"/>
      <c r="CO66" s="675"/>
      <c r="CP66" s="675"/>
      <c r="CQ66" s="675"/>
      <c r="CR66" s="675"/>
      <c r="CS66" s="675"/>
      <c r="CT66" s="675"/>
      <c r="CU66" s="675"/>
      <c r="CV66" s="675"/>
      <c r="CW66" s="675"/>
      <c r="CX66" s="675"/>
      <c r="CY66" s="675"/>
      <c r="CZ66" s="675"/>
      <c r="DA66" s="675"/>
      <c r="DB66" s="675"/>
      <c r="DC66" s="675"/>
      <c r="DD66" s="675"/>
      <c r="DE66" s="675"/>
      <c r="DF66" s="675"/>
      <c r="DG66" s="675"/>
      <c r="DH66" s="675"/>
      <c r="DI66" s="675"/>
      <c r="DJ66" s="675"/>
      <c r="DK66" s="675"/>
      <c r="DL66" s="675"/>
      <c r="DM66" s="675"/>
      <c r="DN66" s="675"/>
      <c r="DO66" s="675"/>
      <c r="DP66" s="675"/>
      <c r="DQ66" s="675"/>
      <c r="DR66" s="675"/>
      <c r="DS66" s="675"/>
      <c r="DT66" s="675"/>
      <c r="DU66" s="675"/>
      <c r="DV66" s="675"/>
      <c r="DW66" s="675"/>
      <c r="DX66" s="675"/>
      <c r="DY66" s="675"/>
      <c r="DZ66" s="675"/>
      <c r="EA66" s="675"/>
      <c r="EB66" s="675"/>
      <c r="EC66" s="675"/>
      <c r="ED66" s="675"/>
      <c r="EE66" s="675"/>
      <c r="EF66" s="675"/>
      <c r="EG66" s="675"/>
      <c r="EH66" s="675"/>
      <c r="EI66" s="675"/>
      <c r="EJ66" s="675"/>
      <c r="EK66" s="675"/>
      <c r="EL66" s="675"/>
      <c r="EM66" s="675"/>
      <c r="EN66" s="675"/>
      <c r="EO66" s="675"/>
      <c r="EP66" s="675"/>
      <c r="EQ66" s="675"/>
      <c r="ER66" s="675"/>
      <c r="ES66" s="675"/>
      <c r="ET66" s="675"/>
      <c r="EU66" s="675"/>
      <c r="EV66" s="675"/>
      <c r="EW66" s="675"/>
      <c r="EX66" s="675"/>
      <c r="EY66" s="675"/>
    </row>
    <row r="67" spans="1:155" ht="13.5" customHeight="1" x14ac:dyDescent="0.2">
      <c r="A67" s="1092" t="s">
        <v>946</v>
      </c>
      <c r="B67" s="1092"/>
      <c r="C67" s="1092"/>
      <c r="D67" s="1092"/>
      <c r="E67" s="1092"/>
      <c r="F67" s="1092"/>
      <c r="G67" s="1092"/>
      <c r="H67" s="1092"/>
      <c r="I67" s="1092"/>
      <c r="J67" s="1092"/>
      <c r="K67" s="1092"/>
      <c r="L67" s="1092"/>
      <c r="M67" s="1092"/>
      <c r="N67" s="1092"/>
      <c r="O67" s="1092"/>
      <c r="P67" s="1092"/>
      <c r="Q67" s="1092"/>
      <c r="R67" s="1092"/>
      <c r="S67" s="1092"/>
      <c r="T67" s="1092"/>
      <c r="U67" s="1227" t="s">
        <v>166</v>
      </c>
      <c r="V67" s="1227"/>
      <c r="W67" s="1227"/>
      <c r="X67" s="1227"/>
      <c r="Y67" s="1227"/>
      <c r="Z67" s="1227"/>
      <c r="AA67" s="1227"/>
      <c r="AB67" s="1227"/>
      <c r="AC67" s="1227"/>
      <c r="AD67" s="1227"/>
      <c r="AE67" s="1227"/>
      <c r="AF67" s="1227"/>
      <c r="AG67" s="1227"/>
      <c r="AH67" s="1227"/>
      <c r="AI67" s="1227"/>
      <c r="AJ67" s="1227"/>
      <c r="AK67" s="1227"/>
      <c r="AL67" s="1227"/>
      <c r="AM67" s="666"/>
      <c r="AN67" s="1146" t="str">
        <f t="shared" si="43"/>
        <v>:</v>
      </c>
      <c r="AO67" s="1147"/>
      <c r="AP67" s="1147"/>
      <c r="AQ67" s="1158"/>
      <c r="AR67" s="1158"/>
      <c r="AS67" s="1158"/>
      <c r="AT67" s="1159"/>
      <c r="AU67" s="680"/>
      <c r="AV67" s="680"/>
      <c r="AW67" s="680"/>
      <c r="AX67" s="680"/>
      <c r="AY67" s="680"/>
      <c r="AZ67" s="680"/>
      <c r="BA67" s="680"/>
      <c r="BB67" s="671">
        <v>8</v>
      </c>
      <c r="BC67" s="763"/>
      <c r="BD67" s="1139" t="s">
        <v>88</v>
      </c>
      <c r="BE67" s="1140"/>
      <c r="BF67" s="680"/>
      <c r="BG67" s="680"/>
      <c r="BH67" s="680"/>
      <c r="BI67" s="680"/>
      <c r="BJ67" s="680"/>
      <c r="BK67" s="680"/>
      <c r="BL67" s="680"/>
      <c r="BM67" s="680"/>
      <c r="BN67" s="680"/>
      <c r="BO67" s="680"/>
      <c r="BP67" s="680"/>
      <c r="BQ67" s="793" t="s">
        <v>537</v>
      </c>
      <c r="BR67" s="109">
        <f>SUM(GK_Shot!G31:H32)</f>
        <v>0</v>
      </c>
      <c r="BS67" s="110">
        <f>SUM(GK_Shot!G7:H8)</f>
        <v>0</v>
      </c>
      <c r="BT67" s="109">
        <f>IF(GK_Shot!I31="",0,GK_Shot!I31)</f>
        <v>0</v>
      </c>
      <c r="BU67" s="110">
        <f>IF(GK_Shot!I7="",0,GK_Shot!I7)</f>
        <v>0</v>
      </c>
      <c r="BV67" s="111">
        <f>+BX32</f>
        <v>0</v>
      </c>
      <c r="BW67" s="112">
        <f>+BX59</f>
        <v>0</v>
      </c>
      <c r="BX67" s="111">
        <f t="array" ref="BX67">(SUM(($N$7:$N$30&lt;VALUE($BH$70*2))*(($T$7:$T$30="PP1")+($T$7:$T$30="PP2")+($T$7:$T$30="PP1･EA")+($T$7:$T$30="PP2･EA")+($T$7:$T$30="PP1･EN")+($T$7:$T$30="PP2･EN")))+SUM(('(2)'!$N$7:$N$30&lt;VALUE($BH$70*2))*(('(2)'!$T$7:$T$30="PP1")+('(2)'!$T$7:$T$30="PP2")+('(2)'!$T$7:$T$30="PP1･EA")+('(2)'!$T$7:$T$30="PP2･EA")+('(2)'!$T$7:$T$30="PP1･EN")+('(2)'!$T$7:$T$30="PP2･EN"))))-BX66</f>
        <v>0</v>
      </c>
      <c r="BY67" s="112">
        <f t="array" ref="BY67">(SUM(($N$34:$N$57&lt;VALUE($BH$70*2))*(($T$34:$T$57="PP1")+($T$34:$T$57="PP2")+($T$34:$T$57="PP1･EA")+($T$34:$T$57="PP2･EA")+($T$34:$T$57="PP1･EN")+($T$34:$T$57="PP2･EN")))+SUM(('(2)'!$N$34:$N$57&lt;VALUE($BH$70*2))*(('(2)'!$T$34:$T$57="PP1")+('(2)'!$T$34:$T$57="PP2")+('(2)'!$T$34:$T$57="PP1･EA")+('(2)'!$T$34:$T$57="PP2･EA")+('(2)'!$T$34:$T$57="PP1･EN")+('(2)'!$T$34:$T$57="PP2･EN"))))-BY66</f>
        <v>0</v>
      </c>
      <c r="BZ67" s="111">
        <f t="array" ref="BZ67">(SUM(($N$7:$N$30&lt;VALUE($BH$70*2))*(($T$7:$T$30="SH1")+($T$7:$T$30="SH2")+($T$7:$T$30="SH1･EA")+($T$7:$T$30="SH2･EA")+($T$7:$T$30="SH1･EN")+($T$7:$T$30="SH2･EN")))+SUM(('(2)'!$N$7:$N$30&lt;VALUE($BH$70*2))*(('(2)'!$T$7:$T$30="SH1")+('(2)'!$T$7:$T$30="SH2")+('(2)'!$T$7:$T$30="SH1･EA")+('(2)'!$T$7:$T$30="SH2･EA")+('(2)'!$T$7:$T$30="SH1･EN")+('(2)'!$T$7:$T$30="SH2･EN"))))-BZ66</f>
        <v>0</v>
      </c>
      <c r="CA67" s="112">
        <f t="array" ref="CA67">(SUM(($N$34:$N$57&lt;VALUE($BH$70*2))*(($T$34:$T$57="SH1")+($T$34:$T$57="SH2")+($T$34:$T$57="SH1･EA")+($T$34:$T$57="SH2･EA")+($T$34:$T$57="SH1･EN")+($T$34:$T$57="SH2･EN")))+SUM(('(2)'!$N$34:$N$57&lt;VALUE($BH$70*2))*(('(2)'!$T$34:$T$57="SH1")+('(2)'!$T$34:$T$57="SH2")+('(2)'!$T$34:$T$57="SH1･EA")+('(2)'!$T$34:$T$57="SH2･EA")+('(2)'!$T$34:$T$57="SH1･EN")+('(2)'!$T$34:$T$57="SH2･EN"))))-CA66</f>
        <v>0</v>
      </c>
      <c r="CB67" s="770"/>
      <c r="CC67" s="675"/>
      <c r="CD67" s="15">
        <f t="shared" si="39"/>
        <v>0</v>
      </c>
      <c r="CE67" s="1161" t="str">
        <f>'(2)'!AN67</f>
        <v>:</v>
      </c>
      <c r="CF67" s="1162"/>
      <c r="CG67" s="16" t="str">
        <f>IF('(2)'!AQ67="","",'(2)'!AQ67)</f>
        <v/>
      </c>
      <c r="CH67" s="11" t="str">
        <f>IF('(2)'!AS67="","",'(2)'!AS67)</f>
        <v/>
      </c>
      <c r="CI67" s="779"/>
      <c r="CJ67" s="675"/>
      <c r="CK67" s="675"/>
      <c r="CL67" s="675"/>
      <c r="CM67" s="675"/>
      <c r="CN67" s="675"/>
      <c r="CO67" s="675"/>
      <c r="CP67" s="675"/>
      <c r="CQ67" s="675"/>
      <c r="CR67" s="675"/>
      <c r="CS67" s="675"/>
      <c r="CT67" s="675"/>
      <c r="CU67" s="675"/>
      <c r="CV67" s="675"/>
      <c r="CW67" s="675"/>
      <c r="CX67" s="675"/>
      <c r="CY67" s="675"/>
      <c r="CZ67" s="675"/>
      <c r="DA67" s="675"/>
      <c r="DB67" s="675"/>
      <c r="DC67" s="675"/>
      <c r="DD67" s="675"/>
      <c r="DE67" s="675"/>
      <c r="DF67" s="675"/>
      <c r="DG67" s="675"/>
      <c r="DH67" s="675"/>
      <c r="DI67" s="675"/>
      <c r="DJ67" s="675"/>
      <c r="DK67" s="675"/>
      <c r="DL67" s="675"/>
      <c r="DM67" s="675"/>
      <c r="DN67" s="675"/>
      <c r="DO67" s="675"/>
      <c r="DP67" s="675"/>
      <c r="DQ67" s="675"/>
      <c r="DR67" s="675"/>
      <c r="DS67" s="675"/>
      <c r="DT67" s="675"/>
      <c r="DU67" s="675"/>
      <c r="DV67" s="675"/>
      <c r="DW67" s="675"/>
      <c r="DX67" s="675"/>
      <c r="DY67" s="675"/>
      <c r="DZ67" s="675"/>
      <c r="EA67" s="675"/>
      <c r="EB67" s="675"/>
      <c r="EC67" s="675"/>
      <c r="ED67" s="675"/>
      <c r="EE67" s="675"/>
      <c r="EF67" s="675"/>
      <c r="EG67" s="675"/>
      <c r="EH67" s="675"/>
      <c r="EI67" s="675"/>
      <c r="EJ67" s="675"/>
      <c r="EK67" s="675"/>
      <c r="EL67" s="675"/>
      <c r="EM67" s="675"/>
      <c r="EN67" s="675"/>
      <c r="EO67" s="675"/>
      <c r="EP67" s="675"/>
      <c r="EQ67" s="675"/>
      <c r="ER67" s="675"/>
      <c r="ES67" s="675"/>
      <c r="ET67" s="675"/>
      <c r="EU67" s="675"/>
      <c r="EV67" s="675"/>
      <c r="EW67" s="675"/>
      <c r="EX67" s="675"/>
      <c r="EY67" s="675"/>
    </row>
    <row r="68" spans="1:155" ht="13.5" customHeight="1" x14ac:dyDescent="0.15">
      <c r="A68" s="1228" t="s">
        <v>1145</v>
      </c>
      <c r="B68" s="1229"/>
      <c r="C68" s="1229"/>
      <c r="D68" s="1229"/>
      <c r="E68" s="1234"/>
      <c r="F68" s="1234"/>
      <c r="G68" s="1234"/>
      <c r="H68" s="1234"/>
      <c r="I68" s="1234"/>
      <c r="J68" s="1234"/>
      <c r="K68" s="1229" t="s">
        <v>1143</v>
      </c>
      <c r="L68" s="1229"/>
      <c r="M68" s="1229"/>
      <c r="N68" s="1229"/>
      <c r="O68" s="1220"/>
      <c r="P68" s="1221"/>
      <c r="Q68" s="1221"/>
      <c r="R68" s="1221"/>
      <c r="S68" s="1221"/>
      <c r="T68" s="1221"/>
      <c r="U68" s="1126" t="s">
        <v>1140</v>
      </c>
      <c r="V68" s="1126"/>
      <c r="W68" s="1126"/>
      <c r="X68" s="1126"/>
      <c r="Y68" s="1377"/>
      <c r="Z68" s="1377"/>
      <c r="AA68" s="1377"/>
      <c r="AB68" s="1377"/>
      <c r="AC68" s="1377"/>
      <c r="AD68" s="1377"/>
      <c r="AE68" s="1377"/>
      <c r="AF68" s="1381"/>
      <c r="AG68" s="1381"/>
      <c r="AH68" s="1381"/>
      <c r="AI68" s="1381"/>
      <c r="AJ68" s="1381"/>
      <c r="AK68" s="1381"/>
      <c r="AL68" s="1382"/>
      <c r="AM68" s="749"/>
      <c r="AN68" s="1146" t="str">
        <f t="shared" si="43"/>
        <v>:</v>
      </c>
      <c r="AO68" s="1147"/>
      <c r="AP68" s="1147"/>
      <c r="AQ68" s="1158"/>
      <c r="AR68" s="1158"/>
      <c r="AS68" s="1158"/>
      <c r="AT68" s="1159"/>
      <c r="AU68" s="680"/>
      <c r="AV68" s="680"/>
      <c r="AW68" s="680"/>
      <c r="AX68" s="680"/>
      <c r="AY68" s="680"/>
      <c r="AZ68" s="680"/>
      <c r="BA68" s="680"/>
      <c r="BB68" s="671">
        <v>9</v>
      </c>
      <c r="BC68" s="763"/>
      <c r="BD68" s="1139" t="s">
        <v>88</v>
      </c>
      <c r="BE68" s="1140"/>
      <c r="BF68" s="680"/>
      <c r="BG68" s="143" t="s">
        <v>526</v>
      </c>
      <c r="BH68" s="144"/>
      <c r="BI68" s="144"/>
      <c r="BJ68" s="680"/>
      <c r="BK68" s="680"/>
      <c r="BL68" s="680"/>
      <c r="BM68" s="680"/>
      <c r="BN68" s="680"/>
      <c r="BO68" s="680"/>
      <c r="BP68" s="680"/>
      <c r="BQ68" s="793" t="s">
        <v>538</v>
      </c>
      <c r="BR68" s="109">
        <f>SUM(GK_Shot!G9:H10)</f>
        <v>0</v>
      </c>
      <c r="BS68" s="110">
        <f>SUM(GK_Shot!G33:H34)</f>
        <v>0</v>
      </c>
      <c r="BT68" s="109">
        <f>IF(GK_Shot!I9="",0,GK_Shot!I9)</f>
        <v>0</v>
      </c>
      <c r="BU68" s="110">
        <f>IF(GK_Shot!I33="",0,GK_Shot!I33)</f>
        <v>0</v>
      </c>
      <c r="BV68" s="111">
        <f>+BY32</f>
        <v>0</v>
      </c>
      <c r="BW68" s="112">
        <f>+BY59</f>
        <v>0</v>
      </c>
      <c r="BX68" s="111">
        <f t="array" ref="BX68">(SUM(($N$7:$N$30&lt;VALUE($BH$70*3))*(($T$7:$T$30="PP1")+($T$7:$T$30="PP2")+($T$7:$T$30="PP1･EA")+($T$7:$T$30="PP2･EA")+($T$7:$T$30="PP1･EN")+($T$7:$T$30="PP2･EN")))+SUM(('(2)'!$N$7:$N$30&lt;VALUE($BH$70*3))*(('(2)'!$T$7:$T$30="PP1")+('(2)'!$T$7:$T$30="PP2")+('(2)'!$T$7:$T$30="PP1･EA")+('(2)'!$T$7:$T$30="PP2･EA")+('(2)'!$T$7:$T$30="PP1･EN")+('(2)'!$T$7:$T$30="PP2･EN"))))-(BX66+BX67)</f>
        <v>0</v>
      </c>
      <c r="BY68" s="112">
        <f t="array" ref="BY68">(SUM(($N$34:$N$57&lt;VALUE($BH$70*3))*(($T$34:$T$57="PP1")+($T$34:$T$57="PP2")+($T$34:$T$57="PP1･EA")+($T$34:$T$57="PP2･EA")+($T$34:$T$57="PP1･EN")+($T$34:$T$57="PP2･EN")))+SUM(('(2)'!$N$34:$N$57&lt;VALUE($BH$70*3))*(('(2)'!$T$34:$T$57="PP1")+('(2)'!$T$34:$T$57="PP2")+('(2)'!$T$34:$T$57="PP1･EA")+('(2)'!$T$34:$T$57="PP2･EA")+('(2)'!$T$34:$T$57="PP1･EN")+('(2)'!$T$34:$T$57="PP2･EN"))))-(BY66+BY67)</f>
        <v>0</v>
      </c>
      <c r="BZ68" s="111">
        <f t="array" ref="BZ68">(SUM(($N$7:$N$30&lt;VALUE($BH$70*3))*(($T$7:$T$30="SH1")+($T$7:$T$30="SH2")+($T$7:$T$30="SH1･EA")+($T$7:$T$30="SH2･EA")+($T$7:$T$30="SH1･EN")+($T$7:$T$30="SH2･EN")))+SUM(('(2)'!$N$7:$N$30&lt;VALUE($BH$70*3))*(('(2)'!$T$7:$T$30="SH1")+('(2)'!$T$7:$T$30="SH2")+('(2)'!$T$7:$T$30="SH1･EA")+('(2)'!$T$7:$T$30="SH2･EA")+('(2)'!$T$7:$T$30="SH1･EN")+('(2)'!$T$7:$T$30="SH2･EN"))))-(BZ66+BZ67)</f>
        <v>0</v>
      </c>
      <c r="CA68" s="112">
        <f t="array" ref="CA68">(SUM(($N$34:$N$57&lt;VALUE($BH$70*3))*(($T$34:$T$57="SH1")+($T$34:$T$57="SH2")+($T$34:$T$57="SH1･EA")+($T$34:$T$57="SH2･EA")+($T$34:$T$57="SH1･EN")+($T$34:$T$57="SH2･EN")))+SUM(('(2)'!$N$34:$N$57&lt;VALUE($BH$70*3))*(('(2)'!$T$34:$T$57="SH1")+('(2)'!$T$34:$T$57="SH2")+('(2)'!$T$34:$T$57="SH1･EA")+('(2)'!$T$34:$T$57="SH2･EA")+('(2)'!$T$34:$T$57="SH1･EN")+('(2)'!$T$34:$T$57="SH2･EN"))))-(CA66+CA67)</f>
        <v>0</v>
      </c>
      <c r="CB68" s="770"/>
      <c r="CC68" s="675"/>
      <c r="CD68" s="15">
        <f t="shared" si="39"/>
        <v>0</v>
      </c>
      <c r="CE68" s="1161" t="str">
        <f>'(2)'!AN68</f>
        <v>:</v>
      </c>
      <c r="CF68" s="1162"/>
      <c r="CG68" s="16" t="str">
        <f>IF('(2)'!AQ68="","",'(2)'!AQ68)</f>
        <v/>
      </c>
      <c r="CH68" s="11" t="str">
        <f>IF('(2)'!AS68="","",'(2)'!AS68)</f>
        <v/>
      </c>
      <c r="CI68" s="779"/>
      <c r="CJ68" s="675"/>
      <c r="CK68" s="675"/>
      <c r="CL68" s="675"/>
      <c r="CM68" s="675"/>
      <c r="CN68" s="675"/>
      <c r="CO68" s="675"/>
      <c r="CP68" s="675"/>
      <c r="CQ68" s="675"/>
      <c r="CR68" s="675"/>
      <c r="CS68" s="675"/>
      <c r="CT68" s="675"/>
      <c r="CU68" s="675"/>
      <c r="CV68" s="675"/>
      <c r="CW68" s="675"/>
      <c r="CX68" s="675"/>
      <c r="CY68" s="675"/>
      <c r="CZ68" s="675"/>
      <c r="DA68" s="675"/>
      <c r="DB68" s="675"/>
      <c r="DC68" s="675"/>
      <c r="DD68" s="675"/>
      <c r="DE68" s="675"/>
      <c r="DF68" s="675"/>
      <c r="DG68" s="675"/>
      <c r="DH68" s="675"/>
      <c r="DI68" s="675"/>
      <c r="DJ68" s="675"/>
      <c r="DK68" s="675"/>
      <c r="DL68" s="675"/>
      <c r="DM68" s="675"/>
      <c r="DN68" s="675"/>
      <c r="DO68" s="675"/>
      <c r="DP68" s="675"/>
      <c r="DQ68" s="675"/>
      <c r="DR68" s="675"/>
      <c r="DS68" s="675"/>
      <c r="DT68" s="675"/>
      <c r="DU68" s="675"/>
      <c r="DV68" s="675"/>
      <c r="DW68" s="675"/>
      <c r="DX68" s="675"/>
      <c r="DY68" s="675"/>
      <c r="DZ68" s="675"/>
      <c r="EA68" s="675"/>
      <c r="EB68" s="675"/>
      <c r="EC68" s="675"/>
      <c r="ED68" s="675"/>
      <c r="EE68" s="675"/>
      <c r="EF68" s="675"/>
      <c r="EG68" s="675"/>
      <c r="EH68" s="675"/>
      <c r="EI68" s="675"/>
      <c r="EJ68" s="675"/>
      <c r="EK68" s="675"/>
      <c r="EL68" s="675"/>
      <c r="EM68" s="675"/>
      <c r="EN68" s="675"/>
      <c r="EO68" s="675"/>
      <c r="EP68" s="675"/>
      <c r="EQ68" s="675"/>
      <c r="ER68" s="675"/>
      <c r="ES68" s="675"/>
      <c r="ET68" s="675"/>
      <c r="EU68" s="675"/>
      <c r="EV68" s="675"/>
      <c r="EW68" s="675"/>
      <c r="EX68" s="675"/>
      <c r="EY68" s="675"/>
    </row>
    <row r="69" spans="1:155" ht="13.5" customHeight="1" x14ac:dyDescent="0.15">
      <c r="A69" s="1188" t="s">
        <v>1146</v>
      </c>
      <c r="B69" s="1189"/>
      <c r="C69" s="1189"/>
      <c r="D69" s="1189"/>
      <c r="E69" s="1222"/>
      <c r="F69" s="1223"/>
      <c r="G69" s="1223"/>
      <c r="H69" s="1223"/>
      <c r="I69" s="1223"/>
      <c r="J69" s="1235"/>
      <c r="K69" s="1189" t="s">
        <v>1143</v>
      </c>
      <c r="L69" s="1189"/>
      <c r="M69" s="1189"/>
      <c r="N69" s="1189"/>
      <c r="O69" s="1222"/>
      <c r="P69" s="1223"/>
      <c r="Q69" s="1223"/>
      <c r="R69" s="1223"/>
      <c r="S69" s="1223"/>
      <c r="T69" s="1223"/>
      <c r="U69" s="1189" t="s">
        <v>1141</v>
      </c>
      <c r="V69" s="1189"/>
      <c r="W69" s="1189"/>
      <c r="X69" s="1189"/>
      <c r="Y69" s="1378"/>
      <c r="Z69" s="1378"/>
      <c r="AA69" s="1378"/>
      <c r="AB69" s="1378"/>
      <c r="AC69" s="1378"/>
      <c r="AD69" s="1378"/>
      <c r="AE69" s="1378"/>
      <c r="AF69" s="1236"/>
      <c r="AG69" s="1236"/>
      <c r="AH69" s="1236"/>
      <c r="AI69" s="1236"/>
      <c r="AJ69" s="1236"/>
      <c r="AK69" s="1236"/>
      <c r="AL69" s="1383"/>
      <c r="AM69" s="749"/>
      <c r="AN69" s="1146" t="str">
        <f t="shared" si="43"/>
        <v>:</v>
      </c>
      <c r="AO69" s="1147"/>
      <c r="AP69" s="1147"/>
      <c r="AQ69" s="1158"/>
      <c r="AR69" s="1158"/>
      <c r="AS69" s="1158"/>
      <c r="AT69" s="1159"/>
      <c r="AU69" s="680"/>
      <c r="AV69" s="680"/>
      <c r="AW69" s="680"/>
      <c r="AX69" s="680"/>
      <c r="AY69" s="680"/>
      <c r="AZ69" s="680"/>
      <c r="BA69" s="680"/>
      <c r="BB69" s="671">
        <v>10</v>
      </c>
      <c r="BC69" s="763"/>
      <c r="BD69" s="1139" t="s">
        <v>88</v>
      </c>
      <c r="BE69" s="1140"/>
      <c r="BF69" s="680"/>
      <c r="BG69" s="987" t="s">
        <v>525</v>
      </c>
      <c r="BH69" s="988"/>
      <c r="BI69" s="989"/>
      <c r="BJ69" s="680"/>
      <c r="BK69" s="680"/>
      <c r="BL69" s="680"/>
      <c r="BM69" s="680"/>
      <c r="BN69" s="680"/>
      <c r="BO69" s="680"/>
      <c r="BP69" s="680"/>
      <c r="BQ69" s="794" t="s">
        <v>547</v>
      </c>
      <c r="BR69" s="109">
        <f>SUM(GK_Shot!G11:H12)</f>
        <v>0</v>
      </c>
      <c r="BS69" s="110">
        <f>SUM(GK_Shot!G35:H36)</f>
        <v>0</v>
      </c>
      <c r="BT69" s="109">
        <f>IF(GK_Shot!I11="",0,GK_Shot!I11)</f>
        <v>0</v>
      </c>
      <c r="BU69" s="110">
        <f>IF(GK_Shot!I35="",0,GK_Shot!I35)</f>
        <v>0</v>
      </c>
      <c r="BV69" s="113">
        <f>IF((SUM(BR66:BR68)=SUM(BS66:BS68)),BZ32,"-")</f>
        <v>0</v>
      </c>
      <c r="BW69" s="114">
        <f>IF((SUM(BR66:BR68)=SUM(BS66:BS68)),BZ59,"-")</f>
        <v>0</v>
      </c>
      <c r="BX69" s="113">
        <f t="array" ref="BX69">IF(SUM($BR$66:$BR$68)=SUM($BS$66:$BS$68),(SUM(($N$7:$N$30&lt;VALUE($BH$70*3+$BH$71))*(($T$7:$T$30="PP1")+($T$7:$T$30="PP2")+($T$7:$T$30="PP1･EA")+($T$7:$T$30="PP2･EA")+($T$7:$T$30="PP1･EN")+($T$7:$T$30="PP2･EN")))+SUM(('(2)'!$N$7:$N$30&lt;VALUE($BH$70*3+$BH$71))*(('(2)'!$T$7:$T$30="PP1")+('(2)'!$T$7:$T$30="PP2")+('(2)'!$T$7:$T$30="PP1･EA")+('(2)'!$T$7:$T$30="PP2･EA")+('(2)'!$T$7:$T$30="PP1･EN")+('(2)'!$T$7:$T$30="PP2･EN"))))-(BX66+BX67+BX68),"-")</f>
        <v>0</v>
      </c>
      <c r="BY69" s="114">
        <f t="array" ref="BY69">IF(SUM($BR$66:$BR$68)=SUM($BS$66:$BS$68),(SUM(($N$34:$N$57&lt;VALUE($BH$70*3+$BH$71))*(($T$34:$T$57="PP1")+($T$34:$T$57="PP2")+($T$34:$T$57="PP1･EA")+($T$34:$T$57="PP2･EA")+($T$34:$T$57="PP1･EN")+($T$34:$T$57="PP2･EN")))+SUM(('(2)'!$N$34:$N$57&lt;VALUE($BH$70*3+$BH$71))*(('(2)'!$T$34:$T$57="PP1")+('(2)'!$T$34:$T$57="PP2")+('(2)'!$T$34:$T$57="PP1･EA")+('(2)'!$T$34:$T$57="PP2･EA")+('(2)'!$T$34:$T$57="PP1･EN")+('(2)'!$T$34:$T$57="PP2･EN"))))-(BY66+BY67+BY68),"-")</f>
        <v>0</v>
      </c>
      <c r="BZ69" s="113">
        <f t="array" ref="BZ69">IF(SUM($BR$66:$BR$68)=SUM($BS$66:$BS$68),(SUM(($N$7:$N$30&lt;VALUE($BH$70*3+$BH$71))*(($T$7:$T$30="SH1")+($T$7:$T$30="SH2")+($T$7:$T$30="SH1･EA")+($T$7:$T$30="SH2･EA")+($T$7:$T$30="SH1･EN")+($T$7:$T$30="SH2･EN")))+SUM(('(2)'!$N$7:$N$30&lt;VALUE($BH$70*3+$BH$71))*(('(2)'!$T$7:$T$30="SH1")+('(2)'!$T$7:$T$30="SH2")+('(2)'!$T$7:$T$30="SH1･EA")+('(2)'!$T$7:$T$30="SH2･EA")+('(2)'!$T$7:$T$30="SH1･EN")+('(2)'!$T$7:$T$30="SH2･EN"))))-(BZ66+BZ67+BZ68),"-")</f>
        <v>0</v>
      </c>
      <c r="CA69" s="114">
        <f t="array" ref="CA69">IF(SUM($BR$66:$BR$68)=SUM($BS$66:$BS$68),(SUM(($N$34:$N$57&lt;VALUE($BH$70*3+$BH$71))*(($T$34:$T$57="SH1")+($T$34:$T$57="SH2")+($T$34:$T$57="SH1･EA")+($T$34:$T$57="SH2･EA")+($T$34:$T$57="SH1･EN")+($T$34:$T$57="SH2･EN")))+SUM(('(2)'!$N$34:$N$57&lt;VALUE($BH$70*3+$BH$71))*(('(2)'!$T$34:$T$57="SH1")+('(2)'!$T$34:$T$57="SH2")+('(2)'!$T$34:$T$57="SH1･EA")+('(2)'!$T$34:$T$57="SH2･EA")+('(2)'!$T$34:$T$57="SH1･EN")+('(2)'!$T$34:$T$57="SH2･EN"))))-(CA66+CA67+CA68),"-")</f>
        <v>0</v>
      </c>
      <c r="CB69" s="770"/>
      <c r="CC69" s="675"/>
      <c r="CD69" s="15">
        <f t="shared" si="39"/>
        <v>0</v>
      </c>
      <c r="CE69" s="1161" t="str">
        <f>'(2)'!AN69</f>
        <v>:</v>
      </c>
      <c r="CF69" s="1162"/>
      <c r="CG69" s="16" t="str">
        <f>IF('(2)'!AQ69="","",'(2)'!AQ69)</f>
        <v/>
      </c>
      <c r="CH69" s="11" t="str">
        <f>IF('(2)'!AS69="","",'(2)'!AS69)</f>
        <v/>
      </c>
      <c r="CI69" s="779"/>
      <c r="CJ69" s="675"/>
      <c r="CK69" s="675"/>
      <c r="CL69" s="675"/>
      <c r="CM69" s="675"/>
      <c r="CN69" s="675"/>
      <c r="CO69" s="675"/>
      <c r="CP69" s="675"/>
      <c r="CQ69" s="675"/>
      <c r="CR69" s="675"/>
      <c r="CS69" s="675"/>
      <c r="CT69" s="675"/>
      <c r="CU69" s="675"/>
      <c r="CV69" s="675"/>
      <c r="CW69" s="675"/>
      <c r="CX69" s="675"/>
      <c r="CY69" s="675"/>
      <c r="CZ69" s="675"/>
      <c r="DA69" s="675"/>
      <c r="DB69" s="675"/>
      <c r="DC69" s="675"/>
      <c r="DD69" s="675"/>
      <c r="DE69" s="675"/>
      <c r="DF69" s="675"/>
      <c r="DG69" s="675"/>
      <c r="DH69" s="675"/>
      <c r="DI69" s="675"/>
      <c r="DJ69" s="675"/>
      <c r="DK69" s="675"/>
      <c r="DL69" s="675"/>
      <c r="DM69" s="675"/>
      <c r="DN69" s="675"/>
      <c r="DO69" s="675"/>
      <c r="DP69" s="675"/>
      <c r="DQ69" s="675"/>
      <c r="DR69" s="675"/>
      <c r="DS69" s="675"/>
      <c r="DT69" s="675"/>
      <c r="DU69" s="675"/>
      <c r="DV69" s="675"/>
      <c r="DW69" s="675"/>
      <c r="DX69" s="675"/>
      <c r="DY69" s="675"/>
      <c r="DZ69" s="675"/>
      <c r="EA69" s="675"/>
      <c r="EB69" s="675"/>
      <c r="EC69" s="675"/>
      <c r="ED69" s="675"/>
      <c r="EE69" s="675"/>
      <c r="EF69" s="675"/>
      <c r="EG69" s="675"/>
      <c r="EH69" s="675"/>
      <c r="EI69" s="675"/>
      <c r="EJ69" s="675"/>
      <c r="EK69" s="675"/>
      <c r="EL69" s="675"/>
      <c r="EM69" s="675"/>
      <c r="EN69" s="675"/>
      <c r="EO69" s="675"/>
      <c r="EP69" s="675"/>
      <c r="EQ69" s="675"/>
      <c r="ER69" s="675"/>
      <c r="ES69" s="675"/>
      <c r="ET69" s="675"/>
      <c r="EU69" s="675"/>
      <c r="EV69" s="675"/>
      <c r="EW69" s="675"/>
      <c r="EX69" s="675"/>
      <c r="EY69" s="675"/>
    </row>
    <row r="70" spans="1:155" ht="13.5" customHeight="1" x14ac:dyDescent="0.15">
      <c r="A70" s="1231" t="s">
        <v>1147</v>
      </c>
      <c r="B70" s="1232"/>
      <c r="C70" s="1232"/>
      <c r="D70" s="1232"/>
      <c r="E70" s="1236"/>
      <c r="F70" s="1236"/>
      <c r="G70" s="1236"/>
      <c r="H70" s="1236"/>
      <c r="I70" s="1236"/>
      <c r="J70" s="1236"/>
      <c r="K70" s="1189" t="s">
        <v>1144</v>
      </c>
      <c r="L70" s="1189"/>
      <c r="M70" s="1189"/>
      <c r="N70" s="1189"/>
      <c r="O70" s="1222"/>
      <c r="P70" s="1223"/>
      <c r="Q70" s="1223"/>
      <c r="R70" s="1223"/>
      <c r="S70" s="1223"/>
      <c r="T70" s="1223"/>
      <c r="U70" s="1189" t="s">
        <v>1142</v>
      </c>
      <c r="V70" s="1189"/>
      <c r="W70" s="1189"/>
      <c r="X70" s="1189"/>
      <c r="Y70" s="1379" t="str">
        <f>IF(Y69="   －","   －","")</f>
        <v/>
      </c>
      <c r="Z70" s="1379"/>
      <c r="AA70" s="1379"/>
      <c r="AB70" s="1379"/>
      <c r="AC70" s="1379"/>
      <c r="AD70" s="1379"/>
      <c r="AE70" s="1379"/>
      <c r="AF70" s="1236" t="str">
        <f>IF(AF69="   －","   －","")</f>
        <v/>
      </c>
      <c r="AG70" s="1236"/>
      <c r="AH70" s="1236"/>
      <c r="AI70" s="1236"/>
      <c r="AJ70" s="1236"/>
      <c r="AK70" s="1236"/>
      <c r="AL70" s="1383"/>
      <c r="AM70" s="749"/>
      <c r="AN70" s="1146" t="str">
        <f t="shared" si="43"/>
        <v>:</v>
      </c>
      <c r="AO70" s="1147"/>
      <c r="AP70" s="1147"/>
      <c r="AQ70" s="1158"/>
      <c r="AR70" s="1158"/>
      <c r="AS70" s="1158"/>
      <c r="AT70" s="1159"/>
      <c r="AU70" s="680"/>
      <c r="AV70" s="680"/>
      <c r="AW70" s="680"/>
      <c r="AX70" s="680"/>
      <c r="AY70" s="680"/>
      <c r="AZ70" s="680"/>
      <c r="BA70" s="680"/>
      <c r="BB70" s="671">
        <v>11</v>
      </c>
      <c r="BC70" s="763"/>
      <c r="BD70" s="1139" t="s">
        <v>88</v>
      </c>
      <c r="BE70" s="1140"/>
      <c r="BF70" s="680"/>
      <c r="BG70" s="145" t="s">
        <v>523</v>
      </c>
      <c r="BH70" s="1240">
        <v>0.625</v>
      </c>
      <c r="BI70" s="1241"/>
      <c r="BJ70" s="680"/>
      <c r="BK70" s="680"/>
      <c r="BL70" s="680"/>
      <c r="BM70" s="680"/>
      <c r="BN70" s="680"/>
      <c r="BO70" s="680"/>
      <c r="BP70" s="680"/>
      <c r="BQ70" s="795" t="s">
        <v>1121</v>
      </c>
      <c r="BR70" s="109">
        <f>+GameSummary!C67</f>
        <v>0</v>
      </c>
      <c r="BS70" s="110">
        <f>+GameSummary!D67</f>
        <v>0</v>
      </c>
      <c r="BT70" s="109">
        <f>+GameSummary!E67</f>
        <v>0</v>
      </c>
      <c r="BU70" s="110">
        <f>+GameSummary!F67</f>
        <v>0</v>
      </c>
      <c r="BV70" s="115">
        <f>IF((SUM(BR66:BR69)=SUM(BS66:BS69)),CA32,"-")</f>
        <v>0</v>
      </c>
      <c r="BW70" s="116">
        <f>IF((SUM(BR66:BR69)=SUM(BS66:BS69)),CA59,"-")</f>
        <v>0</v>
      </c>
      <c r="BX70" s="115" t="s">
        <v>535</v>
      </c>
      <c r="BY70" s="116" t="s">
        <v>535</v>
      </c>
      <c r="BZ70" s="115" t="s">
        <v>535</v>
      </c>
      <c r="CA70" s="116" t="s">
        <v>535</v>
      </c>
      <c r="CB70" s="770"/>
      <c r="CC70" s="675"/>
      <c r="CD70" s="15">
        <f t="shared" si="39"/>
        <v>0</v>
      </c>
      <c r="CE70" s="1161" t="str">
        <f>'(2)'!AN70</f>
        <v>:</v>
      </c>
      <c r="CF70" s="1162"/>
      <c r="CG70" s="16" t="str">
        <f>IF('(2)'!AQ70="","",'(2)'!AQ70)</f>
        <v/>
      </c>
      <c r="CH70" s="11" t="str">
        <f>IF('(2)'!AS70="","",'(2)'!AS70)</f>
        <v/>
      </c>
      <c r="CI70" s="779"/>
      <c r="CJ70" s="675"/>
      <c r="CK70" s="675"/>
      <c r="CL70" s="675"/>
      <c r="CM70" s="675"/>
      <c r="CN70" s="675"/>
      <c r="CO70" s="675"/>
      <c r="CP70" s="675"/>
      <c r="CQ70" s="675"/>
      <c r="CR70" s="675"/>
      <c r="CS70" s="675"/>
      <c r="CT70" s="675"/>
      <c r="CU70" s="675"/>
      <c r="CV70" s="675"/>
      <c r="CW70" s="675"/>
      <c r="CX70" s="675"/>
      <c r="CY70" s="675"/>
      <c r="CZ70" s="675"/>
      <c r="DA70" s="675"/>
      <c r="DB70" s="675"/>
      <c r="DC70" s="675"/>
      <c r="DD70" s="675"/>
      <c r="DE70" s="675"/>
      <c r="DF70" s="675"/>
      <c r="DG70" s="675"/>
      <c r="DH70" s="675"/>
      <c r="DI70" s="675"/>
      <c r="DJ70" s="675"/>
      <c r="DK70" s="675"/>
      <c r="DL70" s="675"/>
      <c r="DM70" s="675"/>
      <c r="DN70" s="675"/>
      <c r="DO70" s="675"/>
      <c r="DP70" s="675"/>
      <c r="DQ70" s="675"/>
      <c r="DR70" s="675"/>
      <c r="DS70" s="675"/>
      <c r="DT70" s="675"/>
      <c r="DU70" s="675"/>
      <c r="DV70" s="675"/>
      <c r="DW70" s="675"/>
      <c r="DX70" s="675"/>
      <c r="DY70" s="675"/>
      <c r="DZ70" s="675"/>
      <c r="EA70" s="675"/>
      <c r="EB70" s="675"/>
      <c r="EC70" s="675"/>
      <c r="ED70" s="675"/>
      <c r="EE70" s="675"/>
      <c r="EF70" s="675"/>
      <c r="EG70" s="675"/>
      <c r="EH70" s="675"/>
      <c r="EI70" s="675"/>
      <c r="EJ70" s="675"/>
      <c r="EK70" s="675"/>
      <c r="EL70" s="675"/>
      <c r="EM70" s="675"/>
      <c r="EN70" s="675"/>
      <c r="EO70" s="675"/>
      <c r="EP70" s="675"/>
      <c r="EQ70" s="675"/>
      <c r="ER70" s="675"/>
      <c r="ES70" s="675"/>
      <c r="ET70" s="675"/>
      <c r="EU70" s="675"/>
      <c r="EV70" s="675"/>
      <c r="EW70" s="675"/>
      <c r="EX70" s="675"/>
      <c r="EY70" s="675"/>
    </row>
    <row r="71" spans="1:155" ht="13.5" customHeight="1" x14ac:dyDescent="0.15">
      <c r="A71" s="1233" t="s">
        <v>1148</v>
      </c>
      <c r="B71" s="1226"/>
      <c r="C71" s="1226"/>
      <c r="D71" s="1226"/>
      <c r="E71" s="1230"/>
      <c r="F71" s="1230"/>
      <c r="G71" s="1230"/>
      <c r="H71" s="1230"/>
      <c r="I71" s="1230"/>
      <c r="J71" s="1230"/>
      <c r="K71" s="1226" t="s">
        <v>1144</v>
      </c>
      <c r="L71" s="1226"/>
      <c r="M71" s="1226"/>
      <c r="N71" s="1226"/>
      <c r="O71" s="1224"/>
      <c r="P71" s="1225"/>
      <c r="Q71" s="1225"/>
      <c r="R71" s="1225"/>
      <c r="S71" s="1225"/>
      <c r="T71" s="1225"/>
      <c r="U71" s="1226"/>
      <c r="V71" s="1226"/>
      <c r="W71" s="1226"/>
      <c r="X71" s="1226"/>
      <c r="Y71" s="1380"/>
      <c r="Z71" s="1380"/>
      <c r="AA71" s="1380"/>
      <c r="AB71" s="1380"/>
      <c r="AC71" s="1380"/>
      <c r="AD71" s="1380"/>
      <c r="AE71" s="1380"/>
      <c r="AF71" s="1230"/>
      <c r="AG71" s="1230"/>
      <c r="AH71" s="1230"/>
      <c r="AI71" s="1230"/>
      <c r="AJ71" s="1230"/>
      <c r="AK71" s="1230"/>
      <c r="AL71" s="1384"/>
      <c r="AM71" s="749"/>
      <c r="AN71" s="1218" t="str">
        <f t="shared" si="43"/>
        <v>:</v>
      </c>
      <c r="AO71" s="1219"/>
      <c r="AP71" s="1219"/>
      <c r="AQ71" s="1237"/>
      <c r="AR71" s="1237"/>
      <c r="AS71" s="1237"/>
      <c r="AT71" s="1245"/>
      <c r="AU71" s="680"/>
      <c r="AV71" s="680"/>
      <c r="AW71" s="680"/>
      <c r="AX71" s="680"/>
      <c r="AY71" s="680"/>
      <c r="AZ71" s="680"/>
      <c r="BA71" s="680"/>
      <c r="BB71" s="672">
        <v>12</v>
      </c>
      <c r="BC71" s="765"/>
      <c r="BD71" s="1143" t="s">
        <v>88</v>
      </c>
      <c r="BE71" s="1144"/>
      <c r="BF71" s="680"/>
      <c r="BG71" s="146" t="s">
        <v>217</v>
      </c>
      <c r="BH71" s="1238">
        <v>0.20833333333333334</v>
      </c>
      <c r="BI71" s="1239"/>
      <c r="BJ71" s="680"/>
      <c r="BK71" s="680"/>
      <c r="BL71" s="680"/>
      <c r="BM71" s="680"/>
      <c r="BN71" s="680"/>
      <c r="BO71" s="680"/>
      <c r="BP71" s="680"/>
      <c r="BQ71" s="796" t="s">
        <v>548</v>
      </c>
      <c r="BR71" s="117">
        <f>SUM(BR66:BR70)</f>
        <v>0</v>
      </c>
      <c r="BS71" s="118">
        <f>SUM(BS66:BS70)</f>
        <v>0</v>
      </c>
      <c r="BT71" s="117">
        <f>BT66+BT67+BT68+BT69+BT70</f>
        <v>0</v>
      </c>
      <c r="BU71" s="118">
        <f>BU66+BU67+BU68+BU69+BU70</f>
        <v>0</v>
      </c>
      <c r="BV71" s="117">
        <f>SUM(BV66:BV70)</f>
        <v>0</v>
      </c>
      <c r="BW71" s="118">
        <f t="shared" ref="BW71:CA71" si="44">SUM(BW66:BW70)</f>
        <v>0</v>
      </c>
      <c r="BX71" s="117">
        <f t="shared" si="44"/>
        <v>0</v>
      </c>
      <c r="BY71" s="118">
        <f t="shared" si="44"/>
        <v>0</v>
      </c>
      <c r="BZ71" s="117">
        <f t="shared" si="44"/>
        <v>0</v>
      </c>
      <c r="CA71" s="118">
        <f t="shared" si="44"/>
        <v>0</v>
      </c>
      <c r="CB71" s="770"/>
      <c r="CC71" s="675"/>
      <c r="CD71" s="17" t="s">
        <v>3</v>
      </c>
      <c r="CE71" s="1243" t="str">
        <f>'(2)'!AN71</f>
        <v>:</v>
      </c>
      <c r="CF71" s="1244"/>
      <c r="CG71" s="18" t="str">
        <f>IF('(2)'!AQ71="","",'(2)'!AQ71)</f>
        <v/>
      </c>
      <c r="CH71" s="12" t="str">
        <f>IF('(2)'!AS71="","",'(2)'!AS71)</f>
        <v/>
      </c>
      <c r="CI71" s="779"/>
      <c r="CJ71" s="675"/>
      <c r="CK71" s="675"/>
      <c r="CL71" s="675"/>
      <c r="CM71" s="675"/>
      <c r="CN71" s="675"/>
      <c r="CO71" s="675"/>
      <c r="CP71" s="675"/>
      <c r="CQ71" s="675"/>
      <c r="CR71" s="675"/>
      <c r="CS71" s="675"/>
      <c r="CT71" s="675"/>
      <c r="CU71" s="675"/>
      <c r="CV71" s="675"/>
      <c r="CW71" s="675"/>
      <c r="CX71" s="675"/>
      <c r="CY71" s="675"/>
      <c r="CZ71" s="675"/>
      <c r="DA71" s="675"/>
      <c r="DB71" s="675"/>
      <c r="DC71" s="675"/>
      <c r="DD71" s="675"/>
      <c r="DE71" s="675"/>
      <c r="DF71" s="675"/>
      <c r="DG71" s="675"/>
      <c r="DH71" s="675"/>
      <c r="DI71" s="675"/>
      <c r="DJ71" s="675"/>
      <c r="DK71" s="675"/>
      <c r="DL71" s="675"/>
      <c r="DM71" s="675"/>
      <c r="DN71" s="675"/>
      <c r="DO71" s="675"/>
      <c r="DP71" s="675"/>
      <c r="DQ71" s="675"/>
      <c r="DR71" s="675"/>
      <c r="DS71" s="675"/>
      <c r="DT71" s="675"/>
      <c r="DU71" s="675"/>
      <c r="DV71" s="675"/>
      <c r="DW71" s="675"/>
      <c r="DX71" s="675"/>
      <c r="DY71" s="675"/>
      <c r="DZ71" s="675"/>
      <c r="EA71" s="675"/>
      <c r="EB71" s="675"/>
      <c r="EC71" s="675"/>
      <c r="ED71" s="675"/>
      <c r="EE71" s="675"/>
      <c r="EF71" s="675"/>
      <c r="EG71" s="675"/>
      <c r="EH71" s="675"/>
      <c r="EI71" s="675"/>
      <c r="EJ71" s="675"/>
      <c r="EK71" s="675"/>
      <c r="EL71" s="675"/>
      <c r="EM71" s="675"/>
      <c r="EN71" s="675"/>
      <c r="EO71" s="675"/>
      <c r="EP71" s="675"/>
      <c r="EQ71" s="675"/>
      <c r="ER71" s="675"/>
      <c r="ES71" s="675"/>
      <c r="ET71" s="675"/>
      <c r="EU71" s="675"/>
      <c r="EV71" s="675"/>
      <c r="EW71" s="675"/>
      <c r="EX71" s="675"/>
      <c r="EY71" s="675"/>
    </row>
    <row r="72" spans="1:155" ht="12" customHeight="1" x14ac:dyDescent="0.15">
      <c r="A72" s="908" t="s">
        <v>1402</v>
      </c>
      <c r="B72" s="909" t="str">
        <f>IF(A72="*","No notes added.",IF(A72="-","Notes added.",""))</f>
        <v>No notes added.</v>
      </c>
      <c r="C72" s="565"/>
      <c r="D72" s="565"/>
      <c r="E72" s="910"/>
      <c r="F72" s="910"/>
      <c r="G72" s="910"/>
      <c r="H72" s="910"/>
      <c r="I72" s="910"/>
      <c r="J72" s="910"/>
      <c r="K72" s="665"/>
      <c r="L72" s="665"/>
      <c r="M72" s="665"/>
      <c r="N72" s="665"/>
      <c r="O72" s="665"/>
      <c r="P72" s="565"/>
      <c r="Q72" s="565"/>
      <c r="R72" s="666"/>
      <c r="S72" s="666"/>
      <c r="T72" s="666"/>
      <c r="U72" s="666"/>
      <c r="V72" s="666"/>
      <c r="W72" s="666"/>
      <c r="X72" s="666"/>
      <c r="Y72" s="666"/>
      <c r="Z72" s="666"/>
      <c r="AA72" s="666"/>
      <c r="AB72" s="666"/>
      <c r="AC72" s="666"/>
      <c r="AD72" s="666"/>
      <c r="AE72" s="666"/>
      <c r="AF72" s="666"/>
      <c r="AG72" s="666"/>
      <c r="AH72" s="666"/>
      <c r="AI72" s="666"/>
      <c r="AJ72" s="666"/>
      <c r="AK72" s="666"/>
      <c r="AL72" s="666"/>
      <c r="AM72" s="666"/>
      <c r="AN72" s="666"/>
      <c r="AO72" s="666"/>
      <c r="AP72" s="666"/>
      <c r="AQ72" s="750"/>
      <c r="AR72" s="666"/>
      <c r="AS72" s="666"/>
      <c r="AT72" s="751"/>
      <c r="AU72" s="680"/>
      <c r="AV72" s="680"/>
      <c r="AW72" s="680"/>
      <c r="AX72" s="680"/>
      <c r="AY72" s="666"/>
      <c r="AZ72" s="666"/>
      <c r="BA72" s="675"/>
      <c r="BB72" s="144"/>
      <c r="BC72" s="675"/>
      <c r="BD72" s="675"/>
      <c r="BE72" s="675"/>
      <c r="BF72" s="675"/>
      <c r="BG72" s="144" t="s">
        <v>524</v>
      </c>
      <c r="BH72" s="675"/>
      <c r="BI72" s="675"/>
      <c r="BJ72" s="675"/>
      <c r="BK72" s="675"/>
      <c r="BL72" s="675"/>
      <c r="BM72" s="675"/>
      <c r="BN72" s="675"/>
      <c r="BO72" s="675"/>
      <c r="BP72" s="675"/>
      <c r="BQ72" s="675"/>
      <c r="BR72" s="675"/>
      <c r="BS72" s="675"/>
      <c r="BT72" s="675"/>
      <c r="BU72" s="770"/>
      <c r="BV72" s="770"/>
      <c r="BW72" s="770"/>
      <c r="BX72" s="770"/>
      <c r="BY72" s="770"/>
      <c r="BZ72" s="770"/>
      <c r="CA72" s="770"/>
      <c r="CB72" s="770"/>
      <c r="CC72" s="675"/>
      <c r="CD72" s="675"/>
      <c r="CE72" s="675"/>
      <c r="CF72" s="675"/>
      <c r="CG72" s="675"/>
      <c r="CH72" s="675"/>
      <c r="CI72" s="779"/>
      <c r="CJ72" s="675"/>
      <c r="CK72" s="675"/>
      <c r="CL72" s="675"/>
      <c r="CM72" s="675"/>
      <c r="CN72" s="675"/>
      <c r="CO72" s="675"/>
      <c r="CP72" s="675"/>
      <c r="CQ72" s="675"/>
      <c r="CR72" s="675"/>
      <c r="CS72" s="675"/>
      <c r="CT72" s="675"/>
      <c r="CU72" s="675"/>
      <c r="CV72" s="675"/>
      <c r="CW72" s="675"/>
      <c r="CX72" s="675"/>
      <c r="CY72" s="675"/>
      <c r="CZ72" s="675"/>
      <c r="DA72" s="675"/>
      <c r="DB72" s="675"/>
      <c r="DC72" s="675"/>
      <c r="DD72" s="675"/>
      <c r="DE72" s="675"/>
      <c r="DF72" s="675"/>
      <c r="DG72" s="675"/>
      <c r="DH72" s="675"/>
      <c r="DI72" s="675"/>
      <c r="DJ72" s="675"/>
      <c r="DK72" s="675"/>
      <c r="DL72" s="675"/>
      <c r="DM72" s="675"/>
      <c r="DN72" s="675"/>
      <c r="DO72" s="675"/>
      <c r="DP72" s="675"/>
      <c r="DQ72" s="675"/>
      <c r="DR72" s="675"/>
      <c r="DS72" s="675"/>
      <c r="DT72" s="675"/>
      <c r="DU72" s="675"/>
      <c r="DV72" s="675"/>
      <c r="DW72" s="675"/>
      <c r="DX72" s="675"/>
      <c r="DY72" s="675"/>
      <c r="DZ72" s="675"/>
      <c r="EA72" s="675"/>
      <c r="EB72" s="675"/>
      <c r="EC72" s="675"/>
      <c r="ED72" s="675"/>
      <c r="EE72" s="675"/>
      <c r="EF72" s="675"/>
      <c r="EG72" s="675"/>
      <c r="EH72" s="675"/>
      <c r="EI72" s="675"/>
      <c r="EJ72" s="675"/>
      <c r="EK72" s="675"/>
    </row>
    <row r="73" spans="1:155" ht="12" customHeight="1" x14ac:dyDescent="0.15">
      <c r="A73" s="565"/>
      <c r="B73" s="565"/>
      <c r="C73" s="565"/>
      <c r="D73" s="565"/>
      <c r="E73" s="805"/>
      <c r="F73" s="805"/>
      <c r="G73" s="805"/>
      <c r="H73" s="805"/>
      <c r="I73" s="805"/>
      <c r="J73" s="805"/>
      <c r="K73" s="806"/>
      <c r="L73" s="806"/>
      <c r="M73" s="806"/>
      <c r="N73" s="806"/>
      <c r="O73" s="806"/>
      <c r="P73" s="565"/>
      <c r="Q73" s="565"/>
      <c r="R73" s="666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6"/>
      <c r="AE73" s="666"/>
      <c r="AF73" s="666"/>
      <c r="AG73" s="666"/>
      <c r="AH73" s="666"/>
      <c r="AI73" s="666"/>
      <c r="AJ73" s="666"/>
      <c r="AK73" s="666"/>
      <c r="AL73" s="666"/>
      <c r="AM73" s="666"/>
      <c r="AN73" s="666"/>
      <c r="AO73" s="666"/>
      <c r="AP73" s="666"/>
      <c r="AQ73" s="750"/>
      <c r="AR73" s="666"/>
      <c r="AS73" s="666"/>
      <c r="AT73" s="751"/>
      <c r="AU73" s="680"/>
      <c r="AV73" s="680"/>
      <c r="AW73" s="680"/>
      <c r="AX73" s="680"/>
      <c r="AY73" s="666"/>
      <c r="AZ73" s="666"/>
      <c r="BA73" s="675"/>
      <c r="BB73" s="144"/>
      <c r="BC73" s="675"/>
      <c r="BD73" s="675"/>
      <c r="BE73" s="675"/>
      <c r="BF73" s="675"/>
      <c r="BG73" s="144"/>
      <c r="BH73" s="675"/>
      <c r="BI73" s="675"/>
      <c r="BJ73" s="675"/>
      <c r="BK73" s="675"/>
      <c r="BL73" s="675"/>
      <c r="BM73" s="675"/>
      <c r="BN73" s="675"/>
      <c r="BO73" s="675"/>
      <c r="BP73" s="675"/>
      <c r="BQ73" s="675"/>
      <c r="BR73" s="675"/>
      <c r="BS73" s="675"/>
      <c r="BT73" s="675"/>
      <c r="BU73" s="770"/>
      <c r="BV73" s="770"/>
      <c r="BW73" s="770"/>
      <c r="BX73" s="770"/>
      <c r="BY73" s="770"/>
      <c r="BZ73" s="770"/>
      <c r="CA73" s="770"/>
      <c r="CB73" s="770"/>
      <c r="CC73" s="675"/>
      <c r="CD73" s="675"/>
      <c r="CE73" s="675"/>
      <c r="CF73" s="675"/>
      <c r="CG73" s="675"/>
      <c r="CH73" s="675"/>
      <c r="CI73" s="779"/>
      <c r="CJ73" s="675"/>
      <c r="CK73" s="675"/>
      <c r="CL73" s="675"/>
      <c r="CM73" s="675"/>
      <c r="CN73" s="675"/>
      <c r="CO73" s="675"/>
      <c r="CP73" s="675"/>
      <c r="CQ73" s="675"/>
      <c r="CR73" s="675"/>
      <c r="CS73" s="675"/>
      <c r="CT73" s="675"/>
      <c r="CU73" s="675"/>
      <c r="CV73" s="675"/>
      <c r="CW73" s="675"/>
      <c r="CX73" s="675"/>
      <c r="CY73" s="675"/>
      <c r="CZ73" s="675"/>
      <c r="DA73" s="675"/>
      <c r="DB73" s="675"/>
      <c r="DC73" s="675"/>
      <c r="DD73" s="675"/>
      <c r="DE73" s="675"/>
      <c r="DF73" s="675"/>
      <c r="DG73" s="675"/>
      <c r="DH73" s="675"/>
      <c r="DI73" s="675"/>
      <c r="DJ73" s="675"/>
      <c r="DK73" s="675"/>
      <c r="DL73" s="675"/>
      <c r="DM73" s="675"/>
      <c r="DN73" s="675"/>
      <c r="DO73" s="675"/>
      <c r="DP73" s="675"/>
      <c r="DQ73" s="675"/>
      <c r="DR73" s="675"/>
      <c r="DS73" s="675"/>
      <c r="DT73" s="675"/>
      <c r="DU73" s="675"/>
      <c r="DV73" s="675"/>
      <c r="DW73" s="675"/>
      <c r="DX73" s="675"/>
      <c r="DY73" s="675"/>
      <c r="DZ73" s="675"/>
      <c r="EA73" s="675"/>
      <c r="EB73" s="675"/>
      <c r="EC73" s="675"/>
      <c r="ED73" s="675"/>
      <c r="EE73" s="675"/>
      <c r="EF73" s="675"/>
      <c r="EG73" s="675"/>
      <c r="EH73" s="675"/>
      <c r="EI73" s="675"/>
      <c r="EJ73" s="675"/>
      <c r="EK73" s="675"/>
    </row>
    <row r="74" spans="1:155" ht="12" customHeight="1" x14ac:dyDescent="0.15">
      <c r="A74" s="565"/>
      <c r="B74" s="565"/>
      <c r="C74" s="565"/>
      <c r="D74" s="565"/>
      <c r="E74" s="805"/>
      <c r="F74" s="805"/>
      <c r="G74" s="805"/>
      <c r="H74" s="805"/>
      <c r="I74" s="805"/>
      <c r="J74" s="805"/>
      <c r="K74" s="806"/>
      <c r="L74" s="806"/>
      <c r="M74" s="806"/>
      <c r="N74" s="806"/>
      <c r="O74" s="806"/>
      <c r="P74" s="565"/>
      <c r="Q74" s="565"/>
      <c r="R74" s="666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6"/>
      <c r="AE74" s="666"/>
      <c r="AF74" s="666"/>
      <c r="AG74" s="666"/>
      <c r="AH74" s="666"/>
      <c r="AI74" s="666"/>
      <c r="AJ74" s="666"/>
      <c r="AK74" s="666"/>
      <c r="AL74" s="666"/>
      <c r="AM74" s="666"/>
      <c r="AN74" s="666"/>
      <c r="AO74" s="666"/>
      <c r="AP74" s="666"/>
      <c r="AQ74" s="750"/>
      <c r="AR74" s="666"/>
      <c r="AS74" s="666"/>
      <c r="AT74" s="751"/>
      <c r="AU74" s="680"/>
      <c r="AV74" s="680"/>
      <c r="AW74" s="680"/>
      <c r="AX74" s="680"/>
      <c r="AY74" s="666"/>
      <c r="AZ74" s="666"/>
      <c r="BA74" s="906"/>
      <c r="BB74" s="144"/>
      <c r="BC74" s="906"/>
      <c r="BD74" s="906"/>
      <c r="BE74" s="906"/>
      <c r="BF74" s="906"/>
      <c r="BG74" s="144"/>
      <c r="BH74" s="906"/>
      <c r="BI74" s="906"/>
      <c r="BJ74" s="906"/>
      <c r="BK74" s="906"/>
      <c r="BL74" s="906"/>
      <c r="BM74" s="906"/>
      <c r="BN74" s="906"/>
      <c r="BO74" s="906"/>
      <c r="BP74" s="906"/>
      <c r="BQ74" s="906"/>
      <c r="BR74" s="906"/>
      <c r="BS74" s="906"/>
      <c r="BT74" s="906"/>
      <c r="BU74" s="770"/>
      <c r="BV74" s="770"/>
      <c r="BW74" s="770"/>
      <c r="BX74" s="770"/>
      <c r="BY74" s="770"/>
      <c r="BZ74" s="770"/>
      <c r="CA74" s="770"/>
      <c r="CB74" s="770"/>
      <c r="CC74" s="906"/>
      <c r="CD74" s="906"/>
      <c r="CE74" s="906"/>
      <c r="CF74" s="906"/>
      <c r="CG74" s="906"/>
      <c r="CH74" s="906"/>
      <c r="CI74" s="779"/>
      <c r="CJ74" s="906"/>
      <c r="CK74" s="906"/>
      <c r="CL74" s="906"/>
      <c r="CM74" s="906"/>
      <c r="CN74" s="906"/>
      <c r="CO74" s="906"/>
      <c r="CP74" s="906"/>
      <c r="CQ74" s="906"/>
      <c r="CR74" s="906"/>
      <c r="CS74" s="906"/>
      <c r="CT74" s="906"/>
      <c r="CU74" s="906"/>
      <c r="CV74" s="906"/>
      <c r="CW74" s="906"/>
      <c r="CX74" s="906"/>
      <c r="CY74" s="906"/>
      <c r="CZ74" s="906"/>
      <c r="DA74" s="906"/>
      <c r="DB74" s="906"/>
      <c r="DC74" s="906"/>
      <c r="DD74" s="906"/>
      <c r="DE74" s="906"/>
      <c r="DF74" s="906"/>
      <c r="DG74" s="906"/>
      <c r="DH74" s="906"/>
      <c r="DI74" s="906"/>
      <c r="DJ74" s="906"/>
      <c r="DK74" s="906"/>
      <c r="DL74" s="906"/>
      <c r="DM74" s="906"/>
      <c r="DN74" s="906"/>
      <c r="DO74" s="906"/>
      <c r="DP74" s="906"/>
      <c r="DQ74" s="906"/>
      <c r="DR74" s="906"/>
      <c r="DS74" s="906"/>
      <c r="DT74" s="906"/>
      <c r="DU74" s="906"/>
      <c r="DV74" s="906"/>
      <c r="DW74" s="906"/>
      <c r="DX74" s="906"/>
      <c r="DY74" s="906"/>
      <c r="DZ74" s="906"/>
      <c r="EA74" s="906"/>
      <c r="EB74" s="906"/>
      <c r="EC74" s="906"/>
      <c r="ED74" s="906"/>
      <c r="EE74" s="906"/>
      <c r="EF74" s="906"/>
      <c r="EG74" s="906"/>
      <c r="EH74" s="906"/>
      <c r="EI74" s="906"/>
      <c r="EJ74" s="906"/>
      <c r="EK74" s="906"/>
    </row>
    <row r="75" spans="1:155" ht="12" customHeight="1" x14ac:dyDescent="0.15">
      <c r="A75" s="1103" t="s">
        <v>1171</v>
      </c>
      <c r="B75" s="1103"/>
      <c r="C75" s="1103"/>
      <c r="D75" s="1103"/>
      <c r="E75" s="1103"/>
      <c r="F75" s="1103"/>
      <c r="G75" s="1103"/>
      <c r="H75" s="1103"/>
      <c r="I75" s="1103"/>
      <c r="J75" s="1103"/>
      <c r="K75" s="1103"/>
      <c r="L75" s="1103"/>
      <c r="M75" s="1103"/>
      <c r="N75" s="1103"/>
      <c r="O75" s="1103"/>
      <c r="P75" s="1103"/>
      <c r="Q75" s="1103"/>
      <c r="R75" s="1103"/>
      <c r="S75" s="1103"/>
      <c r="T75" s="1103"/>
      <c r="U75" s="1103"/>
      <c r="V75" s="1103"/>
      <c r="W75" s="1103"/>
      <c r="X75" s="1103"/>
      <c r="Y75" s="1103"/>
      <c r="Z75" s="1103"/>
      <c r="AA75" s="1109"/>
      <c r="AB75" s="1109"/>
      <c r="AC75" s="1109"/>
      <c r="AD75" s="1109"/>
      <c r="AE75" s="1109"/>
      <c r="AF75" s="1109"/>
      <c r="AG75" s="1109"/>
      <c r="AH75" s="1109"/>
      <c r="AI75" s="1109"/>
      <c r="AJ75" s="1109"/>
      <c r="AK75" s="1109"/>
      <c r="AL75" s="666"/>
      <c r="AM75" s="666"/>
      <c r="AN75" s="666"/>
      <c r="AO75" s="666"/>
      <c r="AP75" s="666"/>
      <c r="AQ75" s="750"/>
      <c r="AR75" s="666"/>
      <c r="AS75" s="666"/>
      <c r="AT75" s="751"/>
      <c r="AU75" s="680"/>
      <c r="AV75" s="680"/>
      <c r="AW75" s="680"/>
      <c r="AX75" s="680"/>
      <c r="AY75" s="666"/>
      <c r="AZ75" s="666"/>
      <c r="BA75" s="906"/>
      <c r="BB75" s="144"/>
      <c r="BC75" s="906"/>
      <c r="BD75" s="906"/>
      <c r="BE75" s="906"/>
      <c r="BF75" s="906"/>
      <c r="BG75" s="144"/>
      <c r="BH75" s="906"/>
      <c r="BI75" s="906"/>
      <c r="BJ75" s="906"/>
      <c r="BK75" s="906"/>
      <c r="BL75" s="906"/>
      <c r="BM75" s="906"/>
      <c r="BN75" s="906"/>
      <c r="BO75" s="906"/>
      <c r="BP75" s="906"/>
      <c r="BQ75" s="906"/>
      <c r="BR75" s="906"/>
      <c r="BS75" s="906"/>
      <c r="BT75" s="906"/>
      <c r="BU75" s="770"/>
      <c r="BV75" s="770"/>
      <c r="BW75" s="770"/>
      <c r="BX75" s="770"/>
      <c r="BY75" s="770"/>
      <c r="BZ75" s="770"/>
      <c r="CA75" s="770"/>
      <c r="CB75" s="770"/>
      <c r="CC75" s="906"/>
      <c r="CD75" s="906"/>
      <c r="CE75" s="906"/>
      <c r="CF75" s="906"/>
      <c r="CG75" s="906"/>
      <c r="CH75" s="906"/>
      <c r="CI75" s="779"/>
      <c r="CJ75" s="906"/>
      <c r="CK75" s="906"/>
      <c r="CL75" s="906"/>
      <c r="CM75" s="906"/>
      <c r="CN75" s="906"/>
      <c r="CO75" s="906"/>
      <c r="CP75" s="906"/>
      <c r="CQ75" s="906"/>
      <c r="CR75" s="906"/>
      <c r="CS75" s="906"/>
      <c r="CT75" s="906"/>
      <c r="CU75" s="906"/>
      <c r="CV75" s="906"/>
      <c r="CW75" s="906"/>
      <c r="CX75" s="906"/>
      <c r="CY75" s="906"/>
      <c r="CZ75" s="906"/>
      <c r="DA75" s="906"/>
      <c r="DB75" s="906"/>
      <c r="DC75" s="906"/>
      <c r="DD75" s="906"/>
      <c r="DE75" s="906"/>
      <c r="DF75" s="906"/>
      <c r="DG75" s="906"/>
      <c r="DH75" s="906"/>
      <c r="DI75" s="906"/>
      <c r="DJ75" s="906"/>
      <c r="DK75" s="906"/>
      <c r="DL75" s="906"/>
      <c r="DM75" s="906"/>
      <c r="DN75" s="906"/>
      <c r="DO75" s="906"/>
      <c r="DP75" s="906"/>
      <c r="DQ75" s="906"/>
      <c r="DR75" s="906"/>
      <c r="DS75" s="906"/>
      <c r="DT75" s="906"/>
      <c r="DU75" s="906"/>
      <c r="DV75" s="906"/>
      <c r="DW75" s="906"/>
      <c r="DX75" s="906"/>
      <c r="DY75" s="906"/>
      <c r="DZ75" s="906"/>
      <c r="EA75" s="906"/>
      <c r="EB75" s="906"/>
      <c r="EC75" s="906"/>
      <c r="ED75" s="906"/>
      <c r="EE75" s="906"/>
      <c r="EF75" s="906"/>
      <c r="EG75" s="906"/>
      <c r="EH75" s="906"/>
      <c r="EI75" s="906"/>
      <c r="EJ75" s="906"/>
      <c r="EK75" s="906"/>
    </row>
    <row r="76" spans="1:155" ht="12" customHeight="1" x14ac:dyDescent="0.15">
      <c r="A76" s="565"/>
      <c r="B76" s="565"/>
      <c r="C76" s="565"/>
      <c r="D76" s="565"/>
      <c r="E76" s="805"/>
      <c r="F76" s="805"/>
      <c r="G76" s="805"/>
      <c r="H76" s="805"/>
      <c r="I76" s="805"/>
      <c r="J76" s="805"/>
      <c r="K76" s="806"/>
      <c r="L76" s="806"/>
      <c r="M76" s="806"/>
      <c r="N76" s="806"/>
      <c r="O76" s="806"/>
      <c r="P76" s="565"/>
      <c r="Q76" s="565"/>
      <c r="R76" s="666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6"/>
      <c r="AF76" s="666"/>
      <c r="AG76" s="666"/>
      <c r="AH76" s="666"/>
      <c r="AI76" s="666"/>
      <c r="AJ76" s="666"/>
      <c r="AK76" s="666"/>
      <c r="AL76" s="666"/>
      <c r="AM76" s="666"/>
      <c r="AN76" s="666"/>
      <c r="AO76" s="666"/>
      <c r="AP76" s="666"/>
      <c r="AQ76" s="750"/>
      <c r="AR76" s="666"/>
      <c r="AS76" s="666"/>
      <c r="AT76" s="751"/>
      <c r="AU76" s="680"/>
      <c r="AV76" s="680"/>
      <c r="AW76" s="680"/>
      <c r="AX76" s="680"/>
      <c r="AY76" s="666"/>
      <c r="AZ76" s="666"/>
      <c r="BA76" s="675"/>
      <c r="BB76" s="144"/>
      <c r="BC76" s="675"/>
      <c r="BD76" s="675"/>
      <c r="BE76" s="675"/>
      <c r="BF76" s="675"/>
      <c r="BG76" s="144"/>
      <c r="BH76" s="675"/>
      <c r="BI76" s="675"/>
      <c r="BJ76" s="675"/>
      <c r="BK76" s="675"/>
      <c r="BL76" s="675"/>
      <c r="BM76" s="675"/>
      <c r="BN76" s="675"/>
      <c r="BO76" s="675"/>
      <c r="BP76" s="675"/>
      <c r="BQ76" s="675"/>
      <c r="BR76" s="675"/>
      <c r="BS76" s="675"/>
      <c r="BT76" s="675"/>
      <c r="BU76" s="770"/>
      <c r="BV76" s="770"/>
      <c r="BW76" s="770"/>
      <c r="BX76" s="770"/>
      <c r="BY76" s="770"/>
      <c r="BZ76" s="770"/>
      <c r="CA76" s="770"/>
      <c r="CB76" s="770"/>
      <c r="CC76" s="675"/>
      <c r="CD76" s="675"/>
      <c r="CE76" s="675"/>
      <c r="CF76" s="675"/>
      <c r="CG76" s="675"/>
      <c r="CH76" s="675"/>
      <c r="CI76" s="779"/>
      <c r="CJ76" s="675"/>
      <c r="CK76" s="675"/>
      <c r="CL76" s="675"/>
      <c r="CM76" s="675"/>
      <c r="CN76" s="675"/>
      <c r="CO76" s="675"/>
      <c r="CP76" s="675"/>
      <c r="CQ76" s="675"/>
      <c r="CR76" s="675"/>
      <c r="CS76" s="675"/>
      <c r="CT76" s="675"/>
      <c r="CU76" s="675"/>
      <c r="CV76" s="675"/>
      <c r="CW76" s="675"/>
      <c r="CX76" s="675"/>
      <c r="CY76" s="675"/>
      <c r="CZ76" s="675"/>
      <c r="DA76" s="675"/>
      <c r="DB76" s="675"/>
      <c r="DC76" s="675"/>
      <c r="DD76" s="675"/>
      <c r="DE76" s="675"/>
      <c r="DF76" s="675"/>
      <c r="DG76" s="675"/>
      <c r="DH76" s="675"/>
      <c r="DI76" s="675"/>
      <c r="DJ76" s="675"/>
      <c r="DK76" s="675"/>
      <c r="DL76" s="675"/>
      <c r="DM76" s="675"/>
      <c r="DN76" s="675"/>
      <c r="DO76" s="675"/>
      <c r="DP76" s="675"/>
      <c r="DQ76" s="675"/>
      <c r="DR76" s="675"/>
      <c r="DS76" s="675"/>
      <c r="DT76" s="675"/>
      <c r="DU76" s="675"/>
      <c r="DV76" s="675"/>
      <c r="DW76" s="675"/>
      <c r="DX76" s="675"/>
      <c r="DY76" s="675"/>
      <c r="DZ76" s="675"/>
      <c r="EA76" s="675"/>
      <c r="EB76" s="675"/>
      <c r="EC76" s="675"/>
      <c r="ED76" s="675"/>
      <c r="EE76" s="675"/>
      <c r="EF76" s="675"/>
      <c r="EG76" s="675"/>
      <c r="EH76" s="675"/>
      <c r="EI76" s="675"/>
      <c r="EJ76" s="675"/>
      <c r="EK76" s="675"/>
    </row>
    <row r="77" spans="1:155" ht="12" customHeight="1" x14ac:dyDescent="0.15">
      <c r="A77" s="1103" t="s">
        <v>576</v>
      </c>
      <c r="B77" s="1103"/>
      <c r="C77" s="1103"/>
      <c r="D77" s="1103"/>
      <c r="E77" s="1103"/>
      <c r="F77" s="1103"/>
      <c r="G77" s="1103"/>
      <c r="H77" s="1103"/>
      <c r="I77" s="1103"/>
      <c r="J77" s="1103"/>
      <c r="K77" s="1103"/>
      <c r="L77" s="1103"/>
      <c r="M77" s="1103"/>
      <c r="N77" s="1103"/>
      <c r="O77" s="1103"/>
      <c r="P77" s="1103"/>
      <c r="Q77" s="1103"/>
      <c r="R77" s="1103"/>
      <c r="S77" s="1103"/>
      <c r="T77" s="1103"/>
      <c r="U77" s="1103"/>
      <c r="V77" s="1103"/>
      <c r="W77" s="1103"/>
      <c r="X77" s="1103"/>
      <c r="Y77" s="1103"/>
      <c r="Z77" s="1103"/>
      <c r="AA77" s="1109"/>
      <c r="AB77" s="1109"/>
      <c r="AC77" s="1109"/>
      <c r="AD77" s="1109"/>
      <c r="AE77" s="1109"/>
      <c r="AF77" s="1109"/>
      <c r="AG77" s="1109"/>
      <c r="AH77" s="1109"/>
      <c r="AI77" s="1109"/>
      <c r="AJ77" s="1109"/>
      <c r="AK77" s="1109"/>
      <c r="AL77" s="675"/>
      <c r="AM77" s="675"/>
      <c r="AN77" s="675"/>
      <c r="AO77" s="675"/>
      <c r="AP77" s="675"/>
      <c r="AQ77" s="675"/>
      <c r="AR77" s="675"/>
      <c r="AS77" s="675"/>
      <c r="AT77" s="675"/>
      <c r="AU77" s="675"/>
      <c r="AV77" s="675"/>
      <c r="AW77" s="675"/>
      <c r="AX77" s="675"/>
      <c r="AY77" s="675"/>
      <c r="AZ77" s="675"/>
      <c r="BA77" s="770"/>
      <c r="BB77" s="770"/>
      <c r="BC77" s="770"/>
      <c r="BD77" s="770"/>
      <c r="BE77" s="770"/>
      <c r="BF77" s="770"/>
      <c r="BG77" s="770"/>
      <c r="BH77" s="770"/>
      <c r="BI77" s="675"/>
      <c r="BJ77" s="675"/>
      <c r="BK77" s="675"/>
      <c r="BL77" s="675"/>
      <c r="BM77" s="675"/>
      <c r="BN77" s="675"/>
      <c r="BO77" s="675"/>
      <c r="BP77" s="675"/>
      <c r="BQ77" s="675"/>
      <c r="BR77" s="675"/>
      <c r="BS77" s="675"/>
      <c r="BT77" s="675"/>
      <c r="BU77" s="675"/>
      <c r="BV77" s="675"/>
      <c r="BW77" s="675"/>
      <c r="BX77" s="675"/>
      <c r="BY77" s="675"/>
      <c r="BZ77" s="675"/>
      <c r="CA77" s="675"/>
      <c r="CB77" s="675"/>
      <c r="CC77" s="675"/>
      <c r="CD77" s="675"/>
      <c r="CE77" s="675"/>
      <c r="CF77" s="675"/>
      <c r="CG77" s="675"/>
      <c r="CH77" s="675"/>
      <c r="CI77" s="675"/>
      <c r="CJ77" s="675"/>
      <c r="CK77" s="675"/>
      <c r="CL77" s="675"/>
      <c r="CM77" s="675"/>
      <c r="CN77" s="675"/>
      <c r="CO77" s="675"/>
      <c r="CP77" s="675"/>
      <c r="CQ77" s="675"/>
      <c r="CR77" s="675"/>
      <c r="CS77" s="675"/>
      <c r="CT77" s="675"/>
      <c r="CU77" s="675"/>
      <c r="CV77" s="675"/>
      <c r="CW77" s="675"/>
      <c r="CX77" s="675"/>
      <c r="CY77" s="675"/>
      <c r="CZ77" s="675"/>
      <c r="DA77" s="675"/>
      <c r="DB77" s="675"/>
      <c r="DC77" s="675"/>
      <c r="DD77" s="675"/>
      <c r="DE77" s="675"/>
      <c r="DF77" s="675"/>
      <c r="DG77" s="675"/>
      <c r="DH77" s="675"/>
    </row>
    <row r="78" spans="1:155" ht="12" customHeight="1" x14ac:dyDescent="0.15">
      <c r="A78" s="1103" t="s">
        <v>1114</v>
      </c>
      <c r="B78" s="1103"/>
      <c r="C78" s="1103"/>
      <c r="D78" s="1103"/>
      <c r="E78" s="1103"/>
      <c r="F78" s="1103"/>
      <c r="G78" s="1103"/>
      <c r="H78" s="1103"/>
      <c r="I78" s="1103"/>
      <c r="J78" s="1103"/>
      <c r="K78" s="1103"/>
      <c r="L78" s="1103"/>
      <c r="M78" s="1103"/>
      <c r="N78" s="1103"/>
      <c r="O78" s="1103"/>
      <c r="P78" s="1103"/>
      <c r="Q78" s="1103"/>
      <c r="R78" s="1103"/>
      <c r="S78" s="1103"/>
      <c r="T78" s="1103"/>
      <c r="U78" s="1103"/>
      <c r="V78" s="1103"/>
      <c r="W78" s="1103"/>
      <c r="X78" s="1103"/>
      <c r="Y78" s="1103"/>
      <c r="Z78" s="1103"/>
      <c r="AA78" s="1109"/>
      <c r="AB78" s="1109"/>
      <c r="AC78" s="1109"/>
      <c r="AD78" s="1109"/>
      <c r="AE78" s="1109"/>
      <c r="AF78" s="1109"/>
      <c r="AG78" s="1109"/>
      <c r="AH78" s="1109"/>
      <c r="AI78" s="1109"/>
      <c r="AJ78" s="1109"/>
      <c r="AK78" s="1109"/>
      <c r="AL78" s="675"/>
      <c r="AM78" s="675"/>
      <c r="AN78" s="675"/>
      <c r="AO78" s="675"/>
      <c r="AP78" s="675"/>
      <c r="AQ78" s="675"/>
      <c r="AR78" s="675"/>
      <c r="AS78" s="675"/>
      <c r="AT78" s="675"/>
      <c r="AU78" s="675"/>
      <c r="AV78" s="675"/>
      <c r="AW78" s="675"/>
      <c r="AX78" s="675"/>
      <c r="AY78" s="675"/>
      <c r="AZ78" s="675"/>
      <c r="BA78" s="770"/>
      <c r="BB78" s="770"/>
      <c r="BC78" s="770"/>
      <c r="BD78" s="770"/>
      <c r="BE78" s="770"/>
      <c r="BF78" s="770"/>
      <c r="BG78" s="770"/>
      <c r="BH78" s="770"/>
      <c r="BI78" s="675"/>
      <c r="BJ78" s="675"/>
      <c r="BK78" s="675"/>
      <c r="BL78" s="675"/>
      <c r="BM78" s="797"/>
      <c r="BN78" s="797"/>
      <c r="BO78" s="675"/>
      <c r="BP78" s="675"/>
      <c r="BQ78" s="675"/>
      <c r="BR78" s="675"/>
      <c r="BS78" s="675"/>
      <c r="BT78" s="675"/>
      <c r="BU78" s="675"/>
      <c r="BV78" s="675"/>
      <c r="BW78" s="675"/>
      <c r="BX78" s="675"/>
      <c r="BY78" s="675"/>
      <c r="BZ78" s="675"/>
      <c r="CA78" s="675"/>
      <c r="CB78" s="675"/>
      <c r="CC78" s="675"/>
      <c r="CD78" s="675"/>
      <c r="CE78" s="675"/>
      <c r="CF78" s="675"/>
      <c r="CG78" s="675"/>
      <c r="CH78" s="675"/>
      <c r="CI78" s="675"/>
      <c r="CJ78" s="675"/>
      <c r="CK78" s="675"/>
      <c r="CL78" s="675"/>
      <c r="CM78" s="675"/>
      <c r="CN78" s="675"/>
      <c r="CO78" s="675"/>
      <c r="CP78" s="675"/>
      <c r="CQ78" s="675"/>
      <c r="CR78" s="675"/>
      <c r="CS78" s="675"/>
      <c r="CT78" s="675"/>
      <c r="CU78" s="675"/>
      <c r="CV78" s="675"/>
      <c r="CW78" s="675"/>
      <c r="CX78" s="675"/>
      <c r="CY78" s="675"/>
      <c r="CZ78" s="675"/>
      <c r="DA78" s="675"/>
      <c r="DB78" s="675"/>
      <c r="DC78" s="675"/>
      <c r="DD78" s="675"/>
      <c r="DE78" s="675"/>
      <c r="DF78" s="675"/>
      <c r="DG78" s="675"/>
      <c r="DH78" s="675"/>
    </row>
    <row r="79" spans="1:155" ht="12" customHeight="1" x14ac:dyDescent="0.15">
      <c r="A79" s="1103"/>
      <c r="B79" s="1103"/>
      <c r="C79" s="1103"/>
      <c r="D79" s="1103"/>
      <c r="E79" s="1103"/>
      <c r="F79" s="1103"/>
      <c r="G79" s="1103"/>
      <c r="H79" s="1103"/>
      <c r="I79" s="1103"/>
      <c r="J79" s="1103"/>
      <c r="K79" s="1103"/>
      <c r="L79" s="1103"/>
      <c r="M79" s="1103"/>
      <c r="N79" s="1103"/>
      <c r="O79" s="1103"/>
      <c r="P79" s="1103"/>
      <c r="Q79" s="1103"/>
      <c r="R79" s="1103"/>
      <c r="S79" s="1103"/>
      <c r="T79" s="1103"/>
      <c r="U79" s="1103"/>
      <c r="V79" s="1103"/>
      <c r="W79" s="1103"/>
      <c r="X79" s="1103"/>
      <c r="Y79" s="1103"/>
      <c r="Z79" s="1103"/>
      <c r="AA79" s="1103"/>
      <c r="AB79" s="1103"/>
      <c r="AC79" s="1103"/>
      <c r="AD79" s="1103"/>
      <c r="AE79" s="1103"/>
      <c r="AF79" s="1103"/>
      <c r="AG79" s="1103"/>
      <c r="AH79" s="1103"/>
      <c r="AI79" s="1103"/>
      <c r="AJ79" s="1103"/>
      <c r="AK79" s="1103"/>
      <c r="AL79" s="675"/>
      <c r="AM79" s="675"/>
      <c r="AN79" s="675"/>
      <c r="AO79" s="675"/>
      <c r="AP79" s="675"/>
      <c r="AQ79" s="675"/>
      <c r="AR79" s="675"/>
      <c r="AS79" s="675"/>
      <c r="AT79" s="675"/>
      <c r="AU79" s="675"/>
      <c r="AV79" s="675"/>
      <c r="AW79" s="675"/>
      <c r="AX79" s="675"/>
      <c r="AY79" s="675"/>
      <c r="AZ79" s="675"/>
      <c r="BA79" s="770"/>
      <c r="BB79" s="770"/>
      <c r="BC79" s="770"/>
      <c r="BD79" s="770"/>
      <c r="BE79" s="770"/>
      <c r="BF79" s="770"/>
      <c r="BG79" s="770"/>
      <c r="BH79" s="770"/>
      <c r="BI79" s="675"/>
      <c r="BJ79" s="797"/>
      <c r="BK79" s="797"/>
      <c r="BL79" s="797"/>
      <c r="BM79" s="797"/>
      <c r="BN79" s="797"/>
      <c r="BO79" s="797"/>
      <c r="BP79" s="675"/>
      <c r="BQ79" s="675"/>
      <c r="BR79" s="675"/>
      <c r="BS79" s="675"/>
      <c r="BT79" s="675"/>
      <c r="BU79" s="675"/>
      <c r="BV79" s="675"/>
      <c r="BW79" s="675"/>
      <c r="BX79" s="675"/>
      <c r="BY79" s="675"/>
      <c r="BZ79" s="675"/>
      <c r="CA79" s="675"/>
      <c r="CB79" s="675"/>
      <c r="CC79" s="675"/>
      <c r="CD79" s="675"/>
      <c r="CE79" s="675"/>
      <c r="CF79" s="675"/>
      <c r="CG79" s="675"/>
      <c r="CH79" s="675"/>
      <c r="CI79" s="675"/>
      <c r="CJ79" s="675"/>
      <c r="CK79" s="675"/>
      <c r="CL79" s="675"/>
      <c r="CM79" s="675"/>
      <c r="CN79" s="675"/>
      <c r="CO79" s="675"/>
      <c r="CP79" s="675"/>
      <c r="CQ79" s="675"/>
      <c r="CR79" s="675"/>
      <c r="CS79" s="675"/>
      <c r="CT79" s="675"/>
      <c r="CU79" s="675"/>
      <c r="CV79" s="675"/>
      <c r="CW79" s="675"/>
      <c r="CX79" s="675"/>
      <c r="CY79" s="675"/>
      <c r="CZ79" s="675"/>
      <c r="DA79" s="675"/>
      <c r="DB79" s="675"/>
      <c r="DC79" s="675"/>
      <c r="DD79" s="675"/>
      <c r="DE79" s="675"/>
      <c r="DF79" s="675"/>
      <c r="DG79" s="675"/>
      <c r="DH79" s="675"/>
    </row>
    <row r="80" spans="1:155" ht="12" customHeight="1" x14ac:dyDescent="0.15">
      <c r="A80" s="1103" t="s">
        <v>1122</v>
      </c>
      <c r="B80" s="1103"/>
      <c r="C80" s="1103"/>
      <c r="D80" s="1103"/>
      <c r="E80" s="1103"/>
      <c r="F80" s="1103"/>
      <c r="G80" s="1103"/>
      <c r="H80" s="1103"/>
      <c r="I80" s="1103"/>
      <c r="J80" s="1103"/>
      <c r="K80" s="1103"/>
      <c r="L80" s="1103"/>
      <c r="M80" s="1103"/>
      <c r="N80" s="1103"/>
      <c r="O80" s="1103"/>
      <c r="P80" s="1103"/>
      <c r="Q80" s="1103"/>
      <c r="R80" s="1103"/>
      <c r="S80" s="1103"/>
      <c r="T80" s="1103"/>
      <c r="U80" s="1103"/>
      <c r="V80" s="1103"/>
      <c r="W80" s="1103"/>
      <c r="X80" s="1103"/>
      <c r="Y80" s="1103"/>
      <c r="Z80" s="1103"/>
      <c r="AA80" s="1103"/>
      <c r="AB80" s="1103"/>
      <c r="AC80" s="1103"/>
      <c r="AD80" s="1103"/>
      <c r="AE80" s="1103"/>
      <c r="AF80" s="1103"/>
      <c r="AG80" s="1103"/>
      <c r="AH80" s="1103"/>
      <c r="AI80" s="1103"/>
      <c r="AJ80" s="1103"/>
      <c r="AK80" s="1103"/>
      <c r="AL80" s="675"/>
      <c r="AM80" s="675"/>
      <c r="AN80" s="675"/>
      <c r="AO80" s="675"/>
      <c r="AP80" s="675"/>
      <c r="AQ80" s="752"/>
      <c r="AR80" s="752"/>
      <c r="AS80" s="752"/>
      <c r="AT80" s="752"/>
      <c r="AU80" s="675"/>
      <c r="AV80" s="675"/>
      <c r="AW80" s="675"/>
      <c r="AX80" s="675"/>
      <c r="AY80" s="675"/>
      <c r="AZ80" s="675"/>
      <c r="BA80" s="675"/>
      <c r="BB80" s="675"/>
      <c r="BC80" s="675"/>
      <c r="BD80" s="675"/>
      <c r="BE80" s="675"/>
      <c r="BF80" s="675"/>
      <c r="BG80" s="675"/>
      <c r="BH80" s="675"/>
      <c r="BI80" s="675"/>
      <c r="BJ80" s="675"/>
      <c r="BK80" s="675"/>
      <c r="BL80" s="675"/>
      <c r="BM80" s="675"/>
      <c r="BN80" s="675"/>
      <c r="BO80" s="675"/>
      <c r="BP80" s="675"/>
      <c r="BQ80" s="770"/>
      <c r="BR80" s="770"/>
      <c r="BS80" s="770"/>
      <c r="BT80" s="770"/>
      <c r="BU80" s="770"/>
      <c r="BV80" s="770"/>
      <c r="BW80" s="770"/>
      <c r="BX80" s="770"/>
      <c r="BY80" s="675"/>
      <c r="BZ80" s="797"/>
      <c r="CA80" s="797"/>
      <c r="CB80" s="797"/>
      <c r="CC80" s="797"/>
      <c r="CD80" s="797"/>
      <c r="CE80" s="797"/>
      <c r="CF80" s="675"/>
      <c r="CG80" s="675"/>
      <c r="CH80" s="675"/>
      <c r="CI80" s="675"/>
      <c r="CJ80" s="675"/>
      <c r="CK80" s="675"/>
      <c r="CL80" s="675"/>
      <c r="CM80" s="675"/>
      <c r="CN80" s="675"/>
      <c r="CO80" s="675"/>
      <c r="CP80" s="675"/>
      <c r="CQ80" s="675"/>
      <c r="CR80" s="675"/>
      <c r="CS80" s="675"/>
      <c r="CT80" s="675"/>
      <c r="CU80" s="675"/>
      <c r="CV80" s="675"/>
      <c r="CW80" s="675"/>
      <c r="CX80" s="675"/>
      <c r="CY80" s="675"/>
      <c r="CZ80" s="675"/>
      <c r="DA80" s="675"/>
      <c r="DB80" s="675"/>
      <c r="DC80" s="675"/>
      <c r="DD80" s="675"/>
      <c r="DE80" s="675"/>
      <c r="DF80" s="675"/>
      <c r="DG80" s="675"/>
      <c r="DH80" s="675"/>
      <c r="DI80" s="675"/>
      <c r="DJ80" s="675"/>
      <c r="DK80" s="675"/>
      <c r="DL80" s="675"/>
      <c r="DM80" s="675"/>
      <c r="DN80" s="675"/>
      <c r="DO80" s="675"/>
      <c r="DP80" s="675"/>
      <c r="DQ80" s="675"/>
      <c r="DR80" s="675"/>
      <c r="DS80" s="675"/>
      <c r="DT80" s="675"/>
      <c r="DU80" s="675"/>
      <c r="DV80" s="675"/>
      <c r="DW80" s="675"/>
      <c r="DX80" s="675"/>
    </row>
    <row r="81" spans="1:132" ht="12" customHeight="1" x14ac:dyDescent="0.15">
      <c r="A81" s="1103" t="s">
        <v>1123</v>
      </c>
      <c r="B81" s="1103"/>
      <c r="C81" s="1103"/>
      <c r="D81" s="1103"/>
      <c r="E81" s="1103"/>
      <c r="F81" s="1103"/>
      <c r="G81" s="1103"/>
      <c r="H81" s="1103"/>
      <c r="I81" s="1103"/>
      <c r="J81" s="1103"/>
      <c r="K81" s="1103"/>
      <c r="L81" s="1103"/>
      <c r="M81" s="1103"/>
      <c r="N81" s="1103"/>
      <c r="O81" s="1103"/>
      <c r="P81" s="1103"/>
      <c r="Q81" s="1103"/>
      <c r="R81" s="1103"/>
      <c r="S81" s="1103"/>
      <c r="T81" s="1103"/>
      <c r="U81" s="1103"/>
      <c r="V81" s="1103"/>
      <c r="W81" s="1103"/>
      <c r="X81" s="1103"/>
      <c r="Y81" s="1103"/>
      <c r="Z81" s="1103"/>
      <c r="AA81" s="1103"/>
      <c r="AB81" s="1103"/>
      <c r="AC81" s="1103"/>
      <c r="AD81" s="1103"/>
      <c r="AE81" s="1103"/>
      <c r="AF81" s="1103"/>
      <c r="AG81" s="1103"/>
      <c r="AH81" s="1103"/>
      <c r="AI81" s="1103"/>
      <c r="AJ81" s="1103"/>
      <c r="AK81" s="1103"/>
      <c r="AL81" s="675"/>
      <c r="AM81" s="675"/>
      <c r="AN81" s="675"/>
      <c r="AO81" s="675"/>
      <c r="AP81" s="675"/>
      <c r="AQ81" s="675"/>
      <c r="AR81" s="675"/>
      <c r="AS81" s="675"/>
      <c r="AT81" s="675"/>
      <c r="AU81" s="752"/>
      <c r="AV81" s="752"/>
      <c r="AW81" s="752"/>
      <c r="AX81" s="752"/>
      <c r="AY81" s="675"/>
      <c r="AZ81" s="675"/>
      <c r="BA81" s="675"/>
      <c r="BB81" s="675"/>
      <c r="BC81" s="675"/>
      <c r="BD81" s="675"/>
      <c r="BE81" s="675"/>
      <c r="BF81" s="675"/>
      <c r="BG81" s="675"/>
      <c r="BH81" s="675"/>
      <c r="BI81" s="675"/>
      <c r="BJ81" s="675"/>
      <c r="BK81" s="675"/>
      <c r="BL81" s="675"/>
      <c r="BM81" s="675"/>
      <c r="BN81" s="675"/>
      <c r="BO81" s="675"/>
      <c r="BP81" s="675"/>
      <c r="BQ81" s="675"/>
      <c r="BR81" s="675"/>
      <c r="BS81" s="675"/>
      <c r="BT81" s="675"/>
      <c r="BU81" s="770"/>
      <c r="BV81" s="770"/>
      <c r="BW81" s="770"/>
      <c r="BX81" s="770"/>
      <c r="BY81" s="770"/>
      <c r="BZ81" s="770"/>
      <c r="CA81" s="770"/>
      <c r="CB81" s="770"/>
      <c r="CC81" s="675"/>
      <c r="CD81" s="797"/>
      <c r="CE81" s="797"/>
      <c r="CF81" s="797"/>
      <c r="CG81" s="797"/>
      <c r="CH81" s="797"/>
      <c r="CI81" s="797"/>
      <c r="CJ81" s="675"/>
      <c r="CK81" s="675"/>
      <c r="CL81" s="675"/>
      <c r="CM81" s="675"/>
      <c r="CN81" s="675"/>
      <c r="CO81" s="675"/>
      <c r="CP81" s="675"/>
      <c r="CQ81" s="675"/>
      <c r="CR81" s="675"/>
      <c r="CS81" s="675"/>
      <c r="CT81" s="675"/>
      <c r="CU81" s="675"/>
      <c r="CV81" s="675"/>
      <c r="CW81" s="675"/>
      <c r="CX81" s="675"/>
      <c r="CY81" s="675"/>
      <c r="CZ81" s="675"/>
      <c r="DA81" s="675"/>
      <c r="DB81" s="675"/>
      <c r="DC81" s="675"/>
      <c r="DD81" s="675"/>
      <c r="DE81" s="675"/>
      <c r="DF81" s="675"/>
      <c r="DG81" s="675"/>
      <c r="DH81" s="675"/>
      <c r="DI81" s="675"/>
      <c r="DJ81" s="675"/>
      <c r="DK81" s="675"/>
      <c r="DL81" s="675"/>
      <c r="DM81" s="675"/>
      <c r="DN81" s="675"/>
      <c r="DO81" s="675"/>
      <c r="DP81" s="675"/>
      <c r="DQ81" s="675"/>
      <c r="DR81" s="675"/>
      <c r="DS81" s="675"/>
      <c r="DT81" s="675"/>
      <c r="DU81" s="675"/>
      <c r="DV81" s="675"/>
      <c r="DW81" s="675"/>
      <c r="DX81" s="675"/>
      <c r="DY81" s="675"/>
      <c r="DZ81" s="675"/>
      <c r="EA81" s="675"/>
      <c r="EB81" s="675"/>
    </row>
    <row r="82" spans="1:132" ht="12" customHeight="1" x14ac:dyDescent="0.15">
      <c r="AL82" s="675"/>
      <c r="AM82" s="675"/>
      <c r="AN82" s="675"/>
      <c r="AO82" s="675"/>
      <c r="AP82" s="675"/>
      <c r="AQ82" s="675"/>
      <c r="AR82" s="675"/>
      <c r="AS82" s="675"/>
      <c r="AT82" s="675"/>
      <c r="AU82" s="752"/>
      <c r="AV82" s="752"/>
      <c r="AW82" s="752"/>
      <c r="AX82" s="752"/>
      <c r="AY82" s="675"/>
      <c r="AZ82" s="675"/>
      <c r="BA82" s="675"/>
      <c r="BB82" s="675"/>
      <c r="BC82" s="675"/>
      <c r="BD82" s="675"/>
      <c r="BE82" s="675"/>
      <c r="BF82" s="675"/>
      <c r="BG82" s="675"/>
      <c r="BH82" s="675"/>
      <c r="BI82" s="675"/>
      <c r="BJ82" s="675"/>
      <c r="BK82" s="675"/>
      <c r="BL82" s="675"/>
      <c r="BM82" s="675"/>
      <c r="BN82" s="675"/>
      <c r="BO82" s="675"/>
      <c r="BP82" s="675"/>
      <c r="BQ82" s="675"/>
      <c r="BR82" s="675"/>
      <c r="BS82" s="675"/>
      <c r="BT82" s="675"/>
      <c r="BU82" s="770"/>
      <c r="BV82" s="770"/>
      <c r="BW82" s="770"/>
      <c r="BX82" s="770"/>
      <c r="BY82" s="770"/>
      <c r="BZ82" s="770"/>
      <c r="CA82" s="770"/>
      <c r="CB82" s="770"/>
      <c r="CC82" s="675"/>
      <c r="CD82" s="797"/>
      <c r="CE82" s="797"/>
      <c r="CF82" s="797"/>
      <c r="CG82" s="797"/>
      <c r="CH82" s="797"/>
      <c r="CI82" s="797"/>
      <c r="CJ82" s="675"/>
      <c r="CK82" s="675"/>
      <c r="CL82" s="675"/>
      <c r="CM82" s="675"/>
      <c r="CN82" s="675"/>
      <c r="CO82" s="675"/>
      <c r="CP82" s="675"/>
      <c r="CQ82" s="675"/>
      <c r="CR82" s="675"/>
      <c r="CS82" s="675"/>
      <c r="CT82" s="675"/>
      <c r="CU82" s="675"/>
      <c r="CV82" s="675"/>
      <c r="CW82" s="675"/>
      <c r="CX82" s="675"/>
      <c r="CY82" s="675"/>
      <c r="CZ82" s="675"/>
      <c r="DA82" s="675"/>
      <c r="DB82" s="675"/>
      <c r="DC82" s="675"/>
      <c r="DD82" s="675"/>
      <c r="DE82" s="675"/>
      <c r="DF82" s="675"/>
      <c r="DG82" s="675"/>
      <c r="DH82" s="675"/>
      <c r="DI82" s="675"/>
      <c r="DJ82" s="675"/>
      <c r="DK82" s="675"/>
      <c r="DL82" s="675"/>
      <c r="DM82" s="675"/>
      <c r="DN82" s="675"/>
      <c r="DO82" s="675"/>
      <c r="DP82" s="675"/>
      <c r="DQ82" s="675"/>
      <c r="DR82" s="675"/>
      <c r="DS82" s="675"/>
      <c r="DT82" s="675"/>
      <c r="DU82" s="675"/>
      <c r="DV82" s="675"/>
      <c r="DW82" s="675"/>
      <c r="DX82" s="675"/>
      <c r="DY82" s="675"/>
      <c r="DZ82" s="675"/>
      <c r="EA82" s="675"/>
      <c r="EB82" s="675"/>
    </row>
    <row r="83" spans="1:132" ht="12" customHeight="1" x14ac:dyDescent="0.15">
      <c r="A83" s="1103" t="s">
        <v>1115</v>
      </c>
      <c r="B83" s="1103"/>
      <c r="C83" s="1103"/>
      <c r="D83" s="1103"/>
      <c r="E83" s="1103"/>
      <c r="F83" s="1103"/>
      <c r="G83" s="1103"/>
      <c r="H83" s="1103"/>
      <c r="I83" s="1103"/>
      <c r="J83" s="1103"/>
      <c r="K83" s="1103"/>
      <c r="L83" s="1103"/>
      <c r="M83" s="1103"/>
      <c r="N83" s="1103"/>
      <c r="O83" s="1103"/>
      <c r="P83" s="1103"/>
      <c r="Q83" s="1103"/>
      <c r="R83" s="1103"/>
      <c r="S83" s="1103"/>
      <c r="T83" s="1103"/>
      <c r="U83" s="1103"/>
      <c r="V83" s="1103"/>
      <c r="W83" s="1103"/>
      <c r="X83" s="1103"/>
      <c r="Y83" s="1103"/>
      <c r="Z83" s="1103"/>
      <c r="AA83" s="1103"/>
      <c r="AB83" s="1103"/>
      <c r="AC83" s="1103"/>
      <c r="AD83" s="1103"/>
      <c r="AE83" s="1103"/>
      <c r="AF83" s="1103"/>
      <c r="AG83" s="1103"/>
      <c r="AH83" s="1103"/>
      <c r="AI83" s="1103"/>
      <c r="AJ83" s="1103"/>
      <c r="AK83" s="1103"/>
      <c r="AL83" s="675"/>
      <c r="AM83" s="675"/>
      <c r="AN83" s="675"/>
      <c r="AO83" s="675"/>
      <c r="AP83" s="675"/>
      <c r="AQ83" s="675"/>
      <c r="AR83" s="675"/>
      <c r="AS83" s="675"/>
      <c r="AT83" s="675"/>
      <c r="AU83" s="752"/>
      <c r="AV83" s="752"/>
      <c r="AW83" s="752"/>
      <c r="AX83" s="752"/>
      <c r="AY83" s="675"/>
      <c r="AZ83" s="675"/>
      <c r="BA83" s="675"/>
      <c r="BB83" s="675"/>
      <c r="BC83" s="675"/>
      <c r="BD83" s="675"/>
      <c r="BE83" s="675"/>
      <c r="BF83" s="675"/>
      <c r="BG83" s="675"/>
      <c r="BH83" s="675"/>
      <c r="BI83" s="675"/>
      <c r="BJ83" s="675"/>
      <c r="BK83" s="675"/>
      <c r="BL83" s="675"/>
      <c r="BM83" s="675"/>
      <c r="BN83" s="675"/>
      <c r="BO83" s="675"/>
      <c r="BP83" s="675"/>
      <c r="BQ83" s="675"/>
      <c r="BR83" s="675"/>
      <c r="BS83" s="675"/>
      <c r="BT83" s="675"/>
      <c r="BU83" s="770"/>
      <c r="BV83" s="770"/>
      <c r="BW83" s="770"/>
      <c r="BX83" s="770"/>
      <c r="BY83" s="770"/>
      <c r="BZ83" s="770"/>
      <c r="CA83" s="770"/>
      <c r="CB83" s="770"/>
      <c r="CC83" s="675"/>
      <c r="CD83" s="797"/>
      <c r="CE83" s="797"/>
      <c r="CF83" s="797"/>
      <c r="CG83" s="797"/>
      <c r="CH83" s="797"/>
      <c r="CI83" s="797"/>
      <c r="CJ83" s="675"/>
      <c r="CK83" s="675"/>
      <c r="CL83" s="675"/>
      <c r="CM83" s="675"/>
      <c r="CN83" s="675"/>
      <c r="CO83" s="675"/>
      <c r="CP83" s="675"/>
      <c r="CQ83" s="675"/>
      <c r="CR83" s="675"/>
      <c r="CS83" s="675"/>
      <c r="CT83" s="675"/>
      <c r="CU83" s="675"/>
      <c r="CV83" s="675"/>
      <c r="CW83" s="675"/>
      <c r="CX83" s="675"/>
      <c r="CY83" s="675"/>
      <c r="CZ83" s="675"/>
      <c r="DA83" s="675"/>
      <c r="DB83" s="675"/>
      <c r="DC83" s="675"/>
      <c r="DD83" s="675"/>
      <c r="DE83" s="675"/>
      <c r="DF83" s="675"/>
      <c r="DG83" s="675"/>
      <c r="DH83" s="675"/>
      <c r="DI83" s="675"/>
      <c r="DJ83" s="675"/>
      <c r="DK83" s="675"/>
      <c r="DL83" s="675"/>
      <c r="DM83" s="675"/>
      <c r="DN83" s="675"/>
      <c r="DO83" s="675"/>
      <c r="DP83" s="675"/>
      <c r="DQ83" s="675"/>
      <c r="DR83" s="675"/>
      <c r="DS83" s="675"/>
      <c r="DT83" s="675"/>
      <c r="DU83" s="675"/>
      <c r="DV83" s="675"/>
      <c r="DW83" s="675"/>
      <c r="DX83" s="675"/>
      <c r="DY83" s="675"/>
      <c r="DZ83" s="675"/>
      <c r="EA83" s="675"/>
      <c r="EB83" s="675"/>
    </row>
    <row r="84" spans="1:132" ht="12" customHeight="1" x14ac:dyDescent="0.15">
      <c r="A84" s="675"/>
      <c r="B84" s="675"/>
      <c r="C84" s="675"/>
      <c r="D84" s="675"/>
      <c r="E84" s="675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675"/>
      <c r="T84" s="891"/>
      <c r="U84" s="675"/>
      <c r="V84" s="675"/>
      <c r="W84" s="675"/>
      <c r="X84" s="675"/>
      <c r="Y84" s="675"/>
      <c r="Z84" s="675"/>
      <c r="AA84" s="675"/>
      <c r="AB84" s="675"/>
      <c r="AC84" s="675"/>
      <c r="AD84" s="675"/>
      <c r="AE84" s="675"/>
      <c r="AF84" s="675"/>
      <c r="AG84" s="675"/>
      <c r="AH84" s="675"/>
      <c r="AI84" s="675"/>
      <c r="AJ84" s="675"/>
      <c r="AK84" s="675"/>
      <c r="AL84" s="675"/>
      <c r="AM84" s="675"/>
      <c r="AN84" s="675"/>
      <c r="AO84" s="675"/>
      <c r="AP84" s="675"/>
      <c r="AQ84" s="675"/>
      <c r="AR84" s="675"/>
      <c r="AS84" s="675"/>
      <c r="AT84" s="675"/>
      <c r="AU84" s="752"/>
      <c r="AV84" s="752"/>
      <c r="AW84" s="752"/>
      <c r="AX84" s="752"/>
      <c r="AY84" s="675"/>
      <c r="AZ84" s="675"/>
      <c r="BA84" s="675"/>
      <c r="BB84" s="675"/>
      <c r="BC84" s="675"/>
      <c r="BD84" s="675"/>
      <c r="BE84" s="675"/>
      <c r="BF84" s="675"/>
      <c r="BG84" s="675"/>
      <c r="BH84" s="675"/>
      <c r="BI84" s="675"/>
      <c r="BJ84" s="675"/>
      <c r="BK84" s="675"/>
      <c r="BL84" s="675"/>
      <c r="BM84" s="675"/>
      <c r="BN84" s="675"/>
      <c r="BO84" s="675"/>
      <c r="BP84" s="675"/>
      <c r="BQ84" s="675"/>
      <c r="BR84" s="675"/>
      <c r="BS84" s="675"/>
      <c r="BT84" s="675"/>
      <c r="BU84" s="770"/>
      <c r="BV84" s="770"/>
      <c r="BW84" s="770"/>
      <c r="BX84" s="770"/>
      <c r="BY84" s="770"/>
      <c r="BZ84" s="770"/>
      <c r="CA84" s="770"/>
      <c r="CB84" s="770"/>
      <c r="CC84" s="675"/>
      <c r="CD84" s="797"/>
      <c r="CE84" s="797"/>
      <c r="CF84" s="797"/>
      <c r="CG84" s="797"/>
      <c r="CH84" s="797"/>
      <c r="CI84" s="797"/>
      <c r="CJ84" s="675"/>
      <c r="CK84" s="675"/>
      <c r="CL84" s="675"/>
      <c r="CM84" s="675"/>
      <c r="CN84" s="675"/>
      <c r="CO84" s="675"/>
      <c r="CP84" s="675"/>
      <c r="CQ84" s="675"/>
      <c r="CR84" s="675"/>
      <c r="CS84" s="675"/>
      <c r="CT84" s="675"/>
      <c r="CU84" s="675"/>
      <c r="CV84" s="675"/>
      <c r="CW84" s="675"/>
      <c r="CX84" s="675"/>
      <c r="CY84" s="675"/>
      <c r="CZ84" s="675"/>
      <c r="DA84" s="675"/>
      <c r="DB84" s="675"/>
      <c r="DC84" s="675"/>
      <c r="DD84" s="675"/>
      <c r="DE84" s="675"/>
      <c r="DF84" s="675"/>
      <c r="DG84" s="675"/>
      <c r="DH84" s="675"/>
      <c r="DI84" s="675"/>
      <c r="DJ84" s="675"/>
      <c r="DK84" s="675"/>
      <c r="DL84" s="675"/>
      <c r="DM84" s="675"/>
      <c r="DN84" s="675"/>
      <c r="DO84" s="675"/>
      <c r="DP84" s="675"/>
      <c r="DQ84" s="675"/>
      <c r="DR84" s="675"/>
      <c r="DS84" s="675"/>
      <c r="DT84" s="675"/>
      <c r="DU84" s="675"/>
      <c r="DV84" s="675"/>
      <c r="DW84" s="675"/>
      <c r="DX84" s="675"/>
      <c r="DY84" s="675"/>
      <c r="DZ84" s="675"/>
      <c r="EA84" s="675"/>
      <c r="EB84" s="675"/>
    </row>
    <row r="85" spans="1:132" ht="12" customHeight="1" x14ac:dyDescent="0.15">
      <c r="A85" s="675"/>
      <c r="B85" s="675"/>
      <c r="C85" s="675"/>
      <c r="D85" s="675"/>
      <c r="E85" s="675"/>
      <c r="F85" s="675"/>
      <c r="G85" s="675"/>
      <c r="H85" s="675"/>
      <c r="I85" s="675"/>
      <c r="J85" s="675"/>
      <c r="K85" s="675"/>
      <c r="L85" s="675"/>
      <c r="M85" s="675"/>
      <c r="N85" s="675"/>
      <c r="O85" s="675"/>
      <c r="P85" s="675"/>
      <c r="Q85" s="675"/>
      <c r="R85" s="675"/>
      <c r="S85" s="675"/>
      <c r="T85" s="891"/>
      <c r="U85" s="675"/>
      <c r="V85" s="675"/>
      <c r="W85" s="675"/>
      <c r="X85" s="675"/>
      <c r="Y85" s="675"/>
      <c r="Z85" s="675"/>
      <c r="AA85" s="675"/>
      <c r="AB85" s="675"/>
      <c r="AC85" s="675"/>
      <c r="AD85" s="675"/>
      <c r="AE85" s="675"/>
      <c r="AF85" s="675"/>
      <c r="AG85" s="675"/>
      <c r="AH85" s="675"/>
      <c r="AI85" s="675"/>
      <c r="AJ85" s="675"/>
      <c r="AK85" s="675"/>
      <c r="AL85" s="675"/>
      <c r="AM85" s="675"/>
      <c r="AN85" s="675"/>
      <c r="AO85" s="675"/>
      <c r="AP85" s="675"/>
      <c r="AQ85" s="675"/>
      <c r="AR85" s="675"/>
      <c r="AS85" s="675"/>
      <c r="AT85" s="675"/>
      <c r="AU85" s="752"/>
      <c r="AV85" s="752"/>
      <c r="AW85" s="752"/>
      <c r="AX85" s="752"/>
      <c r="AY85" s="675"/>
      <c r="AZ85" s="675"/>
      <c r="BA85" s="675"/>
      <c r="BB85" s="675"/>
      <c r="BC85" s="675"/>
      <c r="BD85" s="675"/>
      <c r="BE85" s="675"/>
      <c r="BF85" s="675"/>
      <c r="BG85" s="675"/>
      <c r="BH85" s="675"/>
      <c r="BI85" s="675"/>
      <c r="BJ85" s="675"/>
      <c r="BK85" s="675"/>
      <c r="BL85" s="675"/>
      <c r="BM85" s="675"/>
      <c r="BN85" s="675"/>
      <c r="BO85" s="675"/>
      <c r="BP85" s="675"/>
      <c r="BQ85" s="675"/>
      <c r="BR85" s="675"/>
      <c r="BS85" s="675"/>
      <c r="BT85" s="675"/>
      <c r="BU85" s="770"/>
      <c r="BV85" s="770"/>
      <c r="BW85" s="770"/>
      <c r="BX85" s="770"/>
      <c r="BY85" s="770"/>
      <c r="BZ85" s="770"/>
      <c r="CA85" s="770"/>
      <c r="CB85" s="770"/>
      <c r="CC85" s="675"/>
      <c r="CD85" s="797"/>
      <c r="CE85" s="797"/>
      <c r="CF85" s="797"/>
      <c r="CG85" s="797"/>
      <c r="CH85" s="797"/>
      <c r="CI85" s="797"/>
      <c r="CJ85" s="675"/>
      <c r="CK85" s="675"/>
      <c r="CL85" s="675"/>
      <c r="CM85" s="675"/>
      <c r="CN85" s="675"/>
      <c r="CO85" s="675"/>
      <c r="CP85" s="675"/>
      <c r="CQ85" s="675"/>
      <c r="CR85" s="675"/>
      <c r="CS85" s="675"/>
      <c r="CT85" s="675"/>
      <c r="CU85" s="675"/>
      <c r="CV85" s="675"/>
      <c r="CW85" s="675"/>
      <c r="CX85" s="675"/>
      <c r="CY85" s="675"/>
      <c r="CZ85" s="675"/>
      <c r="DA85" s="675"/>
      <c r="DB85" s="675"/>
      <c r="DC85" s="675"/>
      <c r="DD85" s="675"/>
      <c r="DE85" s="675"/>
      <c r="DF85" s="675"/>
      <c r="DG85" s="675"/>
      <c r="DH85" s="675"/>
      <c r="DI85" s="675"/>
      <c r="DJ85" s="675"/>
      <c r="DK85" s="675"/>
      <c r="DL85" s="675"/>
      <c r="DM85" s="675"/>
      <c r="DN85" s="675"/>
      <c r="DO85" s="675"/>
      <c r="DP85" s="675"/>
      <c r="DQ85" s="675"/>
      <c r="DR85" s="675"/>
      <c r="DS85" s="675"/>
      <c r="DT85" s="675"/>
      <c r="DU85" s="675"/>
      <c r="DV85" s="675"/>
      <c r="DW85" s="675"/>
      <c r="DX85" s="675"/>
      <c r="DY85" s="675"/>
      <c r="DZ85" s="675"/>
      <c r="EA85" s="675"/>
      <c r="EB85" s="675"/>
    </row>
    <row r="86" spans="1:132" ht="12" customHeight="1" x14ac:dyDescent="0.15">
      <c r="A86" s="675"/>
      <c r="B86" s="675"/>
      <c r="C86" s="675"/>
      <c r="D86" s="675"/>
      <c r="E86" s="675"/>
      <c r="F86" s="675"/>
      <c r="G86" s="675"/>
      <c r="H86" s="675"/>
      <c r="I86" s="675"/>
      <c r="J86" s="675"/>
      <c r="K86" s="675"/>
      <c r="L86" s="675"/>
      <c r="M86" s="675"/>
      <c r="N86" s="675"/>
      <c r="O86" s="675"/>
      <c r="P86" s="675"/>
      <c r="Q86" s="675"/>
      <c r="R86" s="675"/>
      <c r="S86" s="675"/>
      <c r="T86" s="891"/>
      <c r="U86" s="675"/>
      <c r="V86" s="675"/>
      <c r="W86" s="675"/>
      <c r="X86" s="675"/>
      <c r="Y86" s="675"/>
      <c r="Z86" s="675"/>
      <c r="AA86" s="675"/>
      <c r="AB86" s="675"/>
      <c r="AC86" s="675"/>
      <c r="AD86" s="675"/>
      <c r="AE86" s="675"/>
      <c r="AF86" s="675"/>
      <c r="AG86" s="675"/>
      <c r="AH86" s="675"/>
      <c r="AI86" s="675"/>
      <c r="AJ86" s="675"/>
      <c r="AK86" s="675"/>
      <c r="AL86" s="675"/>
      <c r="AM86" s="675"/>
      <c r="AN86" s="675"/>
      <c r="AO86" s="675"/>
      <c r="AP86" s="675"/>
      <c r="AQ86" s="675"/>
      <c r="AR86" s="675"/>
      <c r="AS86" s="675"/>
      <c r="AT86" s="675"/>
      <c r="AU86" s="752"/>
      <c r="AV86" s="752"/>
      <c r="AW86" s="752"/>
      <c r="AX86" s="752"/>
      <c r="AY86" s="675"/>
      <c r="AZ86" s="675"/>
      <c r="BA86" s="675"/>
      <c r="BB86" s="675"/>
      <c r="BC86" s="675"/>
      <c r="BD86" s="675"/>
      <c r="BE86" s="675"/>
      <c r="BF86" s="675"/>
      <c r="BG86" s="675"/>
      <c r="BH86" s="675"/>
      <c r="BI86" s="675"/>
      <c r="BJ86" s="675"/>
      <c r="BK86" s="675"/>
      <c r="BL86" s="675"/>
      <c r="BM86" s="675"/>
      <c r="BN86" s="675"/>
      <c r="BO86" s="675"/>
      <c r="BP86" s="675"/>
      <c r="BQ86" s="675"/>
      <c r="BR86" s="675"/>
      <c r="BS86" s="675"/>
      <c r="BT86" s="675"/>
      <c r="BU86" s="770"/>
      <c r="BV86" s="770"/>
      <c r="BW86" s="770"/>
      <c r="BX86" s="770"/>
      <c r="BY86" s="770"/>
      <c r="BZ86" s="770"/>
      <c r="CA86" s="770"/>
      <c r="CB86" s="770"/>
      <c r="CC86" s="675"/>
      <c r="CD86" s="797"/>
      <c r="CE86" s="797"/>
      <c r="CF86" s="797"/>
      <c r="CG86" s="797"/>
      <c r="CH86" s="797"/>
      <c r="CI86" s="797"/>
      <c r="CJ86" s="675"/>
      <c r="CK86" s="675"/>
      <c r="CL86" s="675"/>
      <c r="CM86" s="675"/>
      <c r="CN86" s="675"/>
      <c r="CO86" s="675"/>
      <c r="CP86" s="675"/>
      <c r="CQ86" s="675"/>
      <c r="CR86" s="675"/>
      <c r="CS86" s="675"/>
      <c r="CT86" s="675"/>
      <c r="CU86" s="675"/>
      <c r="CV86" s="675"/>
      <c r="CW86" s="675"/>
      <c r="CX86" s="675"/>
      <c r="CY86" s="675"/>
      <c r="CZ86" s="675"/>
      <c r="DA86" s="675"/>
      <c r="DB86" s="675"/>
      <c r="DC86" s="675"/>
      <c r="DD86" s="675"/>
      <c r="DE86" s="675"/>
      <c r="DF86" s="675"/>
      <c r="DG86" s="675"/>
      <c r="DH86" s="675"/>
      <c r="DI86" s="675"/>
      <c r="DJ86" s="675"/>
      <c r="DK86" s="675"/>
      <c r="DL86" s="675"/>
      <c r="DM86" s="675"/>
      <c r="DN86" s="675"/>
      <c r="DO86" s="675"/>
      <c r="DP86" s="675"/>
      <c r="DQ86" s="675"/>
      <c r="DR86" s="675"/>
      <c r="DS86" s="675"/>
      <c r="DT86" s="675"/>
      <c r="DU86" s="675"/>
      <c r="DV86" s="675"/>
      <c r="DW86" s="675"/>
      <c r="DX86" s="675"/>
      <c r="DY86" s="675"/>
      <c r="DZ86" s="675"/>
      <c r="EA86" s="675"/>
      <c r="EB86" s="675"/>
    </row>
    <row r="87" spans="1:132" ht="12" customHeight="1" x14ac:dyDescent="0.15">
      <c r="A87" s="675"/>
      <c r="B87" s="675"/>
      <c r="C87" s="675"/>
      <c r="D87" s="675"/>
      <c r="E87" s="675"/>
      <c r="F87" s="675"/>
      <c r="G87" s="675"/>
      <c r="H87" s="675"/>
      <c r="I87" s="675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891"/>
      <c r="U87" s="675"/>
      <c r="V87" s="675"/>
      <c r="W87" s="675"/>
      <c r="X87" s="675"/>
      <c r="Y87" s="675"/>
      <c r="Z87" s="675"/>
      <c r="AA87" s="675"/>
      <c r="AB87" s="675"/>
      <c r="AC87" s="675"/>
      <c r="AD87" s="675"/>
      <c r="AE87" s="675"/>
      <c r="AF87" s="675"/>
      <c r="AG87" s="675"/>
      <c r="AH87" s="675"/>
      <c r="AI87" s="675"/>
      <c r="AJ87" s="675"/>
      <c r="AK87" s="675"/>
      <c r="AL87" s="675"/>
      <c r="AM87" s="675"/>
      <c r="AN87" s="675"/>
      <c r="AO87" s="675"/>
      <c r="AP87" s="675"/>
      <c r="AQ87" s="675"/>
      <c r="AR87" s="675"/>
      <c r="AS87" s="675"/>
      <c r="AT87" s="675"/>
      <c r="AU87" s="752"/>
      <c r="AV87" s="752"/>
      <c r="AW87" s="752"/>
      <c r="AX87" s="752"/>
      <c r="AY87" s="675"/>
      <c r="AZ87" s="675"/>
      <c r="BA87" s="675"/>
      <c r="BB87" s="675"/>
      <c r="BC87" s="675"/>
      <c r="BD87" s="675"/>
      <c r="BE87" s="675"/>
      <c r="BF87" s="675"/>
      <c r="BG87" s="675"/>
      <c r="BH87" s="675"/>
      <c r="BI87" s="675"/>
      <c r="BJ87" s="675"/>
      <c r="BK87" s="675"/>
      <c r="BL87" s="675"/>
      <c r="BM87" s="675"/>
      <c r="BN87" s="675"/>
      <c r="BO87" s="675"/>
      <c r="BP87" s="675"/>
      <c r="BQ87" s="675"/>
      <c r="BR87" s="675"/>
      <c r="BS87" s="675"/>
      <c r="BT87" s="675"/>
      <c r="BU87" s="770"/>
      <c r="BV87" s="770"/>
      <c r="BW87" s="770"/>
      <c r="BX87" s="770"/>
      <c r="BY87" s="770"/>
      <c r="BZ87" s="770"/>
      <c r="CA87" s="770"/>
      <c r="CB87" s="770"/>
      <c r="CC87" s="675"/>
      <c r="CD87" s="797"/>
      <c r="CE87" s="797"/>
      <c r="CF87" s="797"/>
      <c r="CG87" s="797"/>
      <c r="CH87" s="797"/>
      <c r="CI87" s="797"/>
      <c r="CJ87" s="675"/>
      <c r="CK87" s="675"/>
      <c r="CL87" s="675"/>
      <c r="CM87" s="675"/>
      <c r="CN87" s="675"/>
      <c r="CO87" s="675"/>
      <c r="CP87" s="675"/>
      <c r="CQ87" s="675"/>
      <c r="CR87" s="675"/>
      <c r="CS87" s="675"/>
      <c r="CT87" s="675"/>
      <c r="CU87" s="675"/>
      <c r="CV87" s="675"/>
      <c r="CW87" s="675"/>
      <c r="CX87" s="675"/>
      <c r="CY87" s="675"/>
      <c r="CZ87" s="675"/>
      <c r="DA87" s="675"/>
      <c r="DB87" s="675"/>
      <c r="DC87" s="675"/>
      <c r="DD87" s="675"/>
      <c r="DE87" s="675"/>
      <c r="DF87" s="675"/>
      <c r="DG87" s="675"/>
      <c r="DH87" s="675"/>
      <c r="DI87" s="675"/>
      <c r="DJ87" s="675"/>
      <c r="DK87" s="675"/>
      <c r="DL87" s="675"/>
      <c r="DM87" s="675"/>
      <c r="DN87" s="675"/>
      <c r="DO87" s="675"/>
      <c r="DP87" s="675"/>
      <c r="DQ87" s="675"/>
      <c r="DR87" s="675"/>
      <c r="DS87" s="675"/>
      <c r="DT87" s="675"/>
      <c r="DU87" s="675"/>
      <c r="DV87" s="675"/>
      <c r="DW87" s="675"/>
      <c r="DX87" s="675"/>
      <c r="DY87" s="675"/>
      <c r="DZ87" s="675"/>
      <c r="EA87" s="675"/>
      <c r="EB87" s="675"/>
    </row>
    <row r="88" spans="1:132" ht="12" customHeight="1" x14ac:dyDescent="0.15">
      <c r="A88" s="675"/>
      <c r="B88" s="675"/>
      <c r="C88" s="675"/>
      <c r="D88" s="675"/>
      <c r="E88" s="675"/>
      <c r="F88" s="675"/>
      <c r="G88" s="675"/>
      <c r="H88" s="675"/>
      <c r="I88" s="675"/>
      <c r="J88" s="675"/>
      <c r="K88" s="675"/>
      <c r="L88" s="675"/>
      <c r="M88" s="675"/>
      <c r="N88" s="675"/>
      <c r="O88" s="675"/>
      <c r="P88" s="675"/>
      <c r="Q88" s="675"/>
      <c r="R88" s="675"/>
      <c r="S88" s="675"/>
      <c r="T88" s="891"/>
      <c r="U88" s="675"/>
      <c r="V88" s="675"/>
      <c r="W88" s="675"/>
      <c r="X88" s="675"/>
      <c r="Y88" s="675"/>
      <c r="Z88" s="675"/>
      <c r="AA88" s="675"/>
      <c r="AB88" s="675"/>
      <c r="AC88" s="675"/>
      <c r="AD88" s="675"/>
      <c r="AE88" s="675"/>
      <c r="AF88" s="675"/>
      <c r="AG88" s="675"/>
      <c r="AH88" s="675"/>
      <c r="AI88" s="675"/>
      <c r="AJ88" s="675"/>
      <c r="AK88" s="675"/>
      <c r="AL88" s="675"/>
      <c r="AM88" s="675"/>
      <c r="AN88" s="675"/>
      <c r="AO88" s="675"/>
      <c r="AP88" s="675"/>
      <c r="AQ88" s="675"/>
      <c r="AR88" s="675"/>
      <c r="AS88" s="675"/>
      <c r="AT88" s="675"/>
      <c r="AU88" s="752"/>
      <c r="AV88" s="752"/>
      <c r="AW88" s="752"/>
      <c r="AX88" s="752"/>
      <c r="AY88" s="675"/>
      <c r="AZ88" s="675"/>
      <c r="BA88" s="675"/>
      <c r="BB88" s="675"/>
      <c r="BC88" s="675"/>
      <c r="BD88" s="675"/>
      <c r="BE88" s="675"/>
      <c r="BF88" s="675"/>
      <c r="BG88" s="675"/>
      <c r="BH88" s="675"/>
      <c r="BI88" s="675"/>
      <c r="BJ88" s="675"/>
      <c r="BK88" s="675"/>
      <c r="BL88" s="675"/>
      <c r="BM88" s="675"/>
      <c r="BN88" s="675"/>
      <c r="BO88" s="675"/>
      <c r="BP88" s="675"/>
      <c r="BQ88" s="675"/>
      <c r="BR88" s="675"/>
      <c r="BS88" s="675"/>
      <c r="BT88" s="675"/>
      <c r="BU88" s="770"/>
      <c r="BV88" s="770"/>
      <c r="BW88" s="770"/>
      <c r="BX88" s="770"/>
      <c r="BY88" s="770"/>
      <c r="BZ88" s="770"/>
      <c r="CA88" s="770"/>
      <c r="CB88" s="770"/>
      <c r="CC88" s="675"/>
      <c r="CD88" s="797"/>
      <c r="CE88" s="797"/>
      <c r="CF88" s="797"/>
      <c r="CG88" s="797"/>
      <c r="CH88" s="797"/>
      <c r="CI88" s="797"/>
      <c r="CJ88" s="675"/>
      <c r="CK88" s="675"/>
      <c r="CL88" s="675"/>
      <c r="CM88" s="675"/>
      <c r="CN88" s="675"/>
      <c r="CO88" s="675"/>
      <c r="CP88" s="675"/>
      <c r="CQ88" s="675"/>
      <c r="CR88" s="675"/>
      <c r="CS88" s="675"/>
      <c r="CT88" s="675"/>
      <c r="CU88" s="675"/>
      <c r="CV88" s="675"/>
      <c r="CW88" s="675"/>
      <c r="CX88" s="675"/>
      <c r="CY88" s="675"/>
      <c r="CZ88" s="675"/>
      <c r="DA88" s="675"/>
      <c r="DB88" s="675"/>
      <c r="DC88" s="675"/>
      <c r="DD88" s="675"/>
      <c r="DE88" s="675"/>
      <c r="DF88" s="675"/>
      <c r="DG88" s="675"/>
      <c r="DH88" s="675"/>
      <c r="DI88" s="675"/>
      <c r="DJ88" s="675"/>
      <c r="DK88" s="675"/>
      <c r="DL88" s="675"/>
      <c r="DM88" s="675"/>
      <c r="DN88" s="675"/>
      <c r="DO88" s="675"/>
      <c r="DP88" s="675"/>
      <c r="DQ88" s="675"/>
      <c r="DR88" s="675"/>
      <c r="DS88" s="675"/>
      <c r="DT88" s="675"/>
      <c r="DU88" s="675"/>
      <c r="DV88" s="675"/>
      <c r="DW88" s="675"/>
      <c r="DX88" s="675"/>
      <c r="DY88" s="675"/>
      <c r="DZ88" s="675"/>
      <c r="EA88" s="675"/>
      <c r="EB88" s="675"/>
    </row>
    <row r="89" spans="1:132" ht="12" customHeight="1" x14ac:dyDescent="0.15">
      <c r="A89" s="675"/>
      <c r="B89" s="675"/>
      <c r="C89" s="675"/>
      <c r="D89" s="675"/>
      <c r="E89" s="675"/>
      <c r="F89" s="675"/>
      <c r="G89" s="675"/>
      <c r="H89" s="675"/>
      <c r="I89" s="675"/>
      <c r="J89" s="675"/>
      <c r="K89" s="675"/>
      <c r="L89" s="675"/>
      <c r="M89" s="675"/>
      <c r="N89" s="675"/>
      <c r="O89" s="675"/>
      <c r="P89" s="675"/>
      <c r="Q89" s="675"/>
      <c r="R89" s="675"/>
      <c r="S89" s="675"/>
      <c r="T89" s="891"/>
      <c r="U89" s="675"/>
      <c r="V89" s="675"/>
      <c r="W89" s="675"/>
      <c r="X89" s="675"/>
      <c r="Y89" s="675"/>
      <c r="Z89" s="675"/>
      <c r="AA89" s="675"/>
      <c r="AB89" s="675"/>
      <c r="AC89" s="675"/>
      <c r="AD89" s="675"/>
      <c r="AE89" s="675"/>
      <c r="AF89" s="675"/>
      <c r="AG89" s="675"/>
      <c r="AH89" s="675"/>
      <c r="AI89" s="675"/>
      <c r="AJ89" s="675"/>
      <c r="AK89" s="675"/>
      <c r="AL89" s="675"/>
      <c r="AM89" s="675"/>
      <c r="AN89" s="675"/>
      <c r="AO89" s="675"/>
      <c r="AP89" s="675"/>
      <c r="AQ89" s="675"/>
      <c r="AR89" s="675"/>
      <c r="AS89" s="675"/>
      <c r="AT89" s="675"/>
      <c r="AU89" s="752"/>
      <c r="AV89" s="752"/>
      <c r="AW89" s="752"/>
      <c r="AX89" s="752"/>
      <c r="AY89" s="675"/>
      <c r="AZ89" s="675"/>
      <c r="BA89" s="675"/>
      <c r="BB89" s="675"/>
      <c r="BC89" s="675"/>
      <c r="BD89" s="675"/>
      <c r="BE89" s="675"/>
      <c r="BF89" s="675"/>
      <c r="BG89" s="675"/>
      <c r="BH89" s="675"/>
      <c r="BI89" s="675"/>
      <c r="BJ89" s="675"/>
      <c r="BK89" s="675"/>
      <c r="BL89" s="675"/>
      <c r="BM89" s="675"/>
      <c r="BN89" s="675"/>
      <c r="BO89" s="675"/>
      <c r="BP89" s="675"/>
      <c r="BQ89" s="675"/>
      <c r="BR89" s="675"/>
      <c r="BS89" s="675"/>
      <c r="BT89" s="675"/>
      <c r="BU89" s="770"/>
      <c r="BV89" s="770"/>
      <c r="BW89" s="770"/>
      <c r="BX89" s="770"/>
      <c r="BY89" s="770"/>
      <c r="BZ89" s="770"/>
      <c r="CA89" s="770"/>
      <c r="CB89" s="770"/>
      <c r="CC89" s="675"/>
      <c r="CD89" s="797"/>
      <c r="CE89" s="797"/>
      <c r="CF89" s="797"/>
      <c r="CG89" s="797"/>
      <c r="CH89" s="797"/>
      <c r="CI89" s="797"/>
      <c r="CJ89" s="675"/>
      <c r="CK89" s="675"/>
      <c r="CL89" s="675"/>
      <c r="CM89" s="675"/>
      <c r="CN89" s="675"/>
      <c r="CO89" s="675"/>
      <c r="CP89" s="675"/>
      <c r="CQ89" s="675"/>
      <c r="CR89" s="675"/>
      <c r="CS89" s="675"/>
      <c r="CT89" s="675"/>
      <c r="CU89" s="675"/>
      <c r="CV89" s="675"/>
      <c r="CW89" s="675"/>
      <c r="CX89" s="675"/>
      <c r="CY89" s="675"/>
      <c r="CZ89" s="675"/>
      <c r="DA89" s="675"/>
      <c r="DB89" s="675"/>
      <c r="DC89" s="675"/>
      <c r="DD89" s="675"/>
      <c r="DE89" s="675"/>
      <c r="DF89" s="675"/>
      <c r="DG89" s="675"/>
      <c r="DH89" s="675"/>
      <c r="DI89" s="675"/>
      <c r="DJ89" s="675"/>
      <c r="DK89" s="675"/>
      <c r="DL89" s="675"/>
      <c r="DM89" s="675"/>
      <c r="DN89" s="675"/>
      <c r="DO89" s="675"/>
      <c r="DP89" s="675"/>
      <c r="DQ89" s="675"/>
      <c r="DR89" s="675"/>
      <c r="DS89" s="675"/>
      <c r="DT89" s="675"/>
      <c r="DU89" s="675"/>
      <c r="DV89" s="675"/>
      <c r="DW89" s="675"/>
      <c r="DX89" s="675"/>
      <c r="DY89" s="675"/>
      <c r="DZ89" s="675"/>
      <c r="EA89" s="675"/>
      <c r="EB89" s="675"/>
    </row>
    <row r="90" spans="1:132" ht="12" customHeight="1" x14ac:dyDescent="0.15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675"/>
      <c r="N90" s="675"/>
      <c r="O90" s="675"/>
      <c r="P90" s="675"/>
      <c r="Q90" s="675"/>
      <c r="R90" s="675"/>
      <c r="S90" s="675"/>
      <c r="T90" s="891"/>
      <c r="U90" s="675"/>
      <c r="V90" s="675"/>
      <c r="W90" s="675"/>
      <c r="X90" s="675"/>
      <c r="Y90" s="675"/>
      <c r="Z90" s="675"/>
      <c r="AA90" s="675"/>
      <c r="AB90" s="675"/>
      <c r="AC90" s="675"/>
      <c r="AD90" s="675"/>
      <c r="AE90" s="675"/>
      <c r="AF90" s="675"/>
      <c r="AG90" s="675"/>
      <c r="AH90" s="675"/>
      <c r="AI90" s="675"/>
      <c r="AJ90" s="675"/>
      <c r="AK90" s="675"/>
      <c r="AL90" s="675"/>
      <c r="AM90" s="675"/>
      <c r="AN90" s="675"/>
      <c r="AO90" s="675"/>
      <c r="AP90" s="675"/>
      <c r="AQ90" s="675"/>
      <c r="AR90" s="675"/>
      <c r="AS90" s="675"/>
      <c r="AT90" s="675"/>
      <c r="AU90" s="752"/>
      <c r="AV90" s="752"/>
      <c r="AW90" s="752"/>
      <c r="AX90" s="752"/>
      <c r="AY90" s="675"/>
      <c r="AZ90" s="675"/>
      <c r="BA90" s="675"/>
      <c r="BB90" s="675"/>
      <c r="BC90" s="675"/>
      <c r="BD90" s="675"/>
      <c r="BE90" s="675"/>
      <c r="BF90" s="675"/>
      <c r="BG90" s="675"/>
      <c r="BH90" s="675"/>
      <c r="BI90" s="675"/>
      <c r="BJ90" s="675"/>
      <c r="BK90" s="675"/>
      <c r="BL90" s="675"/>
      <c r="BM90" s="675"/>
      <c r="BN90" s="675"/>
      <c r="BO90" s="675"/>
      <c r="BP90" s="675"/>
      <c r="BQ90" s="675"/>
      <c r="BR90" s="675"/>
      <c r="BS90" s="675"/>
      <c r="BT90" s="675"/>
      <c r="BU90" s="770"/>
      <c r="BV90" s="770"/>
      <c r="BW90" s="770"/>
      <c r="BX90" s="770"/>
      <c r="BY90" s="770"/>
      <c r="BZ90" s="770"/>
      <c r="CA90" s="770"/>
      <c r="CB90" s="770"/>
      <c r="CC90" s="675"/>
      <c r="CD90" s="797"/>
      <c r="CE90" s="797"/>
      <c r="CF90" s="797"/>
      <c r="CG90" s="797"/>
      <c r="CH90" s="797"/>
      <c r="CI90" s="797"/>
      <c r="CJ90" s="675"/>
      <c r="CK90" s="675"/>
      <c r="CL90" s="675"/>
      <c r="CM90" s="675"/>
      <c r="CN90" s="675"/>
      <c r="CO90" s="675"/>
      <c r="CP90" s="675"/>
      <c r="CQ90" s="675"/>
      <c r="CR90" s="675"/>
      <c r="CS90" s="675"/>
      <c r="CT90" s="675"/>
      <c r="CU90" s="675"/>
      <c r="CV90" s="675"/>
      <c r="CW90" s="675"/>
      <c r="CX90" s="675"/>
      <c r="CY90" s="675"/>
      <c r="CZ90" s="675"/>
      <c r="DA90" s="675"/>
      <c r="DB90" s="675"/>
      <c r="DC90" s="675"/>
      <c r="DD90" s="675"/>
      <c r="DE90" s="675"/>
      <c r="DF90" s="675"/>
      <c r="DG90" s="675"/>
      <c r="DH90" s="675"/>
      <c r="DI90" s="675"/>
      <c r="DJ90" s="675"/>
      <c r="DK90" s="675"/>
      <c r="DL90" s="675"/>
      <c r="DM90" s="675"/>
      <c r="DN90" s="675"/>
      <c r="DO90" s="675"/>
      <c r="DP90" s="675"/>
      <c r="DQ90" s="675"/>
      <c r="DR90" s="675"/>
      <c r="DS90" s="675"/>
      <c r="DT90" s="675"/>
      <c r="DU90" s="675"/>
      <c r="DV90" s="675"/>
      <c r="DW90" s="675"/>
      <c r="DX90" s="675"/>
      <c r="DY90" s="675"/>
      <c r="DZ90" s="675"/>
      <c r="EA90" s="675"/>
      <c r="EB90" s="675"/>
    </row>
    <row r="91" spans="1:132" ht="12" customHeight="1" x14ac:dyDescent="0.15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675"/>
      <c r="N91" s="675"/>
      <c r="O91" s="675"/>
      <c r="P91" s="675"/>
      <c r="Q91" s="675"/>
      <c r="R91" s="675"/>
      <c r="S91" s="675"/>
      <c r="T91" s="891"/>
      <c r="U91" s="675"/>
      <c r="V91" s="675"/>
      <c r="W91" s="675"/>
      <c r="X91" s="675"/>
      <c r="Y91" s="675"/>
      <c r="Z91" s="675"/>
      <c r="AA91" s="675"/>
      <c r="AB91" s="675"/>
      <c r="AC91" s="675"/>
      <c r="AD91" s="675"/>
      <c r="AE91" s="675"/>
      <c r="AF91" s="675"/>
      <c r="AG91" s="675"/>
      <c r="AH91" s="675"/>
      <c r="AI91" s="675"/>
      <c r="AJ91" s="675"/>
      <c r="AK91" s="675"/>
      <c r="AL91" s="675"/>
      <c r="AM91" s="675"/>
      <c r="AN91" s="675"/>
      <c r="AO91" s="675"/>
      <c r="AP91" s="675"/>
      <c r="AQ91" s="675"/>
      <c r="AR91" s="675"/>
      <c r="AS91" s="675"/>
      <c r="AT91" s="675"/>
      <c r="AU91" s="752"/>
      <c r="AV91" s="752"/>
      <c r="AW91" s="752"/>
      <c r="AX91" s="752"/>
      <c r="AY91" s="675"/>
      <c r="AZ91" s="675"/>
      <c r="BA91" s="675"/>
      <c r="BB91" s="675"/>
      <c r="BC91" s="675"/>
      <c r="BD91" s="675"/>
      <c r="BE91" s="675"/>
      <c r="BF91" s="675"/>
      <c r="BG91" s="675"/>
      <c r="BH91" s="675"/>
      <c r="BI91" s="675"/>
      <c r="BJ91" s="675"/>
      <c r="BK91" s="675"/>
      <c r="BL91" s="675"/>
      <c r="BM91" s="675"/>
      <c r="BN91" s="675"/>
      <c r="BO91" s="675"/>
      <c r="BP91" s="675"/>
      <c r="BQ91" s="675"/>
      <c r="BR91" s="675"/>
      <c r="BS91" s="675"/>
      <c r="BT91" s="675"/>
      <c r="BU91" s="770"/>
      <c r="BV91" s="770"/>
      <c r="BW91" s="770"/>
      <c r="BX91" s="770"/>
      <c r="BY91" s="770"/>
      <c r="BZ91" s="770"/>
      <c r="CA91" s="770"/>
      <c r="CB91" s="770"/>
      <c r="CC91" s="675"/>
      <c r="CD91" s="797"/>
      <c r="CE91" s="797"/>
      <c r="CF91" s="797"/>
      <c r="CG91" s="797"/>
      <c r="CH91" s="797"/>
      <c r="CI91" s="797"/>
      <c r="CJ91" s="675"/>
      <c r="CK91" s="675"/>
      <c r="CL91" s="675"/>
      <c r="CM91" s="675"/>
      <c r="CN91" s="675"/>
      <c r="CO91" s="675"/>
      <c r="CP91" s="675"/>
      <c r="CQ91" s="675"/>
      <c r="CR91" s="675"/>
      <c r="CS91" s="675"/>
      <c r="CT91" s="675"/>
      <c r="CU91" s="675"/>
      <c r="CV91" s="675"/>
      <c r="CW91" s="675"/>
      <c r="CX91" s="675"/>
      <c r="CY91" s="675"/>
      <c r="CZ91" s="675"/>
      <c r="DA91" s="675"/>
      <c r="DB91" s="675"/>
      <c r="DC91" s="675"/>
      <c r="DD91" s="675"/>
      <c r="DE91" s="675"/>
      <c r="DF91" s="675"/>
      <c r="DG91" s="675"/>
      <c r="DH91" s="675"/>
      <c r="DI91" s="675"/>
      <c r="DJ91" s="675"/>
      <c r="DK91" s="675"/>
      <c r="DL91" s="675"/>
      <c r="DM91" s="675"/>
      <c r="DN91" s="675"/>
      <c r="DO91" s="675"/>
      <c r="DP91" s="675"/>
      <c r="DQ91" s="675"/>
      <c r="DR91" s="675"/>
      <c r="DS91" s="675"/>
      <c r="DT91" s="675"/>
      <c r="DU91" s="675"/>
      <c r="DV91" s="675"/>
      <c r="DW91" s="675"/>
      <c r="DX91" s="675"/>
      <c r="DY91" s="675"/>
      <c r="DZ91" s="675"/>
      <c r="EA91" s="675"/>
      <c r="EB91" s="675"/>
    </row>
    <row r="92" spans="1:132" ht="12" customHeight="1" x14ac:dyDescent="0.15">
      <c r="A92" s="675"/>
      <c r="B92" s="675"/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891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5"/>
      <c r="AK92" s="675"/>
      <c r="AL92" s="675"/>
      <c r="AM92" s="675"/>
      <c r="AN92" s="675"/>
      <c r="AO92" s="675"/>
      <c r="AP92" s="675"/>
      <c r="AQ92" s="675"/>
      <c r="AR92" s="675"/>
      <c r="AS92" s="675"/>
      <c r="AT92" s="675"/>
      <c r="AU92" s="752"/>
      <c r="AV92" s="752"/>
      <c r="AW92" s="752"/>
      <c r="AX92" s="752"/>
      <c r="AY92" s="675"/>
      <c r="AZ92" s="675"/>
      <c r="BA92" s="675"/>
      <c r="BB92" s="675"/>
      <c r="BC92" s="675"/>
      <c r="BD92" s="675"/>
      <c r="BE92" s="675"/>
      <c r="BF92" s="675"/>
      <c r="BG92" s="675"/>
      <c r="BH92" s="675"/>
      <c r="BI92" s="675"/>
      <c r="BJ92" s="675"/>
      <c r="BK92" s="675"/>
      <c r="BL92" s="675"/>
      <c r="BM92" s="675"/>
      <c r="BN92" s="675"/>
      <c r="BO92" s="675"/>
      <c r="BP92" s="675"/>
      <c r="BQ92" s="675"/>
      <c r="BR92" s="675"/>
      <c r="BS92" s="675"/>
      <c r="BT92" s="675"/>
      <c r="BU92" s="770"/>
      <c r="BV92" s="770"/>
      <c r="BW92" s="770"/>
      <c r="BX92" s="770"/>
      <c r="BY92" s="770"/>
      <c r="BZ92" s="770"/>
      <c r="CA92" s="770"/>
      <c r="CB92" s="770"/>
      <c r="CC92" s="675"/>
      <c r="CD92" s="797"/>
      <c r="CE92" s="797"/>
      <c r="CF92" s="797"/>
      <c r="CG92" s="797"/>
      <c r="CH92" s="797"/>
      <c r="CI92" s="797"/>
      <c r="CJ92" s="675"/>
      <c r="CK92" s="675"/>
      <c r="CL92" s="675"/>
      <c r="CM92" s="675"/>
      <c r="CN92" s="675"/>
      <c r="CO92" s="675"/>
      <c r="CP92" s="675"/>
      <c r="CQ92" s="675"/>
      <c r="CR92" s="675"/>
      <c r="CS92" s="675"/>
      <c r="CT92" s="675"/>
      <c r="CU92" s="675"/>
      <c r="CV92" s="675"/>
      <c r="CW92" s="675"/>
      <c r="CX92" s="675"/>
      <c r="CY92" s="675"/>
      <c r="CZ92" s="675"/>
      <c r="DA92" s="675"/>
      <c r="DB92" s="675"/>
      <c r="DC92" s="675"/>
      <c r="DD92" s="675"/>
      <c r="DE92" s="675"/>
      <c r="DF92" s="675"/>
      <c r="DG92" s="675"/>
      <c r="DH92" s="675"/>
      <c r="DI92" s="675"/>
      <c r="DJ92" s="675"/>
      <c r="DK92" s="675"/>
      <c r="DL92" s="675"/>
      <c r="DM92" s="675"/>
      <c r="DN92" s="675"/>
      <c r="DO92" s="675"/>
      <c r="DP92" s="675"/>
      <c r="DQ92" s="675"/>
      <c r="DR92" s="675"/>
      <c r="DS92" s="675"/>
      <c r="DT92" s="675"/>
      <c r="DU92" s="675"/>
      <c r="DV92" s="675"/>
      <c r="DW92" s="675"/>
      <c r="DX92" s="675"/>
      <c r="DY92" s="675"/>
      <c r="DZ92" s="675"/>
      <c r="EA92" s="675"/>
      <c r="EB92" s="675"/>
    </row>
    <row r="93" spans="1:132" ht="12" customHeight="1" x14ac:dyDescent="0.15">
      <c r="A93" s="675"/>
      <c r="B93" s="675"/>
      <c r="C93" s="675"/>
      <c r="D93" s="675"/>
      <c r="E93" s="675"/>
      <c r="F93" s="675"/>
      <c r="G93" s="675"/>
      <c r="H93" s="675"/>
      <c r="I93" s="675"/>
      <c r="J93" s="675"/>
      <c r="K93" s="675"/>
      <c r="L93" s="675"/>
      <c r="M93" s="675"/>
      <c r="N93" s="675"/>
      <c r="O93" s="675"/>
      <c r="P93" s="675"/>
      <c r="Q93" s="675"/>
      <c r="R93" s="675"/>
      <c r="S93" s="675"/>
      <c r="T93" s="891"/>
      <c r="U93" s="675"/>
      <c r="V93" s="675"/>
      <c r="W93" s="675"/>
      <c r="X93" s="675"/>
      <c r="Y93" s="675"/>
      <c r="Z93" s="675"/>
      <c r="AA93" s="675"/>
      <c r="AB93" s="675"/>
      <c r="AC93" s="675"/>
      <c r="AD93" s="675"/>
      <c r="AE93" s="675"/>
      <c r="AF93" s="675"/>
      <c r="AG93" s="675"/>
      <c r="AH93" s="675"/>
      <c r="AI93" s="675"/>
      <c r="AJ93" s="675"/>
      <c r="AK93" s="675"/>
      <c r="AL93" s="675"/>
      <c r="AM93" s="675"/>
      <c r="AN93" s="675"/>
      <c r="AO93" s="675"/>
      <c r="AP93" s="675"/>
      <c r="AQ93" s="675"/>
      <c r="AR93" s="675"/>
      <c r="AS93" s="675"/>
      <c r="AT93" s="675"/>
      <c r="AU93" s="752"/>
      <c r="AV93" s="752"/>
      <c r="AW93" s="752"/>
      <c r="AX93" s="752"/>
      <c r="AY93" s="675"/>
      <c r="AZ93" s="675"/>
      <c r="BA93" s="675"/>
      <c r="BB93" s="675"/>
      <c r="BC93" s="675"/>
      <c r="BD93" s="675"/>
      <c r="BE93" s="675"/>
      <c r="BF93" s="675"/>
      <c r="BG93" s="675"/>
      <c r="BH93" s="675"/>
      <c r="BI93" s="675"/>
      <c r="BJ93" s="675"/>
      <c r="BK93" s="675"/>
      <c r="BL93" s="675"/>
      <c r="BM93" s="675"/>
      <c r="BN93" s="675"/>
      <c r="BO93" s="675"/>
      <c r="BP93" s="675"/>
      <c r="BQ93" s="675"/>
      <c r="BR93" s="675"/>
      <c r="BS93" s="675"/>
      <c r="BT93" s="675"/>
      <c r="BU93" s="770"/>
      <c r="BV93" s="770"/>
      <c r="BW93" s="770"/>
      <c r="BX93" s="770"/>
      <c r="BY93" s="770"/>
      <c r="BZ93" s="770"/>
      <c r="CA93" s="770"/>
      <c r="CB93" s="770"/>
      <c r="CC93" s="675"/>
      <c r="CD93" s="797"/>
      <c r="CE93" s="797"/>
      <c r="CF93" s="797"/>
      <c r="CG93" s="797"/>
      <c r="CH93" s="797"/>
      <c r="CI93" s="797"/>
      <c r="CJ93" s="675"/>
      <c r="CK93" s="675"/>
      <c r="CL93" s="675"/>
      <c r="CM93" s="675"/>
      <c r="CN93" s="675"/>
      <c r="CO93" s="675"/>
      <c r="CP93" s="675"/>
      <c r="CQ93" s="675"/>
      <c r="CR93" s="675"/>
      <c r="CS93" s="675"/>
      <c r="CT93" s="675"/>
      <c r="CU93" s="675"/>
      <c r="CV93" s="675"/>
      <c r="CW93" s="675"/>
      <c r="CX93" s="675"/>
      <c r="CY93" s="675"/>
      <c r="CZ93" s="675"/>
      <c r="DA93" s="675"/>
      <c r="DB93" s="675"/>
      <c r="DC93" s="675"/>
      <c r="DD93" s="675"/>
      <c r="DE93" s="675"/>
      <c r="DF93" s="675"/>
      <c r="DG93" s="675"/>
      <c r="DH93" s="675"/>
      <c r="DI93" s="675"/>
      <c r="DJ93" s="675"/>
      <c r="DK93" s="675"/>
      <c r="DL93" s="675"/>
      <c r="DM93" s="675"/>
      <c r="DN93" s="675"/>
      <c r="DO93" s="675"/>
      <c r="DP93" s="675"/>
      <c r="DQ93" s="675"/>
      <c r="DR93" s="675"/>
      <c r="DS93" s="675"/>
      <c r="DT93" s="675"/>
      <c r="DU93" s="675"/>
      <c r="DV93" s="675"/>
      <c r="DW93" s="675"/>
      <c r="DX93" s="675"/>
      <c r="DY93" s="675"/>
      <c r="DZ93" s="675"/>
      <c r="EA93" s="675"/>
      <c r="EB93" s="675"/>
    </row>
    <row r="94" spans="1:132" ht="12" customHeight="1" x14ac:dyDescent="0.15">
      <c r="A94" s="675"/>
      <c r="B94" s="675"/>
      <c r="C94" s="675"/>
      <c r="D94" s="675"/>
      <c r="E94" s="675"/>
      <c r="F94" s="675"/>
      <c r="G94" s="675"/>
      <c r="H94" s="675"/>
      <c r="I94" s="675"/>
      <c r="J94" s="675"/>
      <c r="K94" s="675"/>
      <c r="L94" s="675"/>
      <c r="M94" s="675"/>
      <c r="N94" s="675"/>
      <c r="O94" s="675"/>
      <c r="P94" s="675"/>
      <c r="Q94" s="675"/>
      <c r="R94" s="675"/>
      <c r="S94" s="675"/>
      <c r="T94" s="891"/>
      <c r="U94" s="675"/>
      <c r="V94" s="675"/>
      <c r="W94" s="675"/>
      <c r="X94" s="675"/>
      <c r="Y94" s="675"/>
      <c r="Z94" s="675"/>
      <c r="AA94" s="675"/>
      <c r="AB94" s="675"/>
      <c r="AC94" s="675"/>
      <c r="AD94" s="675"/>
      <c r="AE94" s="675"/>
      <c r="AF94" s="675"/>
      <c r="AG94" s="675"/>
      <c r="AH94" s="675"/>
      <c r="AI94" s="675"/>
      <c r="AJ94" s="675"/>
      <c r="AK94" s="675"/>
      <c r="AL94" s="675"/>
      <c r="AM94" s="675"/>
      <c r="AN94" s="675"/>
      <c r="AO94" s="675"/>
      <c r="AP94" s="675"/>
      <c r="AQ94" s="675"/>
      <c r="AR94" s="675"/>
      <c r="AS94" s="675"/>
      <c r="AT94" s="675"/>
      <c r="AU94" s="752"/>
      <c r="AV94" s="752"/>
      <c r="AW94" s="752"/>
      <c r="AX94" s="752"/>
      <c r="AY94" s="675"/>
      <c r="AZ94" s="675"/>
      <c r="BA94" s="675"/>
      <c r="BB94" s="675"/>
      <c r="BC94" s="675"/>
      <c r="BD94" s="675"/>
      <c r="BE94" s="675"/>
      <c r="BF94" s="675"/>
      <c r="BG94" s="675"/>
      <c r="BH94" s="675"/>
      <c r="BI94" s="675"/>
      <c r="BJ94" s="675"/>
      <c r="BK94" s="675"/>
      <c r="BL94" s="675"/>
      <c r="BM94" s="675"/>
      <c r="BN94" s="675"/>
      <c r="BO94" s="675"/>
      <c r="BP94" s="675"/>
      <c r="BQ94" s="675"/>
      <c r="BR94" s="675"/>
      <c r="BS94" s="675"/>
      <c r="BT94" s="675"/>
      <c r="BU94" s="770"/>
      <c r="BV94" s="770"/>
      <c r="BW94" s="770"/>
      <c r="BX94" s="770"/>
      <c r="BY94" s="770"/>
      <c r="BZ94" s="770"/>
      <c r="CA94" s="770"/>
      <c r="CB94" s="770"/>
      <c r="CC94" s="675"/>
      <c r="CD94" s="797"/>
      <c r="CE94" s="797"/>
      <c r="CF94" s="797"/>
      <c r="CG94" s="797"/>
      <c r="CH94" s="797"/>
      <c r="CI94" s="797"/>
      <c r="CJ94" s="675"/>
      <c r="CK94" s="675"/>
      <c r="CL94" s="675"/>
      <c r="CM94" s="675"/>
      <c r="CN94" s="675"/>
      <c r="CO94" s="675"/>
      <c r="CP94" s="675"/>
      <c r="CQ94" s="675"/>
      <c r="CR94" s="675"/>
      <c r="CS94" s="675"/>
      <c r="CT94" s="675"/>
      <c r="CU94" s="675"/>
      <c r="CV94" s="675"/>
      <c r="CW94" s="675"/>
      <c r="CX94" s="675"/>
      <c r="CY94" s="675"/>
      <c r="CZ94" s="675"/>
      <c r="DA94" s="675"/>
      <c r="DB94" s="675"/>
      <c r="DC94" s="675"/>
      <c r="DD94" s="675"/>
      <c r="DE94" s="675"/>
      <c r="DF94" s="675"/>
      <c r="DG94" s="675"/>
      <c r="DH94" s="675"/>
      <c r="DI94" s="675"/>
      <c r="DJ94" s="675"/>
      <c r="DK94" s="675"/>
      <c r="DL94" s="675"/>
      <c r="DM94" s="675"/>
      <c r="DN94" s="675"/>
      <c r="DO94" s="675"/>
      <c r="DP94" s="675"/>
      <c r="DQ94" s="675"/>
      <c r="DR94" s="675"/>
      <c r="DS94" s="675"/>
      <c r="DT94" s="675"/>
      <c r="DU94" s="675"/>
      <c r="DV94" s="675"/>
      <c r="DW94" s="675"/>
      <c r="DX94" s="675"/>
      <c r="DY94" s="675"/>
      <c r="DZ94" s="675"/>
      <c r="EA94" s="675"/>
      <c r="EB94" s="675"/>
    </row>
    <row r="95" spans="1:132" ht="12" customHeight="1" x14ac:dyDescent="0.15">
      <c r="A95" s="675"/>
      <c r="B95" s="675"/>
      <c r="C95" s="675"/>
      <c r="D95" s="675"/>
      <c r="E95" s="675"/>
      <c r="F95" s="675"/>
      <c r="G95" s="675"/>
      <c r="H95" s="675"/>
      <c r="I95" s="675"/>
      <c r="J95" s="675"/>
      <c r="K95" s="675"/>
      <c r="L95" s="675"/>
      <c r="M95" s="675"/>
      <c r="N95" s="675"/>
      <c r="O95" s="675"/>
      <c r="P95" s="675"/>
      <c r="Q95" s="675"/>
      <c r="R95" s="675"/>
      <c r="S95" s="675"/>
      <c r="T95" s="891"/>
      <c r="U95" s="675"/>
      <c r="V95" s="675"/>
      <c r="W95" s="675"/>
      <c r="X95" s="675"/>
      <c r="Y95" s="675"/>
      <c r="Z95" s="675"/>
      <c r="AA95" s="675"/>
      <c r="AB95" s="675"/>
      <c r="AC95" s="675"/>
      <c r="AD95" s="675"/>
      <c r="AE95" s="675"/>
      <c r="AF95" s="675"/>
      <c r="AG95" s="675"/>
      <c r="AH95" s="675"/>
      <c r="AI95" s="675"/>
      <c r="AJ95" s="675"/>
      <c r="AK95" s="675"/>
      <c r="AL95" s="675"/>
      <c r="AM95" s="675"/>
      <c r="AN95" s="675"/>
      <c r="AO95" s="675"/>
      <c r="AP95" s="675"/>
      <c r="AQ95" s="675"/>
      <c r="AR95" s="675"/>
      <c r="AS95" s="675"/>
      <c r="AT95" s="675"/>
      <c r="AU95" s="752"/>
      <c r="AV95" s="752"/>
      <c r="AW95" s="752"/>
      <c r="AX95" s="752"/>
      <c r="AY95" s="675"/>
      <c r="AZ95" s="675"/>
      <c r="BA95" s="675"/>
      <c r="BB95" s="675"/>
      <c r="BC95" s="675"/>
      <c r="BD95" s="675"/>
      <c r="BE95" s="675"/>
      <c r="BF95" s="675"/>
      <c r="BG95" s="675"/>
      <c r="BH95" s="675"/>
      <c r="BI95" s="675"/>
      <c r="BJ95" s="675"/>
      <c r="BK95" s="675"/>
      <c r="BL95" s="675"/>
      <c r="BM95" s="675"/>
      <c r="BN95" s="675"/>
      <c r="BO95" s="675"/>
      <c r="BP95" s="675"/>
      <c r="BQ95" s="675"/>
      <c r="BR95" s="675"/>
      <c r="BS95" s="675"/>
      <c r="BT95" s="675"/>
      <c r="BU95" s="770"/>
      <c r="BV95" s="770"/>
      <c r="BW95" s="770"/>
      <c r="BX95" s="770"/>
      <c r="BY95" s="770"/>
      <c r="BZ95" s="770"/>
      <c r="CA95" s="770"/>
      <c r="CB95" s="770"/>
      <c r="CC95" s="675"/>
      <c r="CD95" s="797"/>
      <c r="CE95" s="797"/>
      <c r="CF95" s="797"/>
      <c r="CG95" s="797"/>
      <c r="CH95" s="797"/>
      <c r="CI95" s="797"/>
      <c r="CJ95" s="675"/>
      <c r="CK95" s="675"/>
      <c r="CL95" s="675"/>
      <c r="CM95" s="675"/>
      <c r="CN95" s="675"/>
      <c r="CO95" s="675"/>
      <c r="CP95" s="675"/>
      <c r="CQ95" s="675"/>
      <c r="CR95" s="675"/>
      <c r="CS95" s="675"/>
      <c r="CT95" s="675"/>
      <c r="CU95" s="675"/>
      <c r="CV95" s="675"/>
      <c r="CW95" s="675"/>
      <c r="CX95" s="675"/>
      <c r="CY95" s="675"/>
      <c r="CZ95" s="675"/>
      <c r="DA95" s="675"/>
      <c r="DB95" s="675"/>
      <c r="DC95" s="675"/>
      <c r="DD95" s="675"/>
      <c r="DE95" s="675"/>
      <c r="DF95" s="675"/>
      <c r="DG95" s="675"/>
      <c r="DH95" s="675"/>
      <c r="DI95" s="675"/>
      <c r="DJ95" s="675"/>
      <c r="DK95" s="675"/>
      <c r="DL95" s="675"/>
      <c r="DM95" s="675"/>
      <c r="DN95" s="675"/>
      <c r="DO95" s="675"/>
      <c r="DP95" s="675"/>
      <c r="DQ95" s="675"/>
      <c r="DR95" s="675"/>
      <c r="DS95" s="675"/>
      <c r="DT95" s="675"/>
      <c r="DU95" s="675"/>
      <c r="DV95" s="675"/>
      <c r="DW95" s="675"/>
      <c r="DX95" s="675"/>
      <c r="DY95" s="675"/>
      <c r="DZ95" s="675"/>
      <c r="EA95" s="675"/>
      <c r="EB95" s="675"/>
    </row>
    <row r="96" spans="1:132" ht="12" customHeight="1" x14ac:dyDescent="0.15">
      <c r="A96" s="675"/>
      <c r="B96" s="675"/>
      <c r="C96" s="675"/>
      <c r="D96" s="675"/>
      <c r="E96" s="675"/>
      <c r="F96" s="675"/>
      <c r="G96" s="675"/>
      <c r="H96" s="675"/>
      <c r="I96" s="675"/>
      <c r="J96" s="675"/>
      <c r="K96" s="675"/>
      <c r="L96" s="675"/>
      <c r="M96" s="675"/>
      <c r="N96" s="675"/>
      <c r="O96" s="675"/>
      <c r="P96" s="675"/>
      <c r="Q96" s="675"/>
      <c r="R96" s="675"/>
      <c r="S96" s="675"/>
      <c r="T96" s="891"/>
      <c r="U96" s="675"/>
      <c r="V96" s="675"/>
      <c r="W96" s="675"/>
      <c r="X96" s="675"/>
      <c r="Y96" s="675"/>
      <c r="Z96" s="675"/>
      <c r="AA96" s="675"/>
      <c r="AB96" s="675"/>
      <c r="AC96" s="675"/>
      <c r="AD96" s="675"/>
      <c r="AE96" s="675"/>
      <c r="AF96" s="675"/>
      <c r="AG96" s="675"/>
      <c r="AH96" s="675"/>
      <c r="AI96" s="675"/>
      <c r="AJ96" s="675"/>
      <c r="AK96" s="675"/>
      <c r="AL96" s="675"/>
      <c r="AM96" s="675"/>
      <c r="AN96" s="675"/>
      <c r="AO96" s="675"/>
      <c r="AP96" s="675"/>
      <c r="AQ96" s="675"/>
      <c r="AR96" s="675"/>
      <c r="AS96" s="675"/>
      <c r="AT96" s="675"/>
      <c r="AU96" s="752"/>
      <c r="AV96" s="752"/>
      <c r="AW96" s="752"/>
      <c r="AX96" s="752"/>
      <c r="AY96" s="675"/>
      <c r="AZ96" s="675"/>
      <c r="BA96" s="675"/>
      <c r="BB96" s="675"/>
      <c r="BC96" s="675"/>
      <c r="BD96" s="675"/>
      <c r="BE96" s="675"/>
      <c r="BF96" s="675"/>
      <c r="BG96" s="675"/>
      <c r="BH96" s="675"/>
      <c r="BI96" s="675"/>
      <c r="BJ96" s="675"/>
      <c r="BK96" s="675"/>
      <c r="BL96" s="675"/>
      <c r="BM96" s="675"/>
      <c r="BN96" s="675"/>
      <c r="BO96" s="675"/>
      <c r="BP96" s="675"/>
      <c r="BQ96" s="675"/>
      <c r="BR96" s="675"/>
      <c r="BS96" s="675"/>
      <c r="BT96" s="675"/>
      <c r="BU96" s="770"/>
      <c r="BV96" s="770"/>
      <c r="BW96" s="770"/>
      <c r="BX96" s="770"/>
      <c r="BY96" s="770"/>
      <c r="BZ96" s="770"/>
      <c r="CA96" s="770"/>
      <c r="CB96" s="770"/>
      <c r="CC96" s="675"/>
      <c r="CD96" s="797"/>
      <c r="CE96" s="797"/>
      <c r="CF96" s="797"/>
      <c r="CG96" s="797"/>
      <c r="CH96" s="797"/>
      <c r="CI96" s="797"/>
      <c r="CJ96" s="675"/>
      <c r="CK96" s="675"/>
      <c r="CL96" s="675"/>
      <c r="CM96" s="675"/>
      <c r="CN96" s="675"/>
      <c r="CO96" s="675"/>
      <c r="CP96" s="675"/>
      <c r="CQ96" s="675"/>
      <c r="CR96" s="675"/>
      <c r="CS96" s="675"/>
      <c r="CT96" s="675"/>
      <c r="CU96" s="675"/>
      <c r="CV96" s="675"/>
      <c r="CW96" s="675"/>
      <c r="CX96" s="675"/>
      <c r="CY96" s="675"/>
      <c r="CZ96" s="675"/>
      <c r="DA96" s="675"/>
      <c r="DB96" s="675"/>
      <c r="DC96" s="675"/>
      <c r="DD96" s="675"/>
      <c r="DE96" s="675"/>
      <c r="DF96" s="675"/>
      <c r="DG96" s="675"/>
      <c r="DH96" s="675"/>
      <c r="DI96" s="675"/>
      <c r="DJ96" s="675"/>
      <c r="DK96" s="675"/>
      <c r="DL96" s="675"/>
      <c r="DM96" s="675"/>
      <c r="DN96" s="675"/>
      <c r="DO96" s="675"/>
      <c r="DP96" s="675"/>
      <c r="DQ96" s="675"/>
      <c r="DR96" s="675"/>
      <c r="DS96" s="675"/>
      <c r="DT96" s="675"/>
      <c r="DU96" s="675"/>
      <c r="DV96" s="675"/>
      <c r="DW96" s="675"/>
      <c r="DX96" s="675"/>
      <c r="DY96" s="675"/>
      <c r="DZ96" s="675"/>
      <c r="EA96" s="675"/>
      <c r="EB96" s="675"/>
    </row>
    <row r="97" spans="1:132" ht="12" customHeight="1" x14ac:dyDescent="0.15">
      <c r="A97" s="675"/>
      <c r="B97" s="675"/>
      <c r="C97" s="675"/>
      <c r="D97" s="675"/>
      <c r="E97" s="675"/>
      <c r="F97" s="675"/>
      <c r="G97" s="675"/>
      <c r="H97" s="675"/>
      <c r="I97" s="675"/>
      <c r="J97" s="675"/>
      <c r="K97" s="675"/>
      <c r="L97" s="675"/>
      <c r="M97" s="675"/>
      <c r="N97" s="675"/>
      <c r="O97" s="675"/>
      <c r="P97" s="675"/>
      <c r="Q97" s="675"/>
      <c r="R97" s="675"/>
      <c r="S97" s="675"/>
      <c r="T97" s="891"/>
      <c r="U97" s="675"/>
      <c r="V97" s="675"/>
      <c r="W97" s="675"/>
      <c r="X97" s="675"/>
      <c r="Y97" s="675"/>
      <c r="Z97" s="675"/>
      <c r="AA97" s="675"/>
      <c r="AB97" s="675"/>
      <c r="AC97" s="675"/>
      <c r="AD97" s="675"/>
      <c r="AE97" s="675"/>
      <c r="AF97" s="675"/>
      <c r="AG97" s="675"/>
      <c r="AH97" s="675"/>
      <c r="AI97" s="675"/>
      <c r="AJ97" s="675"/>
      <c r="AK97" s="675"/>
      <c r="AL97" s="675"/>
      <c r="AM97" s="675"/>
      <c r="AN97" s="675"/>
      <c r="AO97" s="675"/>
      <c r="AP97" s="675"/>
      <c r="AQ97" s="675"/>
      <c r="AR97" s="675"/>
      <c r="AS97" s="675"/>
      <c r="AT97" s="675"/>
      <c r="AU97" s="752"/>
      <c r="AV97" s="752"/>
      <c r="AW97" s="752"/>
      <c r="AX97" s="752"/>
      <c r="AY97" s="675"/>
      <c r="AZ97" s="675"/>
      <c r="BA97" s="675"/>
      <c r="BB97" s="675"/>
      <c r="BC97" s="675"/>
      <c r="BD97" s="675"/>
      <c r="BE97" s="675"/>
      <c r="BF97" s="675"/>
      <c r="BG97" s="675"/>
      <c r="BH97" s="675"/>
      <c r="BI97" s="675"/>
      <c r="BJ97" s="675"/>
      <c r="BK97" s="675"/>
      <c r="BL97" s="675"/>
      <c r="BM97" s="675"/>
      <c r="BN97" s="675"/>
      <c r="BO97" s="675"/>
      <c r="BP97" s="675"/>
      <c r="BQ97" s="675"/>
      <c r="BR97" s="675"/>
      <c r="BS97" s="675"/>
      <c r="BT97" s="675"/>
      <c r="BU97" s="770"/>
      <c r="BV97" s="770"/>
      <c r="BW97" s="770"/>
      <c r="BX97" s="770"/>
      <c r="BY97" s="770"/>
      <c r="BZ97" s="770"/>
      <c r="CA97" s="770"/>
      <c r="CB97" s="770"/>
      <c r="CC97" s="675"/>
      <c r="CD97" s="797"/>
      <c r="CE97" s="797"/>
      <c r="CF97" s="797"/>
      <c r="CG97" s="797"/>
      <c r="CH97" s="797"/>
      <c r="CI97" s="797"/>
      <c r="CJ97" s="675"/>
      <c r="CK97" s="675"/>
      <c r="CL97" s="675"/>
      <c r="CM97" s="675"/>
      <c r="CN97" s="675"/>
      <c r="CO97" s="675"/>
      <c r="CP97" s="675"/>
      <c r="CQ97" s="675"/>
      <c r="CR97" s="675"/>
      <c r="CS97" s="675"/>
      <c r="CT97" s="675"/>
      <c r="CU97" s="675"/>
      <c r="CV97" s="675"/>
      <c r="CW97" s="675"/>
      <c r="CX97" s="675"/>
      <c r="CY97" s="675"/>
      <c r="CZ97" s="675"/>
      <c r="DA97" s="675"/>
      <c r="DB97" s="675"/>
      <c r="DC97" s="675"/>
      <c r="DD97" s="675"/>
      <c r="DE97" s="675"/>
      <c r="DF97" s="675"/>
      <c r="DG97" s="675"/>
      <c r="DH97" s="675"/>
      <c r="DI97" s="675"/>
      <c r="DJ97" s="675"/>
      <c r="DK97" s="675"/>
      <c r="DL97" s="675"/>
      <c r="DM97" s="675"/>
      <c r="DN97" s="675"/>
      <c r="DO97" s="675"/>
      <c r="DP97" s="675"/>
      <c r="DQ97" s="675"/>
      <c r="DR97" s="675"/>
      <c r="DS97" s="675"/>
      <c r="DT97" s="675"/>
      <c r="DU97" s="675"/>
      <c r="DV97" s="675"/>
      <c r="DW97" s="675"/>
      <c r="DX97" s="675"/>
      <c r="DY97" s="675"/>
      <c r="DZ97" s="675"/>
      <c r="EA97" s="675"/>
      <c r="EB97" s="675"/>
    </row>
    <row r="98" spans="1:132" ht="12" customHeight="1" x14ac:dyDescent="0.15">
      <c r="A98" s="675"/>
      <c r="B98" s="675"/>
      <c r="C98" s="675"/>
      <c r="D98" s="675"/>
      <c r="E98" s="675"/>
      <c r="F98" s="675"/>
      <c r="G98" s="675"/>
      <c r="H98" s="675"/>
      <c r="I98" s="675"/>
      <c r="J98" s="675"/>
      <c r="K98" s="675"/>
      <c r="L98" s="675"/>
      <c r="M98" s="675"/>
      <c r="N98" s="675"/>
      <c r="O98" s="675"/>
      <c r="P98" s="675"/>
      <c r="Q98" s="675"/>
      <c r="R98" s="675"/>
      <c r="S98" s="675"/>
      <c r="T98" s="891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752"/>
      <c r="AV98" s="752"/>
      <c r="AW98" s="752"/>
      <c r="AX98" s="752"/>
      <c r="AY98" s="675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5"/>
      <c r="BK98" s="675"/>
      <c r="BL98" s="675"/>
      <c r="BM98" s="675"/>
      <c r="BN98" s="675"/>
      <c r="BO98" s="675"/>
      <c r="BP98" s="675"/>
      <c r="BQ98" s="675"/>
      <c r="BR98" s="675"/>
      <c r="BS98" s="675"/>
      <c r="BT98" s="675"/>
      <c r="BU98" s="770"/>
      <c r="BV98" s="770"/>
      <c r="BW98" s="770"/>
      <c r="BX98" s="770"/>
      <c r="BY98" s="770"/>
      <c r="BZ98" s="770"/>
      <c r="CA98" s="770"/>
      <c r="CB98" s="770"/>
      <c r="CC98" s="675"/>
      <c r="CD98" s="797"/>
      <c r="CE98" s="797"/>
      <c r="CF98" s="797"/>
      <c r="CG98" s="797"/>
      <c r="CH98" s="797"/>
      <c r="CI98" s="797"/>
      <c r="CJ98" s="675"/>
      <c r="CK98" s="675"/>
      <c r="CL98" s="675"/>
      <c r="CM98" s="675"/>
      <c r="CN98" s="675"/>
      <c r="CO98" s="675"/>
      <c r="CP98" s="675"/>
      <c r="CQ98" s="675"/>
      <c r="CR98" s="675"/>
      <c r="CS98" s="675"/>
      <c r="CT98" s="675"/>
      <c r="CU98" s="675"/>
      <c r="CV98" s="675"/>
      <c r="CW98" s="675"/>
      <c r="CX98" s="675"/>
      <c r="CY98" s="675"/>
      <c r="CZ98" s="675"/>
      <c r="DA98" s="675"/>
      <c r="DB98" s="675"/>
      <c r="DC98" s="675"/>
      <c r="DD98" s="675"/>
      <c r="DE98" s="675"/>
      <c r="DF98" s="675"/>
      <c r="DG98" s="675"/>
      <c r="DH98" s="675"/>
      <c r="DI98" s="675"/>
      <c r="DJ98" s="675"/>
      <c r="DK98" s="675"/>
      <c r="DL98" s="675"/>
      <c r="DM98" s="675"/>
      <c r="DN98" s="675"/>
      <c r="DO98" s="675"/>
      <c r="DP98" s="675"/>
      <c r="DQ98" s="675"/>
      <c r="DR98" s="675"/>
      <c r="DS98" s="675"/>
      <c r="DT98" s="675"/>
      <c r="DU98" s="675"/>
      <c r="DV98" s="675"/>
      <c r="DW98" s="675"/>
      <c r="DX98" s="675"/>
      <c r="DY98" s="675"/>
      <c r="DZ98" s="675"/>
      <c r="EA98" s="675"/>
      <c r="EB98" s="675"/>
    </row>
    <row r="99" spans="1:132" ht="12" customHeight="1" x14ac:dyDescent="0.15">
      <c r="A99" s="675"/>
      <c r="B99" s="675"/>
      <c r="C99" s="675"/>
      <c r="D99" s="675"/>
      <c r="E99" s="675"/>
      <c r="F99" s="675"/>
      <c r="G99" s="675"/>
      <c r="H99" s="675"/>
      <c r="I99" s="675"/>
      <c r="J99" s="675"/>
      <c r="K99" s="675"/>
      <c r="L99" s="675"/>
      <c r="M99" s="675"/>
      <c r="N99" s="675"/>
      <c r="O99" s="675"/>
      <c r="P99" s="675"/>
      <c r="Q99" s="675"/>
      <c r="R99" s="675"/>
      <c r="S99" s="675"/>
      <c r="T99" s="891"/>
      <c r="U99" s="675"/>
      <c r="V99" s="675"/>
      <c r="W99" s="675"/>
      <c r="X99" s="675"/>
      <c r="Y99" s="675"/>
      <c r="Z99" s="675"/>
      <c r="AA99" s="675"/>
      <c r="AB99" s="675"/>
      <c r="AC99" s="675"/>
      <c r="AD99" s="675"/>
      <c r="AE99" s="675"/>
      <c r="AF99" s="675"/>
      <c r="AG99" s="675"/>
      <c r="AH99" s="675"/>
      <c r="AI99" s="675"/>
      <c r="AJ99" s="675"/>
      <c r="AK99" s="675"/>
      <c r="AL99" s="675"/>
      <c r="AM99" s="675"/>
      <c r="AN99" s="675"/>
      <c r="AO99" s="675"/>
      <c r="AP99" s="675"/>
      <c r="AQ99" s="675"/>
      <c r="AR99" s="675"/>
      <c r="AS99" s="675"/>
      <c r="AT99" s="675"/>
      <c r="AU99" s="752"/>
      <c r="AV99" s="752"/>
      <c r="AW99" s="752"/>
      <c r="AX99" s="752"/>
      <c r="AY99" s="675"/>
      <c r="AZ99" s="675"/>
      <c r="BA99" s="675"/>
      <c r="BB99" s="675"/>
      <c r="BC99" s="675"/>
      <c r="BD99" s="675"/>
      <c r="BE99" s="675"/>
      <c r="BF99" s="675"/>
      <c r="BG99" s="675"/>
      <c r="BH99" s="675"/>
      <c r="BI99" s="675"/>
      <c r="BJ99" s="675"/>
      <c r="BK99" s="675"/>
      <c r="BL99" s="675"/>
      <c r="BM99" s="675"/>
      <c r="BN99" s="675"/>
      <c r="BO99" s="675"/>
      <c r="BP99" s="675"/>
      <c r="BQ99" s="675"/>
      <c r="BR99" s="675"/>
      <c r="BS99" s="675"/>
      <c r="BT99" s="675"/>
      <c r="BU99" s="770"/>
      <c r="BV99" s="770"/>
      <c r="BW99" s="770"/>
      <c r="BX99" s="770"/>
      <c r="BY99" s="770"/>
      <c r="BZ99" s="770"/>
      <c r="CA99" s="770"/>
      <c r="CB99" s="770"/>
      <c r="CC99" s="675"/>
      <c r="CD99" s="797"/>
      <c r="CE99" s="797"/>
      <c r="CF99" s="797"/>
      <c r="CG99" s="797"/>
      <c r="CH99" s="797"/>
      <c r="CI99" s="797"/>
      <c r="CJ99" s="675"/>
      <c r="CK99" s="675"/>
      <c r="CL99" s="675"/>
      <c r="CM99" s="675"/>
      <c r="CN99" s="675"/>
      <c r="CO99" s="675"/>
      <c r="CP99" s="675"/>
      <c r="CQ99" s="675"/>
      <c r="CR99" s="675"/>
      <c r="CS99" s="675"/>
      <c r="CT99" s="675"/>
      <c r="CU99" s="675"/>
      <c r="CV99" s="675"/>
      <c r="CW99" s="675"/>
      <c r="CX99" s="675"/>
      <c r="CY99" s="675"/>
      <c r="CZ99" s="675"/>
      <c r="DA99" s="675"/>
      <c r="DB99" s="675"/>
      <c r="DC99" s="675"/>
      <c r="DD99" s="675"/>
      <c r="DE99" s="675"/>
      <c r="DF99" s="675"/>
      <c r="DG99" s="675"/>
      <c r="DH99" s="675"/>
      <c r="DI99" s="675"/>
      <c r="DJ99" s="675"/>
      <c r="DK99" s="675"/>
      <c r="DL99" s="675"/>
      <c r="DM99" s="675"/>
      <c r="DN99" s="675"/>
      <c r="DO99" s="675"/>
      <c r="DP99" s="675"/>
      <c r="DQ99" s="675"/>
      <c r="DR99" s="675"/>
      <c r="DS99" s="675"/>
      <c r="DT99" s="675"/>
      <c r="DU99" s="675"/>
      <c r="DV99" s="675"/>
      <c r="DW99" s="675"/>
      <c r="DX99" s="675"/>
      <c r="DY99" s="675"/>
      <c r="DZ99" s="675"/>
      <c r="EA99" s="675"/>
      <c r="EB99" s="675"/>
    </row>
    <row r="100" spans="1:132" ht="12" customHeight="1" x14ac:dyDescent="0.15">
      <c r="A100" s="675"/>
      <c r="B100" s="675"/>
      <c r="C100" s="675"/>
      <c r="D100" s="675"/>
      <c r="E100" s="675"/>
      <c r="F100" s="675"/>
      <c r="G100" s="675"/>
      <c r="H100" s="675"/>
      <c r="I100" s="675"/>
      <c r="J100" s="675"/>
      <c r="K100" s="675"/>
      <c r="L100" s="675"/>
      <c r="M100" s="675"/>
      <c r="N100" s="675"/>
      <c r="O100" s="675"/>
      <c r="P100" s="675"/>
      <c r="Q100" s="675"/>
      <c r="R100" s="675"/>
      <c r="S100" s="675"/>
      <c r="T100" s="891"/>
      <c r="U100" s="675"/>
      <c r="V100" s="675"/>
      <c r="W100" s="675"/>
      <c r="X100" s="675"/>
      <c r="Y100" s="675"/>
      <c r="Z100" s="675"/>
      <c r="AA100" s="675"/>
      <c r="AB100" s="675"/>
      <c r="AC100" s="675"/>
      <c r="AD100" s="675"/>
      <c r="AE100" s="675"/>
      <c r="AF100" s="675"/>
      <c r="AG100" s="675"/>
      <c r="AH100" s="675"/>
      <c r="AI100" s="675"/>
      <c r="AJ100" s="675"/>
      <c r="AK100" s="675"/>
      <c r="AL100" s="675"/>
      <c r="AM100" s="675"/>
      <c r="AN100" s="675"/>
      <c r="AO100" s="675"/>
      <c r="AP100" s="675"/>
      <c r="AQ100" s="675"/>
      <c r="AR100" s="675"/>
      <c r="AS100" s="675"/>
      <c r="AT100" s="675"/>
      <c r="AU100" s="752"/>
      <c r="AV100" s="752"/>
      <c r="AW100" s="752"/>
      <c r="AX100" s="752"/>
      <c r="AY100" s="675"/>
      <c r="AZ100" s="675"/>
      <c r="BA100" s="675"/>
      <c r="BB100" s="675"/>
      <c r="BC100" s="675"/>
      <c r="BD100" s="675"/>
      <c r="BE100" s="675"/>
      <c r="BF100" s="675"/>
      <c r="BG100" s="675"/>
      <c r="BH100" s="675"/>
      <c r="BI100" s="675"/>
      <c r="BJ100" s="675"/>
      <c r="BK100" s="675"/>
      <c r="BL100" s="675"/>
      <c r="BM100" s="675"/>
      <c r="BN100" s="675"/>
      <c r="BO100" s="675"/>
      <c r="BP100" s="675"/>
      <c r="BQ100" s="675"/>
      <c r="BR100" s="675"/>
      <c r="BS100" s="675"/>
      <c r="BT100" s="675"/>
      <c r="BU100" s="770"/>
      <c r="BV100" s="770"/>
      <c r="BW100" s="770"/>
      <c r="BX100" s="770"/>
      <c r="BY100" s="770"/>
      <c r="BZ100" s="770"/>
      <c r="CA100" s="770"/>
      <c r="CB100" s="770"/>
      <c r="CC100" s="675"/>
      <c r="CD100" s="797"/>
      <c r="CE100" s="797"/>
      <c r="CF100" s="797"/>
      <c r="CG100" s="797"/>
      <c r="CH100" s="797"/>
      <c r="CI100" s="797"/>
      <c r="CJ100" s="675"/>
      <c r="CK100" s="675"/>
      <c r="CL100" s="675"/>
      <c r="CM100" s="675"/>
      <c r="CN100" s="675"/>
      <c r="CO100" s="675"/>
      <c r="CP100" s="675"/>
      <c r="CQ100" s="675"/>
      <c r="CR100" s="675"/>
      <c r="CS100" s="675"/>
      <c r="CT100" s="675"/>
      <c r="CU100" s="675"/>
      <c r="CV100" s="675"/>
      <c r="CW100" s="675"/>
      <c r="CX100" s="675"/>
      <c r="CY100" s="675"/>
      <c r="CZ100" s="675"/>
      <c r="DA100" s="675"/>
      <c r="DB100" s="675"/>
      <c r="DC100" s="675"/>
      <c r="DD100" s="675"/>
      <c r="DE100" s="675"/>
      <c r="DF100" s="675"/>
      <c r="DG100" s="675"/>
      <c r="DH100" s="675"/>
      <c r="DI100" s="675"/>
      <c r="DJ100" s="675"/>
      <c r="DK100" s="675"/>
      <c r="DL100" s="675"/>
      <c r="DM100" s="675"/>
      <c r="DN100" s="675"/>
      <c r="DO100" s="675"/>
      <c r="DP100" s="675"/>
      <c r="DQ100" s="675"/>
      <c r="DR100" s="675"/>
      <c r="DS100" s="675"/>
      <c r="DT100" s="675"/>
      <c r="DU100" s="675"/>
      <c r="DV100" s="675"/>
      <c r="DW100" s="675"/>
      <c r="DX100" s="675"/>
      <c r="DY100" s="675"/>
      <c r="DZ100" s="675"/>
      <c r="EA100" s="675"/>
      <c r="EB100" s="675"/>
    </row>
    <row r="101" spans="1:132" ht="12" customHeight="1" x14ac:dyDescent="0.15">
      <c r="A101" s="675"/>
      <c r="B101" s="675"/>
      <c r="C101" s="675"/>
      <c r="D101" s="675"/>
      <c r="E101" s="675"/>
      <c r="F101" s="675"/>
      <c r="G101" s="675"/>
      <c r="H101" s="675"/>
      <c r="I101" s="675"/>
      <c r="J101" s="675"/>
      <c r="K101" s="675"/>
      <c r="L101" s="675"/>
      <c r="M101" s="675"/>
      <c r="N101" s="675"/>
      <c r="O101" s="675"/>
      <c r="P101" s="675"/>
      <c r="Q101" s="675"/>
      <c r="R101" s="675"/>
      <c r="S101" s="675"/>
      <c r="T101" s="891"/>
      <c r="U101" s="675"/>
      <c r="V101" s="675"/>
      <c r="W101" s="675"/>
      <c r="X101" s="675"/>
      <c r="Y101" s="675"/>
      <c r="Z101" s="675"/>
      <c r="AA101" s="675"/>
      <c r="AB101" s="675"/>
      <c r="AC101" s="675"/>
      <c r="AD101" s="675"/>
      <c r="AE101" s="675"/>
      <c r="AF101" s="675"/>
      <c r="AG101" s="675"/>
      <c r="AH101" s="675"/>
      <c r="AI101" s="675"/>
      <c r="AJ101" s="675"/>
      <c r="AK101" s="675"/>
      <c r="AL101" s="675"/>
      <c r="AM101" s="675"/>
      <c r="AN101" s="675"/>
      <c r="AO101" s="675"/>
      <c r="AP101" s="675"/>
      <c r="AQ101" s="675"/>
      <c r="AR101" s="675"/>
      <c r="AS101" s="675"/>
      <c r="AT101" s="675"/>
      <c r="AU101" s="752"/>
      <c r="AV101" s="752"/>
      <c r="AW101" s="752"/>
      <c r="AX101" s="752"/>
      <c r="AY101" s="675"/>
      <c r="AZ101" s="675"/>
      <c r="BA101" s="675"/>
      <c r="BB101" s="675"/>
      <c r="BC101" s="675"/>
      <c r="BD101" s="675"/>
      <c r="BE101" s="675"/>
      <c r="BF101" s="675"/>
      <c r="BG101" s="675"/>
      <c r="BH101" s="675"/>
      <c r="BI101" s="675"/>
      <c r="BJ101" s="675"/>
      <c r="BK101" s="675"/>
      <c r="BL101" s="675"/>
      <c r="BM101" s="675"/>
      <c r="BN101" s="675"/>
      <c r="BO101" s="675"/>
      <c r="BP101" s="675"/>
      <c r="BQ101" s="675"/>
      <c r="BR101" s="675"/>
      <c r="BS101" s="675"/>
      <c r="BT101" s="675"/>
      <c r="BU101" s="770"/>
      <c r="BV101" s="770"/>
      <c r="BW101" s="770"/>
      <c r="BX101" s="770"/>
      <c r="BY101" s="770"/>
      <c r="BZ101" s="770"/>
      <c r="CA101" s="770"/>
      <c r="CB101" s="770"/>
      <c r="CC101" s="675"/>
      <c r="CD101" s="797"/>
      <c r="CE101" s="797"/>
      <c r="CF101" s="797"/>
      <c r="CG101" s="797"/>
      <c r="CH101" s="797"/>
      <c r="CI101" s="797"/>
      <c r="CJ101" s="675"/>
      <c r="CK101" s="675"/>
      <c r="CL101" s="675"/>
      <c r="CM101" s="675"/>
      <c r="CN101" s="675"/>
      <c r="CO101" s="675"/>
      <c r="CP101" s="675"/>
      <c r="CQ101" s="675"/>
      <c r="CR101" s="675"/>
      <c r="CS101" s="675"/>
      <c r="CT101" s="675"/>
      <c r="CU101" s="675"/>
      <c r="CV101" s="675"/>
      <c r="CW101" s="675"/>
      <c r="CX101" s="675"/>
      <c r="CY101" s="675"/>
      <c r="CZ101" s="675"/>
      <c r="DA101" s="675"/>
      <c r="DB101" s="675"/>
      <c r="DC101" s="675"/>
      <c r="DD101" s="675"/>
      <c r="DE101" s="675"/>
      <c r="DF101" s="675"/>
      <c r="DG101" s="675"/>
      <c r="DH101" s="675"/>
      <c r="DI101" s="675"/>
      <c r="DJ101" s="675"/>
      <c r="DK101" s="675"/>
      <c r="DL101" s="675"/>
      <c r="DM101" s="675"/>
      <c r="DN101" s="675"/>
      <c r="DO101" s="675"/>
      <c r="DP101" s="675"/>
      <c r="DQ101" s="675"/>
      <c r="DR101" s="675"/>
      <c r="DS101" s="675"/>
      <c r="DT101" s="675"/>
      <c r="DU101" s="675"/>
      <c r="DV101" s="675"/>
      <c r="DW101" s="675"/>
      <c r="DX101" s="675"/>
      <c r="DY101" s="675"/>
      <c r="DZ101" s="675"/>
      <c r="EA101" s="675"/>
      <c r="EB101" s="675"/>
    </row>
    <row r="102" spans="1:132" ht="12" customHeight="1" x14ac:dyDescent="0.15">
      <c r="A102" s="675"/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891"/>
      <c r="U102" s="675"/>
      <c r="V102" s="675"/>
      <c r="W102" s="675"/>
      <c r="X102" s="675"/>
      <c r="Y102" s="675"/>
      <c r="Z102" s="675"/>
      <c r="AA102" s="675"/>
      <c r="AB102" s="675"/>
      <c r="AC102" s="675"/>
      <c r="AD102" s="675"/>
      <c r="AE102" s="675"/>
      <c r="AF102" s="675"/>
      <c r="AG102" s="675"/>
      <c r="AH102" s="675"/>
      <c r="AI102" s="675"/>
      <c r="AJ102" s="675"/>
      <c r="AK102" s="675"/>
      <c r="AL102" s="675"/>
      <c r="AM102" s="675"/>
      <c r="AN102" s="675"/>
      <c r="AO102" s="675"/>
      <c r="AP102" s="675"/>
      <c r="AQ102" s="675"/>
      <c r="AR102" s="675"/>
      <c r="AS102" s="675"/>
      <c r="AT102" s="675"/>
      <c r="AU102" s="752"/>
      <c r="AV102" s="752"/>
      <c r="AW102" s="752"/>
      <c r="AX102" s="752"/>
      <c r="AY102" s="675"/>
      <c r="AZ102" s="675"/>
      <c r="BA102" s="675"/>
      <c r="BB102" s="675"/>
      <c r="BC102" s="675"/>
      <c r="BD102" s="675"/>
      <c r="BE102" s="675"/>
      <c r="BF102" s="675"/>
      <c r="BG102" s="675"/>
      <c r="BH102" s="675"/>
      <c r="BI102" s="675"/>
      <c r="BJ102" s="675"/>
      <c r="BK102" s="675"/>
      <c r="BL102" s="675"/>
      <c r="BM102" s="675"/>
      <c r="BN102" s="675"/>
      <c r="BO102" s="675"/>
      <c r="BP102" s="675"/>
      <c r="BQ102" s="675"/>
      <c r="BR102" s="675"/>
      <c r="BS102" s="675"/>
      <c r="BT102" s="675"/>
      <c r="BU102" s="770"/>
      <c r="BV102" s="770"/>
      <c r="BW102" s="770"/>
      <c r="BX102" s="770"/>
      <c r="BY102" s="770"/>
      <c r="BZ102" s="770"/>
      <c r="CA102" s="770"/>
      <c r="CB102" s="770"/>
      <c r="CC102" s="675"/>
      <c r="CD102" s="797"/>
      <c r="CE102" s="797"/>
      <c r="CF102" s="797"/>
      <c r="CG102" s="797"/>
      <c r="CH102" s="797"/>
      <c r="CI102" s="797"/>
      <c r="CJ102" s="675"/>
      <c r="CK102" s="675"/>
      <c r="CL102" s="675"/>
      <c r="CM102" s="675"/>
      <c r="CN102" s="675"/>
      <c r="CO102" s="675"/>
      <c r="CP102" s="675"/>
      <c r="CQ102" s="675"/>
      <c r="CR102" s="675"/>
      <c r="CS102" s="675"/>
      <c r="CT102" s="675"/>
      <c r="CU102" s="675"/>
      <c r="CV102" s="675"/>
      <c r="CW102" s="675"/>
      <c r="CX102" s="675"/>
      <c r="CY102" s="675"/>
      <c r="CZ102" s="675"/>
      <c r="DA102" s="675"/>
      <c r="DB102" s="675"/>
      <c r="DC102" s="675"/>
      <c r="DD102" s="675"/>
      <c r="DE102" s="675"/>
      <c r="DF102" s="675"/>
      <c r="DG102" s="675"/>
      <c r="DH102" s="675"/>
      <c r="DI102" s="675"/>
      <c r="DJ102" s="675"/>
      <c r="DK102" s="675"/>
      <c r="DL102" s="675"/>
      <c r="DM102" s="675"/>
      <c r="DN102" s="675"/>
      <c r="DO102" s="675"/>
      <c r="DP102" s="675"/>
      <c r="DQ102" s="675"/>
      <c r="DR102" s="675"/>
      <c r="DS102" s="675"/>
      <c r="DT102" s="675"/>
      <c r="DU102" s="675"/>
      <c r="DV102" s="675"/>
      <c r="DW102" s="675"/>
      <c r="DX102" s="675"/>
      <c r="DY102" s="675"/>
      <c r="DZ102" s="675"/>
      <c r="EA102" s="675"/>
      <c r="EB102" s="675"/>
    </row>
    <row r="103" spans="1:132" ht="12" customHeight="1" x14ac:dyDescent="0.15">
      <c r="A103" s="675"/>
      <c r="B103" s="675"/>
      <c r="C103" s="675"/>
      <c r="D103" s="675"/>
      <c r="E103" s="675"/>
      <c r="F103" s="675"/>
      <c r="G103" s="675"/>
      <c r="H103" s="675"/>
      <c r="I103" s="675"/>
      <c r="J103" s="675"/>
      <c r="K103" s="675"/>
      <c r="L103" s="675"/>
      <c r="M103" s="675"/>
      <c r="N103" s="675"/>
      <c r="O103" s="675"/>
      <c r="P103" s="675"/>
      <c r="Q103" s="675"/>
      <c r="R103" s="675"/>
      <c r="S103" s="675"/>
      <c r="T103" s="891"/>
      <c r="U103" s="675"/>
      <c r="V103" s="675"/>
      <c r="W103" s="675"/>
      <c r="X103" s="675"/>
      <c r="Y103" s="675"/>
      <c r="Z103" s="675"/>
      <c r="AA103" s="675"/>
      <c r="AB103" s="675"/>
      <c r="AC103" s="675"/>
      <c r="AD103" s="675"/>
      <c r="AE103" s="675"/>
      <c r="AF103" s="675"/>
      <c r="AG103" s="675"/>
      <c r="AH103" s="675"/>
      <c r="AI103" s="675"/>
      <c r="AJ103" s="675"/>
      <c r="AK103" s="675"/>
      <c r="AL103" s="675"/>
      <c r="AM103" s="675"/>
      <c r="AN103" s="675"/>
      <c r="AO103" s="675"/>
      <c r="AP103" s="675"/>
      <c r="AQ103" s="675"/>
      <c r="AR103" s="675"/>
      <c r="AS103" s="675"/>
      <c r="AT103" s="675"/>
      <c r="AU103" s="752"/>
      <c r="AV103" s="752"/>
      <c r="AW103" s="752"/>
      <c r="AX103" s="752"/>
      <c r="AY103" s="675"/>
      <c r="AZ103" s="675"/>
      <c r="BA103" s="675"/>
      <c r="BB103" s="675"/>
      <c r="BC103" s="675"/>
      <c r="BD103" s="675"/>
      <c r="BE103" s="675"/>
      <c r="BF103" s="675"/>
      <c r="BG103" s="675"/>
      <c r="BH103" s="675"/>
      <c r="BI103" s="675"/>
      <c r="BJ103" s="675"/>
      <c r="BK103" s="675"/>
      <c r="BL103" s="675"/>
      <c r="BM103" s="675"/>
      <c r="BN103" s="675"/>
      <c r="BO103" s="675"/>
      <c r="BP103" s="675"/>
      <c r="BQ103" s="675"/>
      <c r="BR103" s="675"/>
      <c r="BS103" s="675"/>
      <c r="BT103" s="675"/>
      <c r="BU103" s="770"/>
      <c r="BV103" s="770"/>
      <c r="BW103" s="770"/>
      <c r="BX103" s="770"/>
      <c r="BY103" s="770"/>
      <c r="BZ103" s="770"/>
      <c r="CA103" s="770"/>
      <c r="CB103" s="770"/>
      <c r="CC103" s="675"/>
      <c r="CD103" s="797"/>
      <c r="CE103" s="797"/>
      <c r="CF103" s="797"/>
      <c r="CG103" s="797"/>
      <c r="CH103" s="797"/>
      <c r="CI103" s="797"/>
      <c r="CJ103" s="675"/>
      <c r="CK103" s="675"/>
      <c r="CL103" s="675"/>
      <c r="CM103" s="675"/>
      <c r="CN103" s="675"/>
      <c r="CO103" s="675"/>
      <c r="CP103" s="675"/>
      <c r="CQ103" s="675"/>
      <c r="CR103" s="675"/>
      <c r="CS103" s="675"/>
      <c r="CT103" s="675"/>
      <c r="CU103" s="675"/>
      <c r="CV103" s="675"/>
      <c r="CW103" s="675"/>
      <c r="CX103" s="675"/>
      <c r="CY103" s="675"/>
      <c r="CZ103" s="675"/>
      <c r="DA103" s="675"/>
      <c r="DB103" s="675"/>
      <c r="DC103" s="675"/>
      <c r="DD103" s="675"/>
      <c r="DE103" s="675"/>
      <c r="DF103" s="675"/>
      <c r="DG103" s="675"/>
      <c r="DH103" s="675"/>
      <c r="DI103" s="675"/>
      <c r="DJ103" s="675"/>
      <c r="DK103" s="675"/>
      <c r="DL103" s="675"/>
      <c r="DM103" s="675"/>
      <c r="DN103" s="675"/>
      <c r="DO103" s="675"/>
      <c r="DP103" s="675"/>
      <c r="DQ103" s="675"/>
      <c r="DR103" s="675"/>
      <c r="DS103" s="675"/>
      <c r="DT103" s="675"/>
      <c r="DU103" s="675"/>
      <c r="DV103" s="675"/>
      <c r="DW103" s="675"/>
      <c r="DX103" s="675"/>
      <c r="DY103" s="675"/>
      <c r="DZ103" s="675"/>
      <c r="EA103" s="675"/>
      <c r="EB103" s="675"/>
    </row>
    <row r="104" spans="1:132" ht="12" customHeight="1" x14ac:dyDescent="0.15">
      <c r="A104" s="675"/>
      <c r="B104" s="675"/>
      <c r="C104" s="675"/>
      <c r="D104" s="675"/>
      <c r="E104" s="675"/>
      <c r="F104" s="675"/>
      <c r="G104" s="675"/>
      <c r="H104" s="675"/>
      <c r="I104" s="675"/>
      <c r="J104" s="675"/>
      <c r="K104" s="675"/>
      <c r="L104" s="675"/>
      <c r="M104" s="675"/>
      <c r="N104" s="675"/>
      <c r="O104" s="675"/>
      <c r="P104" s="675"/>
      <c r="Q104" s="675"/>
      <c r="R104" s="675"/>
      <c r="S104" s="675"/>
      <c r="T104" s="891"/>
      <c r="U104" s="675"/>
      <c r="V104" s="675"/>
      <c r="W104" s="675"/>
      <c r="X104" s="675"/>
      <c r="Y104" s="675"/>
      <c r="Z104" s="675"/>
      <c r="AA104" s="675"/>
      <c r="AB104" s="675"/>
      <c r="AC104" s="675"/>
      <c r="AD104" s="675"/>
      <c r="AE104" s="675"/>
      <c r="AF104" s="675"/>
      <c r="AG104" s="675"/>
      <c r="AH104" s="675"/>
      <c r="AI104" s="675"/>
      <c r="AJ104" s="675"/>
      <c r="AK104" s="675"/>
      <c r="AL104" s="675"/>
      <c r="AM104" s="675"/>
      <c r="AN104" s="675"/>
      <c r="AO104" s="675"/>
      <c r="AP104" s="675"/>
      <c r="AQ104" s="675"/>
      <c r="AR104" s="675"/>
      <c r="AS104" s="675"/>
      <c r="AT104" s="675"/>
      <c r="AU104" s="752"/>
      <c r="AV104" s="752"/>
      <c r="AW104" s="752"/>
      <c r="AX104" s="752"/>
      <c r="AY104" s="675"/>
      <c r="AZ104" s="675"/>
      <c r="BA104" s="675"/>
      <c r="BB104" s="675"/>
      <c r="BC104" s="675"/>
      <c r="BD104" s="675"/>
      <c r="BE104" s="675"/>
      <c r="BF104" s="675"/>
      <c r="BG104" s="675"/>
      <c r="BH104" s="675"/>
      <c r="BI104" s="675"/>
      <c r="BJ104" s="675"/>
      <c r="BK104" s="675"/>
      <c r="BL104" s="675"/>
      <c r="BM104" s="675"/>
      <c r="BN104" s="675"/>
      <c r="BO104" s="675"/>
      <c r="BP104" s="675"/>
      <c r="BQ104" s="675"/>
      <c r="BR104" s="675"/>
      <c r="BS104" s="675"/>
      <c r="BT104" s="675"/>
      <c r="BU104" s="770"/>
      <c r="BV104" s="770"/>
      <c r="BW104" s="770"/>
      <c r="BX104" s="770"/>
      <c r="BY104" s="770"/>
      <c r="BZ104" s="770"/>
      <c r="CA104" s="770"/>
      <c r="CB104" s="770"/>
      <c r="CC104" s="675"/>
      <c r="CD104" s="797"/>
      <c r="CE104" s="797"/>
      <c r="CF104" s="797"/>
      <c r="CG104" s="797"/>
      <c r="CH104" s="797"/>
      <c r="CI104" s="797"/>
      <c r="CJ104" s="675"/>
      <c r="CK104" s="675"/>
      <c r="CL104" s="675"/>
      <c r="CM104" s="675"/>
      <c r="CN104" s="675"/>
      <c r="CO104" s="675"/>
      <c r="CP104" s="675"/>
      <c r="CQ104" s="675"/>
      <c r="CR104" s="675"/>
      <c r="CS104" s="675"/>
      <c r="CT104" s="675"/>
      <c r="CU104" s="675"/>
      <c r="CV104" s="675"/>
      <c r="CW104" s="675"/>
      <c r="CX104" s="675"/>
      <c r="CY104" s="675"/>
      <c r="CZ104" s="675"/>
      <c r="DA104" s="675"/>
      <c r="DB104" s="675"/>
      <c r="DC104" s="675"/>
      <c r="DD104" s="675"/>
      <c r="DE104" s="675"/>
      <c r="DF104" s="675"/>
      <c r="DG104" s="675"/>
      <c r="DH104" s="675"/>
      <c r="DI104" s="675"/>
      <c r="DJ104" s="675"/>
      <c r="DK104" s="675"/>
      <c r="DL104" s="675"/>
      <c r="DM104" s="675"/>
      <c r="DN104" s="675"/>
      <c r="DO104" s="675"/>
      <c r="DP104" s="675"/>
      <c r="DQ104" s="675"/>
      <c r="DR104" s="675"/>
      <c r="DS104" s="675"/>
      <c r="DT104" s="675"/>
      <c r="DU104" s="675"/>
      <c r="DV104" s="675"/>
      <c r="DW104" s="675"/>
      <c r="DX104" s="675"/>
      <c r="DY104" s="675"/>
      <c r="DZ104" s="675"/>
      <c r="EA104" s="675"/>
      <c r="EB104" s="675"/>
    </row>
    <row r="105" spans="1:132" ht="12" customHeight="1" x14ac:dyDescent="0.15">
      <c r="A105" s="675"/>
      <c r="B105" s="675"/>
      <c r="C105" s="675"/>
      <c r="D105" s="675"/>
      <c r="E105" s="675"/>
      <c r="F105" s="675"/>
      <c r="G105" s="675"/>
      <c r="H105" s="675"/>
      <c r="I105" s="675"/>
      <c r="J105" s="675"/>
      <c r="K105" s="675"/>
      <c r="L105" s="675"/>
      <c r="M105" s="675"/>
      <c r="N105" s="675"/>
      <c r="O105" s="675"/>
      <c r="P105" s="675"/>
      <c r="Q105" s="675"/>
      <c r="R105" s="675"/>
      <c r="S105" s="675"/>
      <c r="T105" s="891"/>
      <c r="U105" s="675"/>
      <c r="V105" s="675"/>
      <c r="W105" s="675"/>
      <c r="X105" s="675"/>
      <c r="Y105" s="675"/>
      <c r="Z105" s="675"/>
      <c r="AA105" s="675"/>
      <c r="AB105" s="675"/>
      <c r="AC105" s="675"/>
      <c r="AD105" s="675"/>
      <c r="AE105" s="675"/>
      <c r="AF105" s="675"/>
      <c r="AG105" s="675"/>
      <c r="AH105" s="675"/>
      <c r="AI105" s="675"/>
      <c r="AJ105" s="675"/>
      <c r="AK105" s="675"/>
      <c r="AL105" s="675"/>
      <c r="AM105" s="675"/>
      <c r="AN105" s="675"/>
      <c r="AO105" s="675"/>
      <c r="AP105" s="675"/>
      <c r="AQ105" s="675"/>
      <c r="AR105" s="675"/>
      <c r="AS105" s="675"/>
      <c r="AT105" s="675"/>
      <c r="AU105" s="752"/>
      <c r="AV105" s="752"/>
      <c r="AW105" s="752"/>
      <c r="AX105" s="752"/>
      <c r="AY105" s="675"/>
      <c r="AZ105" s="675"/>
      <c r="BA105" s="675"/>
      <c r="BB105" s="675"/>
      <c r="BC105" s="675"/>
      <c r="BD105" s="675"/>
      <c r="BE105" s="675"/>
      <c r="BF105" s="675"/>
      <c r="BG105" s="675"/>
      <c r="BH105" s="675"/>
      <c r="BI105" s="675"/>
      <c r="BJ105" s="675"/>
      <c r="BK105" s="675"/>
      <c r="BL105" s="675"/>
      <c r="BM105" s="675"/>
      <c r="BN105" s="675"/>
      <c r="BO105" s="675"/>
      <c r="BP105" s="675"/>
      <c r="BQ105" s="675"/>
      <c r="BR105" s="675"/>
      <c r="BS105" s="675"/>
      <c r="BT105" s="675"/>
      <c r="BU105" s="770"/>
      <c r="BV105" s="770"/>
      <c r="BW105" s="770"/>
      <c r="BX105" s="770"/>
      <c r="BY105" s="770"/>
      <c r="BZ105" s="770"/>
      <c r="CA105" s="770"/>
      <c r="CB105" s="770"/>
      <c r="CC105" s="675"/>
      <c r="CD105" s="797"/>
      <c r="CE105" s="797"/>
      <c r="CF105" s="797"/>
      <c r="CG105" s="797"/>
      <c r="CH105" s="797"/>
      <c r="CI105" s="797"/>
      <c r="CJ105" s="675"/>
      <c r="CK105" s="675"/>
      <c r="CL105" s="675"/>
      <c r="CM105" s="675"/>
      <c r="CN105" s="675"/>
      <c r="CO105" s="675"/>
      <c r="CP105" s="675"/>
      <c r="CQ105" s="675"/>
      <c r="CR105" s="675"/>
      <c r="CS105" s="675"/>
      <c r="CT105" s="675"/>
      <c r="CU105" s="675"/>
      <c r="CV105" s="675"/>
      <c r="CW105" s="675"/>
      <c r="CX105" s="675"/>
      <c r="CY105" s="675"/>
      <c r="CZ105" s="675"/>
      <c r="DA105" s="675"/>
      <c r="DB105" s="675"/>
      <c r="DC105" s="675"/>
      <c r="DD105" s="675"/>
      <c r="DE105" s="675"/>
      <c r="DF105" s="675"/>
      <c r="DG105" s="675"/>
      <c r="DH105" s="675"/>
      <c r="DI105" s="675"/>
      <c r="DJ105" s="675"/>
      <c r="DK105" s="675"/>
      <c r="DL105" s="675"/>
      <c r="DM105" s="675"/>
      <c r="DN105" s="675"/>
      <c r="DO105" s="675"/>
      <c r="DP105" s="675"/>
      <c r="DQ105" s="675"/>
      <c r="DR105" s="675"/>
      <c r="DS105" s="675"/>
      <c r="DT105" s="675"/>
      <c r="DU105" s="675"/>
      <c r="DV105" s="675"/>
      <c r="DW105" s="675"/>
      <c r="DX105" s="675"/>
      <c r="DY105" s="675"/>
      <c r="DZ105" s="675"/>
      <c r="EA105" s="675"/>
      <c r="EB105" s="675"/>
    </row>
    <row r="106" spans="1:132" ht="12" customHeight="1" x14ac:dyDescent="0.15">
      <c r="A106" s="675"/>
      <c r="B106" s="675"/>
      <c r="C106" s="675"/>
      <c r="D106" s="675"/>
      <c r="E106" s="675"/>
      <c r="F106" s="675"/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  <c r="R106" s="675"/>
      <c r="S106" s="675"/>
      <c r="T106" s="891"/>
      <c r="U106" s="675"/>
      <c r="V106" s="675"/>
      <c r="W106" s="675"/>
      <c r="X106" s="675"/>
      <c r="Y106" s="675"/>
      <c r="Z106" s="675"/>
      <c r="AA106" s="675"/>
      <c r="AB106" s="675"/>
      <c r="AC106" s="675"/>
      <c r="AD106" s="675"/>
      <c r="AE106" s="675"/>
      <c r="AF106" s="675"/>
      <c r="AG106" s="675"/>
      <c r="AH106" s="675"/>
      <c r="AI106" s="675"/>
      <c r="AJ106" s="675"/>
      <c r="AK106" s="675"/>
      <c r="AL106" s="675"/>
      <c r="AM106" s="675"/>
      <c r="AN106" s="675"/>
      <c r="AO106" s="675"/>
      <c r="AP106" s="675"/>
      <c r="AQ106" s="675"/>
      <c r="AR106" s="675"/>
      <c r="AS106" s="675"/>
      <c r="AT106" s="675"/>
      <c r="AU106" s="752"/>
      <c r="AV106" s="752"/>
      <c r="AW106" s="752"/>
      <c r="AX106" s="752"/>
      <c r="AY106" s="675"/>
      <c r="AZ106" s="675"/>
      <c r="BA106" s="675"/>
      <c r="BB106" s="675"/>
      <c r="BC106" s="675"/>
      <c r="BD106" s="675"/>
      <c r="BE106" s="675"/>
      <c r="BF106" s="675"/>
      <c r="BG106" s="675"/>
      <c r="BH106" s="675"/>
      <c r="BI106" s="675"/>
      <c r="BJ106" s="675"/>
      <c r="BK106" s="675"/>
      <c r="BL106" s="675"/>
      <c r="BM106" s="675"/>
      <c r="BN106" s="675"/>
      <c r="BO106" s="675"/>
      <c r="BP106" s="675"/>
      <c r="BQ106" s="675"/>
      <c r="BR106" s="675"/>
      <c r="BS106" s="675"/>
      <c r="BT106" s="675"/>
      <c r="BU106" s="770"/>
      <c r="BV106" s="770"/>
      <c r="BW106" s="770"/>
      <c r="BX106" s="770"/>
      <c r="BY106" s="770"/>
      <c r="BZ106" s="770"/>
      <c r="CA106" s="770"/>
      <c r="CB106" s="770"/>
      <c r="CC106" s="675"/>
      <c r="CD106" s="797"/>
      <c r="CE106" s="797"/>
      <c r="CF106" s="797"/>
      <c r="CG106" s="797"/>
      <c r="CH106" s="797"/>
      <c r="CI106" s="797"/>
      <c r="CJ106" s="675"/>
      <c r="CK106" s="675"/>
      <c r="CL106" s="675"/>
      <c r="CM106" s="675"/>
      <c r="CN106" s="675"/>
      <c r="CO106" s="675"/>
      <c r="CP106" s="675"/>
      <c r="CQ106" s="675"/>
      <c r="CR106" s="675"/>
      <c r="CS106" s="675"/>
      <c r="CT106" s="675"/>
      <c r="CU106" s="675"/>
      <c r="CV106" s="675"/>
      <c r="CW106" s="675"/>
      <c r="CX106" s="675"/>
      <c r="CY106" s="675"/>
      <c r="CZ106" s="675"/>
      <c r="DA106" s="675"/>
      <c r="DB106" s="675"/>
      <c r="DC106" s="675"/>
      <c r="DD106" s="675"/>
      <c r="DE106" s="675"/>
      <c r="DF106" s="675"/>
      <c r="DG106" s="675"/>
      <c r="DH106" s="675"/>
      <c r="DI106" s="675"/>
      <c r="DJ106" s="675"/>
      <c r="DK106" s="675"/>
      <c r="DL106" s="675"/>
      <c r="DM106" s="675"/>
      <c r="DN106" s="675"/>
      <c r="DO106" s="675"/>
      <c r="DP106" s="675"/>
      <c r="DQ106" s="675"/>
      <c r="DR106" s="675"/>
      <c r="DS106" s="675"/>
      <c r="DT106" s="675"/>
      <c r="DU106" s="675"/>
      <c r="DV106" s="675"/>
      <c r="DW106" s="675"/>
      <c r="DX106" s="675"/>
      <c r="DY106" s="675"/>
      <c r="DZ106" s="675"/>
      <c r="EA106" s="675"/>
      <c r="EB106" s="675"/>
    </row>
    <row r="107" spans="1:132" ht="12" customHeight="1" x14ac:dyDescent="0.15">
      <c r="A107" s="675"/>
      <c r="B107" s="675"/>
      <c r="C107" s="675"/>
      <c r="D107" s="675"/>
      <c r="E107" s="675"/>
      <c r="F107" s="675"/>
      <c r="G107" s="675"/>
      <c r="H107" s="675"/>
      <c r="I107" s="675"/>
      <c r="J107" s="675"/>
      <c r="K107" s="675"/>
      <c r="L107" s="675"/>
      <c r="M107" s="675"/>
      <c r="N107" s="675"/>
      <c r="O107" s="675"/>
      <c r="P107" s="675"/>
      <c r="Q107" s="675"/>
      <c r="R107" s="675"/>
      <c r="S107" s="675"/>
      <c r="T107" s="891"/>
      <c r="U107" s="675"/>
      <c r="V107" s="675"/>
      <c r="W107" s="675"/>
      <c r="X107" s="675"/>
      <c r="Y107" s="675"/>
      <c r="Z107" s="675"/>
      <c r="AA107" s="675"/>
      <c r="AB107" s="675"/>
      <c r="AC107" s="675"/>
      <c r="AD107" s="675"/>
      <c r="AE107" s="675"/>
      <c r="AF107" s="675"/>
      <c r="AG107" s="675"/>
      <c r="AH107" s="675"/>
      <c r="AI107" s="675"/>
      <c r="AJ107" s="675"/>
      <c r="AK107" s="675"/>
      <c r="AL107" s="675"/>
      <c r="AM107" s="675"/>
      <c r="AN107" s="675"/>
      <c r="AO107" s="675"/>
      <c r="AP107" s="675"/>
      <c r="AQ107" s="675"/>
      <c r="AR107" s="675"/>
      <c r="AS107" s="675"/>
      <c r="AT107" s="675"/>
      <c r="AU107" s="752"/>
      <c r="AV107" s="752"/>
      <c r="AW107" s="752"/>
      <c r="AX107" s="752"/>
      <c r="AY107" s="675"/>
      <c r="AZ107" s="675"/>
      <c r="BA107" s="675"/>
      <c r="BB107" s="675"/>
      <c r="BC107" s="675"/>
      <c r="BD107" s="675"/>
      <c r="BE107" s="675"/>
      <c r="BF107" s="675"/>
      <c r="BG107" s="675"/>
      <c r="BH107" s="675"/>
      <c r="BI107" s="675"/>
      <c r="BJ107" s="675"/>
      <c r="BK107" s="675"/>
      <c r="BL107" s="675"/>
      <c r="BM107" s="675"/>
      <c r="BN107" s="675"/>
      <c r="BO107" s="675"/>
      <c r="BP107" s="675"/>
      <c r="BQ107" s="675"/>
      <c r="BR107" s="675"/>
      <c r="BS107" s="675"/>
      <c r="BT107" s="675"/>
      <c r="BU107" s="770"/>
      <c r="BV107" s="770"/>
      <c r="BW107" s="770"/>
      <c r="BX107" s="770"/>
      <c r="BY107" s="770"/>
      <c r="BZ107" s="770"/>
      <c r="CA107" s="770"/>
      <c r="CB107" s="770"/>
      <c r="CC107" s="675"/>
      <c r="CD107" s="797"/>
      <c r="CE107" s="797"/>
      <c r="CF107" s="797"/>
      <c r="CG107" s="797"/>
      <c r="CH107" s="797"/>
      <c r="CI107" s="797"/>
      <c r="CJ107" s="675"/>
      <c r="CK107" s="675"/>
      <c r="CL107" s="675"/>
      <c r="CM107" s="675"/>
      <c r="CN107" s="675"/>
      <c r="CO107" s="675"/>
      <c r="CP107" s="675"/>
      <c r="CQ107" s="675"/>
      <c r="CR107" s="675"/>
      <c r="CS107" s="675"/>
      <c r="CT107" s="675"/>
      <c r="CU107" s="675"/>
      <c r="CV107" s="675"/>
      <c r="CW107" s="675"/>
      <c r="CX107" s="675"/>
      <c r="CY107" s="675"/>
      <c r="CZ107" s="675"/>
      <c r="DA107" s="675"/>
      <c r="DB107" s="675"/>
      <c r="DC107" s="675"/>
      <c r="DD107" s="675"/>
      <c r="DE107" s="675"/>
      <c r="DF107" s="675"/>
      <c r="DG107" s="675"/>
      <c r="DH107" s="675"/>
      <c r="DI107" s="675"/>
      <c r="DJ107" s="675"/>
      <c r="DK107" s="675"/>
      <c r="DL107" s="675"/>
      <c r="DM107" s="675"/>
      <c r="DN107" s="675"/>
      <c r="DO107" s="675"/>
      <c r="DP107" s="675"/>
      <c r="DQ107" s="675"/>
      <c r="DR107" s="675"/>
      <c r="DS107" s="675"/>
      <c r="DT107" s="675"/>
      <c r="DU107" s="675"/>
      <c r="DV107" s="675"/>
      <c r="DW107" s="675"/>
      <c r="DX107" s="675"/>
      <c r="DY107" s="675"/>
      <c r="DZ107" s="675"/>
      <c r="EA107" s="675"/>
      <c r="EB107" s="675"/>
    </row>
    <row r="108" spans="1:132" ht="12" customHeight="1" x14ac:dyDescent="0.15">
      <c r="A108" s="675"/>
      <c r="B108" s="675"/>
      <c r="C108" s="675"/>
      <c r="D108" s="675"/>
      <c r="E108" s="675"/>
      <c r="F108" s="675"/>
      <c r="G108" s="675"/>
      <c r="H108" s="675"/>
      <c r="I108" s="675"/>
      <c r="J108" s="675"/>
      <c r="K108" s="675"/>
      <c r="L108" s="675"/>
      <c r="M108" s="675"/>
      <c r="N108" s="675"/>
      <c r="O108" s="675"/>
      <c r="P108" s="675"/>
      <c r="Q108" s="675"/>
      <c r="R108" s="675"/>
      <c r="S108" s="675"/>
      <c r="T108" s="891"/>
      <c r="U108" s="675"/>
      <c r="V108" s="675"/>
      <c r="W108" s="675"/>
      <c r="X108" s="675"/>
      <c r="Y108" s="675"/>
      <c r="Z108" s="675"/>
      <c r="AA108" s="675"/>
      <c r="AB108" s="675"/>
      <c r="AC108" s="675"/>
      <c r="AD108" s="675"/>
      <c r="AE108" s="675"/>
      <c r="AF108" s="675"/>
      <c r="AG108" s="675"/>
      <c r="AH108" s="675"/>
      <c r="AI108" s="675"/>
      <c r="AJ108" s="675"/>
      <c r="AK108" s="675"/>
      <c r="AL108" s="675"/>
      <c r="AM108" s="675"/>
      <c r="AN108" s="675"/>
      <c r="AO108" s="675"/>
      <c r="AP108" s="675"/>
      <c r="AQ108" s="675"/>
      <c r="AR108" s="675"/>
      <c r="AS108" s="675"/>
      <c r="AT108" s="675"/>
      <c r="AU108" s="752"/>
      <c r="AV108" s="752"/>
      <c r="AW108" s="752"/>
      <c r="AX108" s="752"/>
      <c r="AY108" s="675"/>
      <c r="AZ108" s="675"/>
      <c r="BA108" s="675"/>
      <c r="BB108" s="675"/>
      <c r="BC108" s="675"/>
      <c r="BD108" s="675"/>
      <c r="BE108" s="675"/>
      <c r="BF108" s="675"/>
      <c r="BG108" s="675"/>
      <c r="BH108" s="675"/>
      <c r="BI108" s="675"/>
      <c r="BJ108" s="675"/>
      <c r="BK108" s="675"/>
      <c r="BL108" s="675"/>
      <c r="BM108" s="675"/>
      <c r="BN108" s="675"/>
      <c r="BO108" s="675"/>
      <c r="BP108" s="675"/>
      <c r="BQ108" s="675"/>
      <c r="BR108" s="675"/>
      <c r="BS108" s="675"/>
      <c r="BT108" s="675"/>
      <c r="BU108" s="770"/>
      <c r="BV108" s="770"/>
      <c r="BW108" s="770"/>
      <c r="BX108" s="770"/>
      <c r="BY108" s="770"/>
      <c r="BZ108" s="770"/>
      <c r="CA108" s="770"/>
      <c r="CB108" s="770"/>
      <c r="CC108" s="675"/>
      <c r="CD108" s="797"/>
      <c r="CE108" s="797"/>
      <c r="CF108" s="797"/>
      <c r="CG108" s="797"/>
      <c r="CH108" s="797"/>
      <c r="CI108" s="797"/>
      <c r="CJ108" s="675"/>
      <c r="CK108" s="675"/>
      <c r="CL108" s="675"/>
      <c r="CM108" s="675"/>
      <c r="CN108" s="675"/>
      <c r="CO108" s="675"/>
      <c r="CP108" s="675"/>
      <c r="CQ108" s="675"/>
      <c r="CR108" s="675"/>
      <c r="CS108" s="675"/>
      <c r="CT108" s="675"/>
      <c r="CU108" s="675"/>
      <c r="CV108" s="675"/>
      <c r="CW108" s="675"/>
      <c r="CX108" s="675"/>
      <c r="CY108" s="675"/>
      <c r="CZ108" s="675"/>
      <c r="DA108" s="675"/>
      <c r="DB108" s="675"/>
      <c r="DC108" s="675"/>
      <c r="DD108" s="675"/>
      <c r="DE108" s="675"/>
      <c r="DF108" s="675"/>
      <c r="DG108" s="675"/>
      <c r="DH108" s="675"/>
      <c r="DI108" s="675"/>
      <c r="DJ108" s="675"/>
      <c r="DK108" s="675"/>
      <c r="DL108" s="675"/>
      <c r="DM108" s="675"/>
      <c r="DN108" s="675"/>
      <c r="DO108" s="675"/>
      <c r="DP108" s="675"/>
      <c r="DQ108" s="675"/>
      <c r="DR108" s="675"/>
      <c r="DS108" s="675"/>
      <c r="DT108" s="675"/>
      <c r="DU108" s="675"/>
      <c r="DV108" s="675"/>
      <c r="DW108" s="675"/>
      <c r="DX108" s="675"/>
      <c r="DY108" s="675"/>
      <c r="DZ108" s="675"/>
      <c r="EA108" s="675"/>
      <c r="EB108" s="675"/>
    </row>
    <row r="109" spans="1:132" ht="12" customHeight="1" x14ac:dyDescent="0.15">
      <c r="A109" s="675"/>
      <c r="B109" s="675"/>
      <c r="C109" s="675"/>
      <c r="D109" s="675"/>
      <c r="E109" s="675"/>
      <c r="F109" s="675"/>
      <c r="G109" s="675"/>
      <c r="H109" s="675"/>
      <c r="I109" s="675"/>
      <c r="J109" s="675"/>
      <c r="K109" s="675"/>
      <c r="L109" s="675"/>
      <c r="M109" s="675"/>
      <c r="N109" s="675"/>
      <c r="O109" s="675"/>
      <c r="P109" s="675"/>
      <c r="Q109" s="675"/>
      <c r="R109" s="675"/>
      <c r="S109" s="675"/>
      <c r="T109" s="891"/>
      <c r="U109" s="675"/>
      <c r="V109" s="675"/>
      <c r="W109" s="675"/>
      <c r="X109" s="675"/>
      <c r="Y109" s="675"/>
      <c r="Z109" s="675"/>
      <c r="AA109" s="675"/>
      <c r="AB109" s="675"/>
      <c r="AC109" s="675"/>
      <c r="AD109" s="675"/>
      <c r="AE109" s="675"/>
      <c r="AF109" s="675"/>
      <c r="AG109" s="675"/>
      <c r="AH109" s="675"/>
      <c r="AI109" s="675"/>
      <c r="AJ109" s="675"/>
      <c r="AK109" s="675"/>
      <c r="AL109" s="675"/>
      <c r="AM109" s="675"/>
      <c r="AN109" s="675"/>
      <c r="AO109" s="675"/>
      <c r="AP109" s="675"/>
      <c r="AQ109" s="675"/>
      <c r="AR109" s="675"/>
      <c r="AS109" s="675"/>
      <c r="AT109" s="675"/>
      <c r="AU109" s="752"/>
      <c r="AV109" s="752"/>
      <c r="AW109" s="752"/>
      <c r="AX109" s="752"/>
      <c r="AY109" s="675"/>
      <c r="AZ109" s="675"/>
      <c r="BA109" s="675"/>
      <c r="BB109" s="675"/>
      <c r="BC109" s="675"/>
      <c r="BD109" s="675"/>
      <c r="BE109" s="675"/>
      <c r="BF109" s="675"/>
      <c r="BG109" s="675"/>
      <c r="BH109" s="675"/>
      <c r="BI109" s="675"/>
      <c r="BJ109" s="675"/>
      <c r="BK109" s="675"/>
      <c r="BL109" s="675"/>
      <c r="BM109" s="675"/>
      <c r="BN109" s="675"/>
      <c r="BO109" s="675"/>
      <c r="BP109" s="675"/>
      <c r="BQ109" s="675"/>
      <c r="BR109" s="675"/>
      <c r="BS109" s="675"/>
      <c r="BT109" s="675"/>
      <c r="BU109" s="770"/>
      <c r="BV109" s="770"/>
      <c r="BW109" s="770"/>
      <c r="BX109" s="770"/>
      <c r="BY109" s="770"/>
      <c r="BZ109" s="770"/>
      <c r="CA109" s="770"/>
      <c r="CB109" s="770"/>
      <c r="CC109" s="675"/>
      <c r="CD109" s="797"/>
      <c r="CE109" s="797"/>
      <c r="CF109" s="797"/>
      <c r="CG109" s="797"/>
      <c r="CH109" s="797"/>
      <c r="CI109" s="797"/>
      <c r="CJ109" s="675"/>
      <c r="CK109" s="675"/>
      <c r="CL109" s="675"/>
      <c r="CM109" s="675"/>
      <c r="CN109" s="675"/>
      <c r="CO109" s="675"/>
      <c r="CP109" s="675"/>
      <c r="CQ109" s="675"/>
      <c r="CR109" s="675"/>
      <c r="CS109" s="675"/>
      <c r="CT109" s="675"/>
      <c r="CU109" s="675"/>
      <c r="CV109" s="675"/>
      <c r="CW109" s="675"/>
      <c r="CX109" s="675"/>
      <c r="CY109" s="675"/>
      <c r="CZ109" s="675"/>
      <c r="DA109" s="675"/>
      <c r="DB109" s="675"/>
      <c r="DC109" s="675"/>
      <c r="DD109" s="675"/>
      <c r="DE109" s="675"/>
      <c r="DF109" s="675"/>
      <c r="DG109" s="675"/>
      <c r="DH109" s="675"/>
      <c r="DI109" s="675"/>
      <c r="DJ109" s="675"/>
      <c r="DK109" s="675"/>
      <c r="DL109" s="675"/>
      <c r="DM109" s="675"/>
      <c r="DN109" s="675"/>
      <c r="DO109" s="675"/>
      <c r="DP109" s="675"/>
      <c r="DQ109" s="675"/>
      <c r="DR109" s="675"/>
      <c r="DS109" s="675"/>
      <c r="DT109" s="675"/>
      <c r="DU109" s="675"/>
      <c r="DV109" s="675"/>
      <c r="DW109" s="675"/>
      <c r="DX109" s="675"/>
      <c r="DY109" s="675"/>
      <c r="DZ109" s="675"/>
      <c r="EA109" s="675"/>
      <c r="EB109" s="675"/>
    </row>
    <row r="110" spans="1:132" ht="12" customHeight="1" x14ac:dyDescent="0.15">
      <c r="A110" s="675"/>
      <c r="B110" s="675"/>
      <c r="C110" s="675"/>
      <c r="D110" s="675"/>
      <c r="E110" s="675"/>
      <c r="F110" s="675"/>
      <c r="G110" s="675"/>
      <c r="H110" s="675"/>
      <c r="I110" s="675"/>
      <c r="J110" s="675"/>
      <c r="K110" s="675"/>
      <c r="L110" s="675"/>
      <c r="M110" s="675"/>
      <c r="N110" s="675"/>
      <c r="O110" s="675"/>
      <c r="P110" s="675"/>
      <c r="Q110" s="675"/>
      <c r="R110" s="675"/>
      <c r="S110" s="675"/>
      <c r="T110" s="891"/>
      <c r="U110" s="675"/>
      <c r="V110" s="675"/>
      <c r="W110" s="675"/>
      <c r="X110" s="675"/>
      <c r="Y110" s="675"/>
      <c r="Z110" s="675"/>
      <c r="AA110" s="675"/>
      <c r="AB110" s="675"/>
      <c r="AC110" s="675"/>
      <c r="AD110" s="675"/>
      <c r="AE110" s="675"/>
      <c r="AF110" s="675"/>
      <c r="AG110" s="675"/>
      <c r="AH110" s="675"/>
      <c r="AI110" s="675"/>
      <c r="AJ110" s="675"/>
      <c r="AK110" s="675"/>
      <c r="AL110" s="675"/>
      <c r="AM110" s="675"/>
      <c r="AN110" s="675"/>
      <c r="AO110" s="675"/>
      <c r="AP110" s="675"/>
      <c r="AQ110" s="675"/>
      <c r="AR110" s="675"/>
      <c r="AS110" s="675"/>
      <c r="AT110" s="675"/>
      <c r="AU110" s="752"/>
      <c r="AV110" s="752"/>
      <c r="AW110" s="752"/>
      <c r="AX110" s="752"/>
      <c r="AY110" s="675"/>
      <c r="AZ110" s="675"/>
      <c r="BA110" s="675"/>
      <c r="BB110" s="675"/>
      <c r="BC110" s="675"/>
      <c r="BD110" s="675"/>
      <c r="BE110" s="675"/>
      <c r="BF110" s="675"/>
      <c r="BG110" s="675"/>
      <c r="BH110" s="675"/>
      <c r="BI110" s="675"/>
      <c r="BJ110" s="675"/>
      <c r="BK110" s="675"/>
      <c r="BL110" s="675"/>
      <c r="BM110" s="675"/>
      <c r="BN110" s="675"/>
      <c r="BO110" s="675"/>
      <c r="BP110" s="675"/>
      <c r="BQ110" s="675"/>
      <c r="BR110" s="675"/>
      <c r="BS110" s="675"/>
      <c r="BT110" s="675"/>
      <c r="BU110" s="770"/>
      <c r="BV110" s="770"/>
      <c r="BW110" s="770"/>
      <c r="BX110" s="770"/>
      <c r="BY110" s="770"/>
      <c r="BZ110" s="770"/>
      <c r="CA110" s="770"/>
      <c r="CB110" s="770"/>
      <c r="CC110" s="675"/>
      <c r="CD110" s="797"/>
      <c r="CE110" s="797"/>
      <c r="CF110" s="797"/>
      <c r="CG110" s="797"/>
      <c r="CH110" s="797"/>
      <c r="CI110" s="797"/>
      <c r="CJ110" s="675"/>
      <c r="CK110" s="675"/>
      <c r="CL110" s="675"/>
      <c r="CM110" s="675"/>
      <c r="CN110" s="675"/>
      <c r="CO110" s="675"/>
      <c r="CP110" s="675"/>
      <c r="CQ110" s="675"/>
      <c r="CR110" s="675"/>
      <c r="CS110" s="675"/>
      <c r="CT110" s="675"/>
      <c r="CU110" s="675"/>
      <c r="CV110" s="675"/>
      <c r="CW110" s="675"/>
      <c r="CX110" s="675"/>
      <c r="CY110" s="675"/>
      <c r="CZ110" s="675"/>
      <c r="DA110" s="675"/>
      <c r="DB110" s="675"/>
      <c r="DC110" s="675"/>
      <c r="DD110" s="675"/>
      <c r="DE110" s="675"/>
      <c r="DF110" s="675"/>
      <c r="DG110" s="675"/>
      <c r="DH110" s="675"/>
      <c r="DI110" s="675"/>
      <c r="DJ110" s="675"/>
      <c r="DK110" s="675"/>
      <c r="DL110" s="675"/>
      <c r="DM110" s="675"/>
      <c r="DN110" s="675"/>
      <c r="DO110" s="675"/>
      <c r="DP110" s="675"/>
      <c r="DQ110" s="675"/>
      <c r="DR110" s="675"/>
      <c r="DS110" s="675"/>
      <c r="DT110" s="675"/>
      <c r="DU110" s="675"/>
      <c r="DV110" s="675"/>
      <c r="DW110" s="675"/>
      <c r="DX110" s="675"/>
      <c r="DY110" s="675"/>
      <c r="DZ110" s="675"/>
      <c r="EA110" s="675"/>
      <c r="EB110" s="675"/>
    </row>
    <row r="111" spans="1:132" ht="12" customHeight="1" x14ac:dyDescent="0.15">
      <c r="A111" s="675"/>
      <c r="B111" s="675"/>
      <c r="C111" s="675"/>
      <c r="D111" s="675"/>
      <c r="E111" s="675"/>
      <c r="F111" s="675"/>
      <c r="G111" s="675"/>
      <c r="H111" s="675"/>
      <c r="I111" s="675"/>
      <c r="J111" s="675"/>
      <c r="K111" s="675"/>
      <c r="L111" s="675"/>
      <c r="M111" s="675"/>
      <c r="N111" s="675"/>
      <c r="O111" s="675"/>
      <c r="P111" s="675"/>
      <c r="Q111" s="675"/>
      <c r="R111" s="675"/>
      <c r="S111" s="675"/>
      <c r="T111" s="891"/>
      <c r="U111" s="675"/>
      <c r="V111" s="675"/>
      <c r="W111" s="675"/>
      <c r="X111" s="675"/>
      <c r="Y111" s="675"/>
      <c r="Z111" s="675"/>
      <c r="AA111" s="675"/>
      <c r="AB111" s="675"/>
      <c r="AC111" s="675"/>
      <c r="AD111" s="675"/>
      <c r="AE111" s="675"/>
      <c r="AF111" s="675"/>
      <c r="AG111" s="675"/>
      <c r="AH111" s="675"/>
      <c r="AI111" s="675"/>
      <c r="AJ111" s="675"/>
      <c r="AK111" s="675"/>
      <c r="AL111" s="675"/>
      <c r="AM111" s="675"/>
      <c r="AN111" s="675"/>
      <c r="AO111" s="675"/>
      <c r="AP111" s="675"/>
      <c r="AQ111" s="675"/>
      <c r="AR111" s="675"/>
      <c r="AS111" s="675"/>
      <c r="AT111" s="675"/>
      <c r="AU111" s="752"/>
      <c r="AV111" s="752"/>
      <c r="AW111" s="752"/>
      <c r="AX111" s="752"/>
      <c r="AY111" s="675"/>
      <c r="AZ111" s="675"/>
      <c r="BA111" s="675"/>
      <c r="BB111" s="675"/>
      <c r="BC111" s="675"/>
      <c r="BD111" s="675"/>
      <c r="BE111" s="675"/>
      <c r="BF111" s="675"/>
      <c r="BG111" s="675"/>
      <c r="BH111" s="675"/>
      <c r="BI111" s="675"/>
      <c r="BJ111" s="675"/>
      <c r="BK111" s="675"/>
      <c r="BL111" s="675"/>
      <c r="BM111" s="675"/>
      <c r="BN111" s="675"/>
      <c r="BO111" s="675"/>
      <c r="BP111" s="675"/>
      <c r="BQ111" s="675"/>
      <c r="BR111" s="675"/>
      <c r="BS111" s="675"/>
      <c r="BT111" s="675"/>
      <c r="BU111" s="770"/>
      <c r="BV111" s="770"/>
      <c r="BW111" s="770"/>
      <c r="BX111" s="770"/>
      <c r="BY111" s="770"/>
      <c r="BZ111" s="770"/>
      <c r="CA111" s="770"/>
      <c r="CB111" s="770"/>
      <c r="CC111" s="675"/>
      <c r="CD111" s="797"/>
      <c r="CE111" s="797"/>
      <c r="CF111" s="797"/>
      <c r="CG111" s="797"/>
      <c r="CH111" s="797"/>
      <c r="CI111" s="797"/>
      <c r="CJ111" s="675"/>
      <c r="CK111" s="675"/>
      <c r="CL111" s="675"/>
      <c r="CM111" s="675"/>
      <c r="CN111" s="675"/>
      <c r="CO111" s="675"/>
      <c r="CP111" s="675"/>
      <c r="CQ111" s="675"/>
      <c r="CR111" s="675"/>
      <c r="CS111" s="675"/>
      <c r="CT111" s="675"/>
      <c r="CU111" s="675"/>
      <c r="CV111" s="675"/>
      <c r="CW111" s="675"/>
      <c r="CX111" s="675"/>
      <c r="CY111" s="675"/>
      <c r="CZ111" s="675"/>
      <c r="DA111" s="675"/>
      <c r="DB111" s="675"/>
      <c r="DC111" s="675"/>
      <c r="DD111" s="675"/>
      <c r="DE111" s="675"/>
      <c r="DF111" s="675"/>
      <c r="DG111" s="675"/>
      <c r="DH111" s="675"/>
      <c r="DI111" s="675"/>
      <c r="DJ111" s="675"/>
      <c r="DK111" s="675"/>
      <c r="DL111" s="675"/>
      <c r="DM111" s="675"/>
      <c r="DN111" s="675"/>
      <c r="DO111" s="675"/>
      <c r="DP111" s="675"/>
      <c r="DQ111" s="675"/>
      <c r="DR111" s="675"/>
      <c r="DS111" s="675"/>
      <c r="DT111" s="675"/>
      <c r="DU111" s="675"/>
      <c r="DV111" s="675"/>
      <c r="DW111" s="675"/>
      <c r="DX111" s="675"/>
      <c r="DY111" s="675"/>
      <c r="DZ111" s="675"/>
      <c r="EA111" s="675"/>
      <c r="EB111" s="675"/>
    </row>
    <row r="112" spans="1:132" ht="12" customHeight="1" x14ac:dyDescent="0.15">
      <c r="A112" s="675"/>
      <c r="B112" s="675"/>
      <c r="C112" s="675"/>
      <c r="D112" s="675"/>
      <c r="E112" s="675"/>
      <c r="F112" s="675"/>
      <c r="G112" s="675"/>
      <c r="H112" s="675"/>
      <c r="I112" s="675"/>
      <c r="J112" s="675"/>
      <c r="K112" s="675"/>
      <c r="L112" s="675"/>
      <c r="M112" s="675"/>
      <c r="N112" s="675"/>
      <c r="O112" s="675"/>
      <c r="P112" s="675"/>
      <c r="Q112" s="675"/>
      <c r="R112" s="675"/>
      <c r="S112" s="675"/>
      <c r="T112" s="891"/>
      <c r="U112" s="675"/>
      <c r="V112" s="675"/>
      <c r="W112" s="675"/>
      <c r="X112" s="675"/>
      <c r="Y112" s="675"/>
      <c r="Z112" s="675"/>
      <c r="AA112" s="675"/>
      <c r="AB112" s="675"/>
      <c r="AC112" s="675"/>
      <c r="AD112" s="675"/>
      <c r="AE112" s="675"/>
      <c r="AF112" s="675"/>
      <c r="AG112" s="675"/>
      <c r="AH112" s="675"/>
      <c r="AI112" s="675"/>
      <c r="AJ112" s="675"/>
      <c r="AK112" s="675"/>
      <c r="AL112" s="675"/>
      <c r="AM112" s="675"/>
      <c r="AN112" s="675"/>
      <c r="AO112" s="675"/>
      <c r="AP112" s="675"/>
      <c r="AQ112" s="675"/>
      <c r="AR112" s="675"/>
      <c r="AS112" s="675"/>
      <c r="AT112" s="675"/>
      <c r="AU112" s="752"/>
      <c r="AV112" s="752"/>
      <c r="AW112" s="752"/>
      <c r="AX112" s="752"/>
      <c r="AY112" s="675"/>
      <c r="AZ112" s="675"/>
      <c r="BA112" s="675"/>
      <c r="BB112" s="675"/>
      <c r="BC112" s="675"/>
      <c r="BD112" s="675"/>
      <c r="BE112" s="675"/>
      <c r="BF112" s="675"/>
      <c r="BG112" s="675"/>
      <c r="BH112" s="675"/>
      <c r="BI112" s="675"/>
      <c r="BJ112" s="675"/>
      <c r="BK112" s="675"/>
      <c r="BL112" s="675"/>
      <c r="BM112" s="675"/>
      <c r="BN112" s="675"/>
      <c r="BO112" s="675"/>
      <c r="BP112" s="675"/>
      <c r="BQ112" s="675"/>
      <c r="BR112" s="675"/>
      <c r="BS112" s="675"/>
      <c r="BT112" s="675"/>
      <c r="BU112" s="770"/>
      <c r="BV112" s="770"/>
      <c r="BW112" s="770"/>
      <c r="BX112" s="770"/>
      <c r="BY112" s="770"/>
      <c r="BZ112" s="770"/>
      <c r="CA112" s="770"/>
      <c r="CB112" s="770"/>
      <c r="CC112" s="675"/>
      <c r="CD112" s="797"/>
      <c r="CE112" s="797"/>
      <c r="CF112" s="797"/>
      <c r="CG112" s="797"/>
      <c r="CH112" s="797"/>
      <c r="CI112" s="797"/>
      <c r="CJ112" s="675"/>
      <c r="CK112" s="675"/>
      <c r="CL112" s="675"/>
      <c r="CM112" s="675"/>
      <c r="CN112" s="675"/>
      <c r="CO112" s="675"/>
      <c r="CP112" s="675"/>
      <c r="CQ112" s="675"/>
      <c r="CR112" s="675"/>
      <c r="CS112" s="675"/>
      <c r="CT112" s="675"/>
      <c r="CU112" s="675"/>
      <c r="CV112" s="675"/>
      <c r="CW112" s="675"/>
      <c r="CX112" s="675"/>
      <c r="CY112" s="675"/>
      <c r="CZ112" s="675"/>
      <c r="DA112" s="675"/>
      <c r="DB112" s="675"/>
      <c r="DC112" s="675"/>
      <c r="DD112" s="675"/>
      <c r="DE112" s="675"/>
      <c r="DF112" s="675"/>
      <c r="DG112" s="675"/>
      <c r="DH112" s="675"/>
      <c r="DI112" s="675"/>
      <c r="DJ112" s="675"/>
      <c r="DK112" s="675"/>
      <c r="DL112" s="675"/>
      <c r="DM112" s="675"/>
      <c r="DN112" s="675"/>
      <c r="DO112" s="675"/>
      <c r="DP112" s="675"/>
      <c r="DQ112" s="675"/>
      <c r="DR112" s="675"/>
      <c r="DS112" s="675"/>
      <c r="DT112" s="675"/>
      <c r="DU112" s="675"/>
      <c r="DV112" s="675"/>
      <c r="DW112" s="675"/>
      <c r="DX112" s="675"/>
      <c r="DY112" s="675"/>
      <c r="DZ112" s="675"/>
      <c r="EA112" s="675"/>
      <c r="EB112" s="675"/>
    </row>
    <row r="113" spans="1:132" ht="12" customHeight="1" x14ac:dyDescent="0.15">
      <c r="A113" s="675"/>
      <c r="B113" s="675"/>
      <c r="C113" s="675"/>
      <c r="D113" s="675"/>
      <c r="E113" s="675"/>
      <c r="F113" s="675"/>
      <c r="G113" s="675"/>
      <c r="H113" s="675"/>
      <c r="I113" s="675"/>
      <c r="J113" s="675"/>
      <c r="K113" s="675"/>
      <c r="L113" s="675"/>
      <c r="M113" s="675"/>
      <c r="N113" s="675"/>
      <c r="O113" s="675"/>
      <c r="P113" s="675"/>
      <c r="Q113" s="675"/>
      <c r="R113" s="675"/>
      <c r="S113" s="675"/>
      <c r="T113" s="891"/>
      <c r="U113" s="675"/>
      <c r="V113" s="675"/>
      <c r="W113" s="675"/>
      <c r="X113" s="675"/>
      <c r="Y113" s="675"/>
      <c r="Z113" s="675"/>
      <c r="AA113" s="675"/>
      <c r="AB113" s="675"/>
      <c r="AC113" s="675"/>
      <c r="AD113" s="675"/>
      <c r="AE113" s="675"/>
      <c r="AF113" s="675"/>
      <c r="AG113" s="675"/>
      <c r="AH113" s="675"/>
      <c r="AI113" s="675"/>
      <c r="AJ113" s="675"/>
      <c r="AK113" s="675"/>
      <c r="AL113" s="675"/>
      <c r="AM113" s="675"/>
      <c r="AN113" s="675"/>
      <c r="AO113" s="675"/>
      <c r="AP113" s="675"/>
      <c r="AQ113" s="675"/>
      <c r="AR113" s="675"/>
      <c r="AS113" s="675"/>
      <c r="AT113" s="675"/>
      <c r="AU113" s="752"/>
      <c r="AV113" s="752"/>
      <c r="AW113" s="752"/>
      <c r="AX113" s="752"/>
      <c r="AY113" s="675"/>
      <c r="AZ113" s="675"/>
      <c r="BA113" s="675"/>
      <c r="BB113" s="675"/>
      <c r="BC113" s="675"/>
      <c r="BD113" s="675"/>
      <c r="BE113" s="675"/>
      <c r="BF113" s="675"/>
      <c r="BG113" s="675"/>
      <c r="BH113" s="675"/>
      <c r="BI113" s="675"/>
      <c r="BJ113" s="675"/>
      <c r="BK113" s="675"/>
      <c r="BL113" s="675"/>
      <c r="BM113" s="675"/>
      <c r="BN113" s="675"/>
      <c r="BO113" s="675"/>
      <c r="BP113" s="675"/>
      <c r="BQ113" s="675"/>
      <c r="BR113" s="675"/>
      <c r="BS113" s="675"/>
      <c r="BT113" s="675"/>
      <c r="BU113" s="770"/>
      <c r="BV113" s="770"/>
      <c r="BW113" s="770"/>
      <c r="BX113" s="770"/>
      <c r="BY113" s="770"/>
      <c r="BZ113" s="770"/>
      <c r="CA113" s="770"/>
      <c r="CB113" s="770"/>
      <c r="CC113" s="675"/>
      <c r="CD113" s="797"/>
      <c r="CE113" s="797"/>
      <c r="CF113" s="797"/>
      <c r="CG113" s="797"/>
      <c r="CH113" s="797"/>
      <c r="CI113" s="797"/>
      <c r="CJ113" s="675"/>
      <c r="CK113" s="675"/>
      <c r="CL113" s="675"/>
      <c r="CM113" s="675"/>
      <c r="CN113" s="675"/>
      <c r="CO113" s="675"/>
      <c r="CP113" s="675"/>
      <c r="CQ113" s="675"/>
      <c r="CR113" s="675"/>
      <c r="CS113" s="675"/>
      <c r="CT113" s="675"/>
      <c r="CU113" s="675"/>
      <c r="CV113" s="675"/>
      <c r="CW113" s="675"/>
      <c r="CX113" s="675"/>
      <c r="CY113" s="675"/>
      <c r="CZ113" s="675"/>
      <c r="DA113" s="675"/>
      <c r="DB113" s="675"/>
      <c r="DC113" s="675"/>
      <c r="DD113" s="675"/>
      <c r="DE113" s="675"/>
      <c r="DF113" s="675"/>
      <c r="DG113" s="675"/>
      <c r="DH113" s="675"/>
      <c r="DI113" s="675"/>
      <c r="DJ113" s="675"/>
      <c r="DK113" s="675"/>
      <c r="DL113" s="675"/>
      <c r="DM113" s="675"/>
      <c r="DN113" s="675"/>
      <c r="DO113" s="675"/>
      <c r="DP113" s="675"/>
      <c r="DQ113" s="675"/>
      <c r="DR113" s="675"/>
      <c r="DS113" s="675"/>
      <c r="DT113" s="675"/>
      <c r="DU113" s="675"/>
      <c r="DV113" s="675"/>
      <c r="DW113" s="675"/>
      <c r="DX113" s="675"/>
      <c r="DY113" s="675"/>
      <c r="DZ113" s="675"/>
      <c r="EA113" s="675"/>
      <c r="EB113" s="675"/>
    </row>
    <row r="114" spans="1:132" ht="12" customHeight="1" x14ac:dyDescent="0.15">
      <c r="A114" s="675"/>
      <c r="B114" s="675"/>
      <c r="C114" s="675"/>
      <c r="D114" s="675"/>
      <c r="E114" s="675"/>
      <c r="F114" s="675"/>
      <c r="G114" s="675"/>
      <c r="H114" s="675"/>
      <c r="I114" s="675"/>
      <c r="J114" s="675"/>
      <c r="K114" s="675"/>
      <c r="L114" s="675"/>
      <c r="M114" s="675"/>
      <c r="N114" s="675"/>
      <c r="O114" s="675"/>
      <c r="P114" s="675"/>
      <c r="Q114" s="675"/>
      <c r="R114" s="675"/>
      <c r="S114" s="675"/>
      <c r="T114" s="891"/>
      <c r="U114" s="675"/>
      <c r="V114" s="675"/>
      <c r="W114" s="675"/>
      <c r="X114" s="675"/>
      <c r="Y114" s="675"/>
      <c r="Z114" s="675"/>
      <c r="AA114" s="675"/>
      <c r="AB114" s="675"/>
      <c r="AC114" s="675"/>
      <c r="AD114" s="675"/>
      <c r="AE114" s="675"/>
      <c r="AF114" s="675"/>
      <c r="AG114" s="675"/>
      <c r="AH114" s="675"/>
      <c r="AI114" s="675"/>
      <c r="AJ114" s="675"/>
      <c r="AK114" s="675"/>
      <c r="AL114" s="675"/>
      <c r="AM114" s="675"/>
      <c r="AN114" s="675"/>
      <c r="AO114" s="675"/>
      <c r="AP114" s="675"/>
      <c r="AQ114" s="675"/>
      <c r="AR114" s="675"/>
      <c r="AS114" s="675"/>
      <c r="AT114" s="675"/>
      <c r="AU114" s="752"/>
      <c r="AV114" s="752"/>
      <c r="AW114" s="752"/>
      <c r="AX114" s="752"/>
      <c r="AY114" s="675"/>
      <c r="AZ114" s="675"/>
      <c r="BA114" s="675"/>
      <c r="BB114" s="675"/>
      <c r="BC114" s="675"/>
      <c r="BD114" s="675"/>
      <c r="BE114" s="675"/>
      <c r="BF114" s="675"/>
      <c r="BG114" s="675"/>
      <c r="BH114" s="675"/>
      <c r="BI114" s="675"/>
      <c r="BJ114" s="675"/>
      <c r="BK114" s="675"/>
      <c r="BL114" s="675"/>
      <c r="BM114" s="675"/>
      <c r="BN114" s="675"/>
      <c r="BO114" s="675"/>
      <c r="BP114" s="675"/>
      <c r="BQ114" s="675"/>
      <c r="BR114" s="675"/>
      <c r="BS114" s="675"/>
      <c r="BT114" s="675"/>
      <c r="BU114" s="770"/>
      <c r="BV114" s="770"/>
      <c r="BW114" s="770"/>
      <c r="BX114" s="770"/>
      <c r="BY114" s="770"/>
      <c r="BZ114" s="770"/>
      <c r="CA114" s="770"/>
      <c r="CB114" s="770"/>
      <c r="CC114" s="675"/>
      <c r="CD114" s="797"/>
      <c r="CE114" s="797"/>
      <c r="CF114" s="797"/>
      <c r="CG114" s="797"/>
      <c r="CH114" s="797"/>
      <c r="CI114" s="797"/>
      <c r="CJ114" s="675"/>
      <c r="CK114" s="675"/>
      <c r="CL114" s="675"/>
      <c r="CM114" s="675"/>
      <c r="CN114" s="675"/>
      <c r="CO114" s="675"/>
      <c r="CP114" s="675"/>
      <c r="CQ114" s="675"/>
      <c r="CR114" s="675"/>
      <c r="CS114" s="675"/>
      <c r="CT114" s="675"/>
      <c r="CU114" s="675"/>
      <c r="CV114" s="675"/>
      <c r="CW114" s="675"/>
      <c r="CX114" s="675"/>
      <c r="CY114" s="675"/>
      <c r="CZ114" s="675"/>
      <c r="DA114" s="675"/>
      <c r="DB114" s="675"/>
      <c r="DC114" s="675"/>
      <c r="DD114" s="675"/>
      <c r="DE114" s="675"/>
      <c r="DF114" s="675"/>
      <c r="DG114" s="675"/>
      <c r="DH114" s="675"/>
      <c r="DI114" s="675"/>
      <c r="DJ114" s="675"/>
      <c r="DK114" s="675"/>
      <c r="DL114" s="675"/>
      <c r="DM114" s="675"/>
      <c r="DN114" s="675"/>
      <c r="DO114" s="675"/>
      <c r="DP114" s="675"/>
      <c r="DQ114" s="675"/>
      <c r="DR114" s="675"/>
      <c r="DS114" s="675"/>
      <c r="DT114" s="675"/>
      <c r="DU114" s="675"/>
      <c r="DV114" s="675"/>
      <c r="DW114" s="675"/>
      <c r="DX114" s="675"/>
      <c r="DY114" s="675"/>
      <c r="DZ114" s="675"/>
      <c r="EA114" s="675"/>
      <c r="EB114" s="675"/>
    </row>
    <row r="115" spans="1:132" ht="12" customHeight="1" x14ac:dyDescent="0.15">
      <c r="A115" s="675"/>
      <c r="B115" s="675"/>
      <c r="C115" s="675"/>
      <c r="D115" s="675"/>
      <c r="E115" s="675"/>
      <c r="F115" s="675"/>
      <c r="G115" s="675"/>
      <c r="H115" s="675"/>
      <c r="I115" s="675"/>
      <c r="J115" s="675"/>
      <c r="K115" s="675"/>
      <c r="L115" s="675"/>
      <c r="M115" s="675"/>
      <c r="N115" s="675"/>
      <c r="O115" s="675"/>
      <c r="P115" s="675"/>
      <c r="Q115" s="675"/>
      <c r="R115" s="675"/>
      <c r="S115" s="675"/>
      <c r="T115" s="891"/>
      <c r="U115" s="675"/>
      <c r="V115" s="675"/>
      <c r="W115" s="675"/>
      <c r="X115" s="675"/>
      <c r="Y115" s="675"/>
      <c r="Z115" s="675"/>
      <c r="AA115" s="675"/>
      <c r="AB115" s="675"/>
      <c r="AC115" s="675"/>
      <c r="AD115" s="675"/>
      <c r="AE115" s="675"/>
      <c r="AF115" s="675"/>
      <c r="AG115" s="675"/>
      <c r="AH115" s="675"/>
      <c r="AI115" s="675"/>
      <c r="AJ115" s="675"/>
      <c r="AK115" s="675"/>
      <c r="AL115" s="675"/>
      <c r="AM115" s="675"/>
      <c r="AN115" s="675"/>
      <c r="AO115" s="675"/>
      <c r="AP115" s="675"/>
      <c r="AQ115" s="675"/>
      <c r="AR115" s="675"/>
      <c r="AS115" s="675"/>
      <c r="AT115" s="675"/>
      <c r="AU115" s="752"/>
      <c r="AV115" s="752"/>
      <c r="AW115" s="752"/>
      <c r="AX115" s="752"/>
      <c r="AY115" s="675"/>
      <c r="AZ115" s="675"/>
      <c r="BA115" s="675"/>
      <c r="BB115" s="675"/>
      <c r="BC115" s="675"/>
      <c r="BD115" s="675"/>
      <c r="BE115" s="675"/>
      <c r="BF115" s="675"/>
      <c r="BG115" s="675"/>
      <c r="BH115" s="675"/>
      <c r="BI115" s="675"/>
      <c r="BJ115" s="675"/>
      <c r="BK115" s="675"/>
      <c r="BL115" s="675"/>
      <c r="BM115" s="675"/>
      <c r="BN115" s="675"/>
      <c r="BO115" s="675"/>
      <c r="BP115" s="675"/>
      <c r="BQ115" s="675"/>
      <c r="BR115" s="675"/>
      <c r="BS115" s="675"/>
      <c r="BT115" s="675"/>
      <c r="BU115" s="770"/>
      <c r="BV115" s="770"/>
      <c r="BW115" s="770"/>
      <c r="BX115" s="770"/>
      <c r="BY115" s="770"/>
      <c r="BZ115" s="770"/>
      <c r="CA115" s="770"/>
      <c r="CB115" s="770"/>
      <c r="CC115" s="675"/>
      <c r="CD115" s="797"/>
      <c r="CE115" s="797"/>
      <c r="CF115" s="797"/>
      <c r="CG115" s="797"/>
      <c r="CH115" s="797"/>
      <c r="CI115" s="797"/>
      <c r="CJ115" s="675"/>
      <c r="CK115" s="675"/>
      <c r="CL115" s="675"/>
      <c r="CM115" s="675"/>
      <c r="CN115" s="675"/>
      <c r="CO115" s="675"/>
      <c r="CP115" s="675"/>
      <c r="CQ115" s="675"/>
      <c r="CR115" s="675"/>
      <c r="CS115" s="675"/>
      <c r="CT115" s="675"/>
      <c r="CU115" s="675"/>
      <c r="CV115" s="675"/>
      <c r="CW115" s="675"/>
      <c r="CX115" s="675"/>
      <c r="CY115" s="675"/>
      <c r="CZ115" s="675"/>
      <c r="DA115" s="675"/>
      <c r="DB115" s="675"/>
      <c r="DC115" s="675"/>
      <c r="DD115" s="675"/>
      <c r="DE115" s="675"/>
      <c r="DF115" s="675"/>
      <c r="DG115" s="675"/>
      <c r="DH115" s="675"/>
      <c r="DI115" s="675"/>
      <c r="DJ115" s="675"/>
      <c r="DK115" s="675"/>
      <c r="DL115" s="675"/>
      <c r="DM115" s="675"/>
      <c r="DN115" s="675"/>
      <c r="DO115" s="675"/>
      <c r="DP115" s="675"/>
      <c r="DQ115" s="675"/>
      <c r="DR115" s="675"/>
      <c r="DS115" s="675"/>
      <c r="DT115" s="675"/>
      <c r="DU115" s="675"/>
      <c r="DV115" s="675"/>
      <c r="DW115" s="675"/>
      <c r="DX115" s="675"/>
      <c r="DY115" s="675"/>
      <c r="DZ115" s="675"/>
      <c r="EA115" s="675"/>
      <c r="EB115" s="675"/>
    </row>
    <row r="116" spans="1:132" ht="12" customHeight="1" x14ac:dyDescent="0.15">
      <c r="A116" s="675"/>
      <c r="B116" s="675"/>
      <c r="C116" s="675"/>
      <c r="D116" s="675"/>
      <c r="E116" s="675"/>
      <c r="F116" s="675"/>
      <c r="G116" s="675"/>
      <c r="H116" s="675"/>
      <c r="I116" s="675"/>
      <c r="J116" s="675"/>
      <c r="K116" s="675"/>
      <c r="L116" s="675"/>
      <c r="M116" s="675"/>
      <c r="N116" s="675"/>
      <c r="O116" s="675"/>
      <c r="P116" s="675"/>
      <c r="Q116" s="675"/>
      <c r="R116" s="675"/>
      <c r="S116" s="675"/>
      <c r="T116" s="891"/>
      <c r="U116" s="675"/>
      <c r="V116" s="675"/>
      <c r="W116" s="675"/>
      <c r="X116" s="675"/>
      <c r="Y116" s="675"/>
      <c r="Z116" s="675"/>
      <c r="AA116" s="675"/>
      <c r="AB116" s="675"/>
      <c r="AC116" s="675"/>
      <c r="AD116" s="675"/>
      <c r="AE116" s="675"/>
      <c r="AF116" s="675"/>
      <c r="AG116" s="675"/>
      <c r="AH116" s="675"/>
      <c r="AI116" s="675"/>
      <c r="AJ116" s="675"/>
      <c r="AK116" s="675"/>
      <c r="AL116" s="675"/>
      <c r="AM116" s="675"/>
      <c r="AN116" s="675"/>
      <c r="AO116" s="675"/>
      <c r="AP116" s="675"/>
      <c r="AQ116" s="675"/>
      <c r="AR116" s="675"/>
      <c r="AS116" s="675"/>
      <c r="AT116" s="675"/>
      <c r="AU116" s="752"/>
      <c r="AV116" s="752"/>
      <c r="AW116" s="752"/>
      <c r="AX116" s="752"/>
      <c r="AY116" s="675"/>
      <c r="AZ116" s="675"/>
      <c r="BA116" s="675"/>
      <c r="BB116" s="675"/>
      <c r="BC116" s="675"/>
      <c r="BD116" s="675"/>
      <c r="BE116" s="675"/>
      <c r="BF116" s="675"/>
      <c r="BG116" s="675"/>
      <c r="BH116" s="675"/>
      <c r="BI116" s="675"/>
      <c r="BJ116" s="675"/>
      <c r="BK116" s="675"/>
      <c r="BL116" s="675"/>
      <c r="BM116" s="675"/>
      <c r="BN116" s="675"/>
      <c r="BO116" s="675"/>
      <c r="BP116" s="675"/>
      <c r="BQ116" s="675"/>
      <c r="BR116" s="675"/>
      <c r="BS116" s="675"/>
      <c r="BT116" s="675"/>
      <c r="BU116" s="770"/>
      <c r="BV116" s="770"/>
      <c r="BW116" s="770"/>
      <c r="BX116" s="770"/>
      <c r="BY116" s="770"/>
      <c r="BZ116" s="770"/>
      <c r="CA116" s="770"/>
      <c r="CB116" s="770"/>
      <c r="CC116" s="675"/>
      <c r="CD116" s="797"/>
      <c r="CE116" s="797"/>
      <c r="CF116" s="797"/>
      <c r="CG116" s="797"/>
      <c r="CH116" s="797"/>
      <c r="CI116" s="797"/>
      <c r="CJ116" s="675"/>
      <c r="CK116" s="675"/>
      <c r="CL116" s="675"/>
      <c r="CM116" s="675"/>
      <c r="CN116" s="675"/>
      <c r="CO116" s="675"/>
      <c r="CP116" s="675"/>
      <c r="CQ116" s="675"/>
      <c r="CR116" s="675"/>
      <c r="CS116" s="675"/>
      <c r="CT116" s="675"/>
      <c r="CU116" s="675"/>
      <c r="CV116" s="675"/>
      <c r="CW116" s="675"/>
      <c r="CX116" s="675"/>
      <c r="CY116" s="675"/>
      <c r="CZ116" s="675"/>
      <c r="DA116" s="675"/>
      <c r="DB116" s="675"/>
      <c r="DC116" s="675"/>
      <c r="DD116" s="675"/>
      <c r="DE116" s="675"/>
      <c r="DF116" s="675"/>
      <c r="DG116" s="675"/>
      <c r="DH116" s="675"/>
      <c r="DI116" s="675"/>
      <c r="DJ116" s="675"/>
      <c r="DK116" s="675"/>
      <c r="DL116" s="675"/>
      <c r="DM116" s="675"/>
      <c r="DN116" s="675"/>
      <c r="DO116" s="675"/>
      <c r="DP116" s="675"/>
      <c r="DQ116" s="675"/>
      <c r="DR116" s="675"/>
      <c r="DS116" s="675"/>
      <c r="DT116" s="675"/>
      <c r="DU116" s="675"/>
      <c r="DV116" s="675"/>
      <c r="DW116" s="675"/>
      <c r="DX116" s="675"/>
      <c r="DY116" s="675"/>
      <c r="DZ116" s="675"/>
      <c r="EA116" s="675"/>
      <c r="EB116" s="675"/>
    </row>
    <row r="117" spans="1:132" ht="12" customHeight="1" x14ac:dyDescent="0.15">
      <c r="A117" s="675"/>
      <c r="B117" s="675"/>
      <c r="C117" s="675"/>
      <c r="D117" s="675"/>
      <c r="E117" s="675"/>
      <c r="F117" s="675"/>
      <c r="G117" s="675"/>
      <c r="H117" s="675"/>
      <c r="I117" s="675"/>
      <c r="J117" s="675"/>
      <c r="K117" s="675"/>
      <c r="L117" s="675"/>
      <c r="M117" s="675"/>
      <c r="N117" s="675"/>
      <c r="O117" s="675"/>
      <c r="P117" s="675"/>
      <c r="Q117" s="675"/>
      <c r="R117" s="675"/>
      <c r="S117" s="675"/>
      <c r="T117" s="891"/>
      <c r="U117" s="675"/>
      <c r="V117" s="675"/>
      <c r="W117" s="675"/>
      <c r="X117" s="675"/>
      <c r="Y117" s="675"/>
      <c r="Z117" s="675"/>
      <c r="AA117" s="675"/>
      <c r="AB117" s="675"/>
      <c r="AC117" s="675"/>
      <c r="AD117" s="675"/>
      <c r="AE117" s="675"/>
      <c r="AF117" s="675"/>
      <c r="AG117" s="675"/>
      <c r="AH117" s="675"/>
      <c r="AI117" s="675"/>
      <c r="AJ117" s="675"/>
      <c r="AK117" s="675"/>
      <c r="AL117" s="675"/>
      <c r="AM117" s="675"/>
      <c r="AN117" s="675"/>
      <c r="AO117" s="675"/>
      <c r="AP117" s="675"/>
      <c r="AQ117" s="675"/>
      <c r="AR117" s="675"/>
      <c r="AS117" s="675"/>
      <c r="AT117" s="675"/>
      <c r="AU117" s="752"/>
      <c r="AV117" s="752"/>
      <c r="AW117" s="752"/>
      <c r="AX117" s="752"/>
      <c r="AY117" s="675"/>
      <c r="AZ117" s="675"/>
      <c r="BA117" s="675"/>
      <c r="BB117" s="675"/>
      <c r="BC117" s="675"/>
      <c r="BD117" s="675"/>
      <c r="BE117" s="675"/>
      <c r="BF117" s="675"/>
      <c r="BG117" s="675"/>
      <c r="BH117" s="675"/>
      <c r="BI117" s="675"/>
      <c r="BJ117" s="675"/>
      <c r="BK117" s="675"/>
      <c r="BL117" s="675"/>
      <c r="BM117" s="675"/>
      <c r="BN117" s="675"/>
      <c r="BO117" s="675"/>
      <c r="BP117" s="675"/>
      <c r="BQ117" s="675"/>
      <c r="BR117" s="675"/>
      <c r="BS117" s="675"/>
      <c r="BT117" s="675"/>
      <c r="BU117" s="770"/>
      <c r="BV117" s="770"/>
      <c r="BW117" s="770"/>
      <c r="BX117" s="770"/>
      <c r="BY117" s="770"/>
      <c r="BZ117" s="770"/>
      <c r="CA117" s="770"/>
      <c r="CB117" s="770"/>
      <c r="CC117" s="675"/>
      <c r="CD117" s="797"/>
      <c r="CE117" s="797"/>
      <c r="CF117" s="797"/>
      <c r="CG117" s="797"/>
      <c r="CH117" s="797"/>
      <c r="CI117" s="797"/>
      <c r="CJ117" s="675"/>
      <c r="CK117" s="675"/>
      <c r="CL117" s="675"/>
      <c r="CM117" s="675"/>
      <c r="CN117" s="675"/>
      <c r="CO117" s="675"/>
      <c r="CP117" s="675"/>
      <c r="CQ117" s="675"/>
      <c r="CR117" s="675"/>
      <c r="CS117" s="675"/>
      <c r="CT117" s="675"/>
      <c r="CU117" s="675"/>
      <c r="CV117" s="675"/>
      <c r="CW117" s="675"/>
      <c r="CX117" s="675"/>
      <c r="CY117" s="675"/>
      <c r="CZ117" s="675"/>
      <c r="DA117" s="675"/>
      <c r="DB117" s="675"/>
      <c r="DC117" s="675"/>
      <c r="DD117" s="675"/>
      <c r="DE117" s="675"/>
      <c r="DF117" s="675"/>
      <c r="DG117" s="675"/>
      <c r="DH117" s="675"/>
      <c r="DI117" s="675"/>
      <c r="DJ117" s="675"/>
      <c r="DK117" s="675"/>
      <c r="DL117" s="675"/>
      <c r="DM117" s="675"/>
      <c r="DN117" s="675"/>
      <c r="DO117" s="675"/>
      <c r="DP117" s="675"/>
      <c r="DQ117" s="675"/>
      <c r="DR117" s="675"/>
      <c r="DS117" s="675"/>
      <c r="DT117" s="675"/>
      <c r="DU117" s="675"/>
      <c r="DV117" s="675"/>
      <c r="DW117" s="675"/>
      <c r="DX117" s="675"/>
      <c r="DY117" s="675"/>
      <c r="DZ117" s="675"/>
      <c r="EA117" s="675"/>
      <c r="EB117" s="675"/>
    </row>
    <row r="118" spans="1:132" ht="12" customHeight="1" x14ac:dyDescent="0.15">
      <c r="A118" s="675"/>
      <c r="B118" s="675"/>
      <c r="C118" s="675"/>
      <c r="D118" s="675"/>
      <c r="E118" s="675"/>
      <c r="F118" s="675"/>
      <c r="G118" s="675"/>
      <c r="H118" s="675"/>
      <c r="I118" s="675"/>
      <c r="J118" s="675"/>
      <c r="K118" s="675"/>
      <c r="L118" s="675"/>
      <c r="M118" s="675"/>
      <c r="N118" s="675"/>
      <c r="O118" s="675"/>
      <c r="P118" s="675"/>
      <c r="Q118" s="675"/>
      <c r="R118" s="675"/>
      <c r="S118" s="675"/>
      <c r="T118" s="891"/>
      <c r="U118" s="675"/>
      <c r="V118" s="675"/>
      <c r="W118" s="675"/>
      <c r="X118" s="675"/>
      <c r="Y118" s="675"/>
      <c r="Z118" s="675"/>
      <c r="AA118" s="675"/>
      <c r="AB118" s="675"/>
      <c r="AC118" s="675"/>
      <c r="AD118" s="675"/>
      <c r="AE118" s="675"/>
      <c r="AF118" s="675"/>
      <c r="AG118" s="675"/>
      <c r="AH118" s="675"/>
      <c r="AI118" s="675"/>
      <c r="AJ118" s="675"/>
      <c r="AK118" s="675"/>
      <c r="AL118" s="675"/>
      <c r="AM118" s="675"/>
      <c r="AN118" s="675"/>
      <c r="AO118" s="675"/>
      <c r="AP118" s="675"/>
      <c r="AQ118" s="675"/>
      <c r="AR118" s="675"/>
      <c r="AS118" s="675"/>
      <c r="AT118" s="675"/>
      <c r="AU118" s="752"/>
      <c r="AV118" s="752"/>
      <c r="AW118" s="752"/>
      <c r="AX118" s="752"/>
      <c r="AY118" s="675"/>
      <c r="AZ118" s="675"/>
      <c r="BA118" s="675"/>
      <c r="BB118" s="675"/>
      <c r="BC118" s="675"/>
      <c r="BD118" s="675"/>
      <c r="BE118" s="675"/>
      <c r="BF118" s="675"/>
      <c r="BG118" s="675"/>
      <c r="BH118" s="675"/>
      <c r="BI118" s="675"/>
      <c r="BJ118" s="675"/>
      <c r="BK118" s="675"/>
      <c r="BL118" s="675"/>
      <c r="BM118" s="675"/>
      <c r="BN118" s="675"/>
      <c r="BO118" s="675"/>
      <c r="BP118" s="675"/>
      <c r="BQ118" s="675"/>
      <c r="BR118" s="675"/>
      <c r="BS118" s="675"/>
      <c r="BT118" s="675"/>
      <c r="BU118" s="770"/>
      <c r="BV118" s="770"/>
      <c r="BW118" s="770"/>
      <c r="BX118" s="770"/>
      <c r="BY118" s="770"/>
      <c r="BZ118" s="770"/>
      <c r="CA118" s="770"/>
      <c r="CB118" s="770"/>
      <c r="CC118" s="675"/>
      <c r="CD118" s="797"/>
      <c r="CE118" s="797"/>
      <c r="CF118" s="797"/>
      <c r="CG118" s="797"/>
      <c r="CH118" s="797"/>
      <c r="CI118" s="797"/>
      <c r="CJ118" s="675"/>
      <c r="CK118" s="675"/>
      <c r="CL118" s="675"/>
      <c r="CM118" s="675"/>
      <c r="CN118" s="675"/>
      <c r="CO118" s="675"/>
      <c r="CP118" s="675"/>
      <c r="CQ118" s="675"/>
      <c r="CR118" s="675"/>
      <c r="CS118" s="675"/>
      <c r="CT118" s="675"/>
      <c r="CU118" s="675"/>
      <c r="CV118" s="675"/>
      <c r="CW118" s="675"/>
      <c r="CX118" s="675"/>
      <c r="CY118" s="675"/>
      <c r="CZ118" s="675"/>
      <c r="DA118" s="675"/>
      <c r="DB118" s="675"/>
      <c r="DC118" s="675"/>
      <c r="DD118" s="675"/>
      <c r="DE118" s="675"/>
      <c r="DF118" s="675"/>
      <c r="DG118" s="675"/>
      <c r="DH118" s="675"/>
      <c r="DI118" s="675"/>
      <c r="DJ118" s="675"/>
      <c r="DK118" s="675"/>
      <c r="DL118" s="675"/>
      <c r="DM118" s="675"/>
      <c r="DN118" s="675"/>
      <c r="DO118" s="675"/>
      <c r="DP118" s="675"/>
      <c r="DQ118" s="675"/>
      <c r="DR118" s="675"/>
      <c r="DS118" s="675"/>
      <c r="DT118" s="675"/>
      <c r="DU118" s="675"/>
      <c r="DV118" s="675"/>
      <c r="DW118" s="675"/>
      <c r="DX118" s="675"/>
      <c r="DY118" s="675"/>
      <c r="DZ118" s="675"/>
      <c r="EA118" s="675"/>
      <c r="EB118" s="675"/>
    </row>
    <row r="119" spans="1:132" ht="12" customHeight="1" x14ac:dyDescent="0.15">
      <c r="A119" s="675"/>
      <c r="B119" s="675"/>
      <c r="C119" s="675"/>
      <c r="D119" s="675"/>
      <c r="E119" s="675"/>
      <c r="F119" s="675"/>
      <c r="G119" s="675"/>
      <c r="H119" s="675"/>
      <c r="I119" s="675"/>
      <c r="J119" s="675"/>
      <c r="K119" s="675"/>
      <c r="L119" s="675"/>
      <c r="M119" s="675"/>
      <c r="N119" s="675"/>
      <c r="O119" s="675"/>
      <c r="P119" s="675"/>
      <c r="Q119" s="675"/>
      <c r="R119" s="675"/>
      <c r="S119" s="675"/>
      <c r="T119" s="891"/>
      <c r="U119" s="675"/>
      <c r="V119" s="675"/>
      <c r="W119" s="675"/>
      <c r="X119" s="675"/>
      <c r="Y119" s="675"/>
      <c r="Z119" s="675"/>
      <c r="AA119" s="675"/>
      <c r="AB119" s="675"/>
      <c r="AC119" s="675"/>
      <c r="AD119" s="675"/>
      <c r="AE119" s="675"/>
      <c r="AF119" s="675"/>
      <c r="AG119" s="675"/>
      <c r="AH119" s="675"/>
      <c r="AI119" s="675"/>
      <c r="AJ119" s="675"/>
      <c r="AK119" s="675"/>
      <c r="AL119" s="675"/>
      <c r="AM119" s="675"/>
      <c r="AN119" s="675"/>
      <c r="AO119" s="675"/>
      <c r="AP119" s="675"/>
      <c r="AQ119" s="675"/>
      <c r="AR119" s="675"/>
      <c r="AS119" s="675"/>
      <c r="AT119" s="675"/>
      <c r="AU119" s="752"/>
      <c r="AV119" s="752"/>
      <c r="AW119" s="752"/>
      <c r="AX119" s="752"/>
      <c r="AY119" s="675"/>
      <c r="AZ119" s="675"/>
      <c r="BA119" s="675"/>
      <c r="BB119" s="675"/>
      <c r="BC119" s="675"/>
      <c r="BD119" s="675"/>
      <c r="BE119" s="675"/>
      <c r="BF119" s="675"/>
      <c r="BG119" s="675"/>
      <c r="BH119" s="675"/>
      <c r="BI119" s="675"/>
      <c r="BJ119" s="675"/>
      <c r="BK119" s="675"/>
      <c r="BL119" s="675"/>
      <c r="BM119" s="675"/>
      <c r="BN119" s="675"/>
      <c r="BO119" s="675"/>
      <c r="BP119" s="675"/>
      <c r="BQ119" s="675"/>
      <c r="BR119" s="675"/>
      <c r="BS119" s="675"/>
      <c r="BT119" s="675"/>
      <c r="BU119" s="770"/>
      <c r="BV119" s="770"/>
      <c r="BW119" s="770"/>
      <c r="BX119" s="770"/>
      <c r="BY119" s="770"/>
      <c r="BZ119" s="770"/>
      <c r="CA119" s="770"/>
      <c r="CB119" s="770"/>
      <c r="CC119" s="675"/>
      <c r="CD119" s="797"/>
      <c r="CE119" s="797"/>
      <c r="CF119" s="797"/>
      <c r="CG119" s="797"/>
      <c r="CH119" s="797"/>
      <c r="CI119" s="797"/>
      <c r="CJ119" s="675"/>
      <c r="CK119" s="675"/>
      <c r="CL119" s="675"/>
      <c r="CM119" s="675"/>
      <c r="CN119" s="675"/>
      <c r="CO119" s="675"/>
      <c r="CP119" s="675"/>
      <c r="CQ119" s="675"/>
      <c r="CR119" s="675"/>
      <c r="CS119" s="675"/>
      <c r="CT119" s="675"/>
      <c r="CU119" s="675"/>
      <c r="CV119" s="675"/>
      <c r="CW119" s="675"/>
      <c r="CX119" s="675"/>
      <c r="CY119" s="675"/>
      <c r="CZ119" s="675"/>
      <c r="DA119" s="675"/>
      <c r="DB119" s="675"/>
      <c r="DC119" s="675"/>
      <c r="DD119" s="675"/>
      <c r="DE119" s="675"/>
      <c r="DF119" s="675"/>
      <c r="DG119" s="675"/>
      <c r="DH119" s="675"/>
      <c r="DI119" s="675"/>
      <c r="DJ119" s="675"/>
      <c r="DK119" s="675"/>
      <c r="DL119" s="675"/>
      <c r="DM119" s="675"/>
      <c r="DN119" s="675"/>
      <c r="DO119" s="675"/>
      <c r="DP119" s="675"/>
      <c r="DQ119" s="675"/>
      <c r="DR119" s="675"/>
      <c r="DS119" s="675"/>
      <c r="DT119" s="675"/>
      <c r="DU119" s="675"/>
      <c r="DV119" s="675"/>
      <c r="DW119" s="675"/>
      <c r="DX119" s="675"/>
      <c r="DY119" s="675"/>
      <c r="DZ119" s="675"/>
      <c r="EA119" s="675"/>
      <c r="EB119" s="675"/>
    </row>
    <row r="120" spans="1:132" ht="12" customHeight="1" x14ac:dyDescent="0.15">
      <c r="A120" s="675"/>
      <c r="B120" s="675"/>
      <c r="C120" s="675"/>
      <c r="D120" s="675"/>
      <c r="E120" s="675"/>
      <c r="F120" s="675"/>
      <c r="G120" s="675"/>
      <c r="H120" s="675"/>
      <c r="I120" s="675"/>
      <c r="J120" s="675"/>
      <c r="K120" s="675"/>
      <c r="L120" s="675"/>
      <c r="M120" s="675"/>
      <c r="N120" s="675"/>
      <c r="O120" s="675"/>
      <c r="P120" s="675"/>
      <c r="Q120" s="675"/>
      <c r="R120" s="675"/>
      <c r="S120" s="675"/>
      <c r="T120" s="891"/>
      <c r="U120" s="675"/>
      <c r="V120" s="675"/>
      <c r="W120" s="675"/>
      <c r="X120" s="675"/>
      <c r="Y120" s="675"/>
      <c r="Z120" s="675"/>
      <c r="AA120" s="675"/>
      <c r="AB120" s="675"/>
      <c r="AC120" s="675"/>
      <c r="AD120" s="675"/>
      <c r="AE120" s="675"/>
      <c r="AF120" s="675"/>
      <c r="AG120" s="675"/>
      <c r="AH120" s="675"/>
      <c r="AI120" s="675"/>
      <c r="AJ120" s="675"/>
      <c r="AK120" s="675"/>
      <c r="AL120" s="675"/>
      <c r="AM120" s="675"/>
      <c r="AN120" s="675"/>
      <c r="AO120" s="675"/>
      <c r="AP120" s="675"/>
      <c r="AQ120" s="675"/>
      <c r="AR120" s="675"/>
      <c r="AS120" s="675"/>
      <c r="AT120" s="675"/>
      <c r="AU120" s="752"/>
      <c r="AV120" s="752"/>
      <c r="AW120" s="752"/>
      <c r="AX120" s="752"/>
      <c r="AY120" s="675"/>
      <c r="AZ120" s="675"/>
      <c r="BA120" s="675"/>
      <c r="BB120" s="675"/>
      <c r="BC120" s="675"/>
      <c r="BD120" s="675"/>
      <c r="BE120" s="675"/>
      <c r="BF120" s="675"/>
      <c r="BG120" s="675"/>
      <c r="BH120" s="675"/>
      <c r="BI120" s="675"/>
      <c r="BJ120" s="675"/>
      <c r="BK120" s="675"/>
      <c r="BL120" s="675"/>
      <c r="BM120" s="675"/>
      <c r="BN120" s="675"/>
      <c r="BO120" s="675"/>
      <c r="BP120" s="675"/>
      <c r="BQ120" s="675"/>
      <c r="BR120" s="675"/>
      <c r="BS120" s="675"/>
      <c r="BT120" s="675"/>
      <c r="BU120" s="770"/>
      <c r="BV120" s="770"/>
      <c r="BW120" s="770"/>
      <c r="BX120" s="770"/>
      <c r="BY120" s="770"/>
      <c r="BZ120" s="770"/>
      <c r="CA120" s="770"/>
      <c r="CB120" s="770"/>
      <c r="CC120" s="675"/>
      <c r="CD120" s="797"/>
      <c r="CE120" s="797"/>
      <c r="CF120" s="797"/>
      <c r="CG120" s="797"/>
      <c r="CH120" s="797"/>
      <c r="CI120" s="797"/>
      <c r="CJ120" s="675"/>
      <c r="CK120" s="675"/>
      <c r="CL120" s="675"/>
      <c r="CM120" s="675"/>
      <c r="CN120" s="675"/>
      <c r="CO120" s="675"/>
      <c r="CP120" s="675"/>
      <c r="CQ120" s="675"/>
      <c r="CR120" s="675"/>
      <c r="CS120" s="675"/>
      <c r="CT120" s="675"/>
      <c r="CU120" s="675"/>
      <c r="CV120" s="675"/>
      <c r="CW120" s="675"/>
      <c r="CX120" s="675"/>
      <c r="CY120" s="675"/>
      <c r="CZ120" s="675"/>
      <c r="DA120" s="675"/>
      <c r="DB120" s="675"/>
      <c r="DC120" s="675"/>
      <c r="DD120" s="675"/>
      <c r="DE120" s="675"/>
      <c r="DF120" s="675"/>
      <c r="DG120" s="675"/>
      <c r="DH120" s="675"/>
      <c r="DI120" s="675"/>
      <c r="DJ120" s="675"/>
      <c r="DK120" s="675"/>
      <c r="DL120" s="675"/>
      <c r="DM120" s="675"/>
      <c r="DN120" s="675"/>
      <c r="DO120" s="675"/>
      <c r="DP120" s="675"/>
      <c r="DQ120" s="675"/>
      <c r="DR120" s="675"/>
      <c r="DS120" s="675"/>
      <c r="DT120" s="675"/>
      <c r="DU120" s="675"/>
      <c r="DV120" s="675"/>
      <c r="DW120" s="675"/>
      <c r="DX120" s="675"/>
      <c r="DY120" s="675"/>
      <c r="DZ120" s="675"/>
      <c r="EA120" s="675"/>
      <c r="EB120" s="675"/>
    </row>
    <row r="121" spans="1:132" ht="12" customHeight="1" x14ac:dyDescent="0.15">
      <c r="A121" s="675"/>
      <c r="B121" s="675"/>
      <c r="C121" s="675"/>
      <c r="D121" s="675"/>
      <c r="E121" s="675"/>
      <c r="F121" s="675"/>
      <c r="G121" s="675"/>
      <c r="H121" s="675"/>
      <c r="I121" s="675"/>
      <c r="J121" s="675"/>
      <c r="K121" s="675"/>
      <c r="L121" s="675"/>
      <c r="M121" s="675"/>
      <c r="N121" s="675"/>
      <c r="O121" s="675"/>
      <c r="P121" s="675"/>
      <c r="Q121" s="675"/>
      <c r="R121" s="675"/>
      <c r="S121" s="675"/>
      <c r="T121" s="891"/>
      <c r="U121" s="675"/>
      <c r="V121" s="675"/>
      <c r="W121" s="675"/>
      <c r="X121" s="675"/>
      <c r="Y121" s="675"/>
      <c r="Z121" s="675"/>
      <c r="AA121" s="675"/>
      <c r="AB121" s="675"/>
      <c r="AC121" s="675"/>
      <c r="AD121" s="675"/>
      <c r="AE121" s="675"/>
      <c r="AF121" s="675"/>
      <c r="AG121" s="675"/>
      <c r="AH121" s="675"/>
      <c r="AI121" s="675"/>
      <c r="AJ121" s="675"/>
      <c r="AK121" s="675"/>
      <c r="AL121" s="675"/>
      <c r="AM121" s="675"/>
      <c r="AN121" s="675"/>
      <c r="AO121" s="675"/>
      <c r="AP121" s="675"/>
      <c r="AQ121" s="675"/>
      <c r="AR121" s="675"/>
      <c r="AS121" s="675"/>
      <c r="AT121" s="675"/>
      <c r="AU121" s="752"/>
      <c r="AV121" s="752"/>
      <c r="AW121" s="752"/>
      <c r="AX121" s="752"/>
      <c r="AY121" s="675"/>
      <c r="AZ121" s="675"/>
      <c r="BA121" s="675"/>
      <c r="BB121" s="675"/>
      <c r="BC121" s="675"/>
      <c r="BD121" s="675"/>
      <c r="BE121" s="675"/>
      <c r="BF121" s="675"/>
      <c r="BG121" s="675"/>
      <c r="BH121" s="675"/>
      <c r="BI121" s="675"/>
      <c r="BJ121" s="675"/>
      <c r="BK121" s="675"/>
      <c r="BL121" s="675"/>
      <c r="BM121" s="675"/>
      <c r="BN121" s="675"/>
      <c r="BO121" s="675"/>
      <c r="BP121" s="675"/>
      <c r="BQ121" s="675"/>
      <c r="BR121" s="675"/>
      <c r="BS121" s="675"/>
      <c r="BT121" s="675"/>
      <c r="BU121" s="770"/>
      <c r="BV121" s="770"/>
      <c r="BW121" s="770"/>
      <c r="BX121" s="770"/>
      <c r="BY121" s="770"/>
      <c r="BZ121" s="770"/>
      <c r="CA121" s="770"/>
      <c r="CB121" s="770"/>
      <c r="CC121" s="675"/>
      <c r="CD121" s="797"/>
      <c r="CE121" s="797"/>
      <c r="CF121" s="797"/>
      <c r="CG121" s="797"/>
      <c r="CH121" s="797"/>
      <c r="CI121" s="797"/>
      <c r="CJ121" s="675"/>
      <c r="CK121" s="675"/>
      <c r="CL121" s="675"/>
      <c r="CM121" s="675"/>
      <c r="CN121" s="675"/>
      <c r="CO121" s="675"/>
      <c r="CP121" s="675"/>
      <c r="CQ121" s="675"/>
      <c r="CR121" s="675"/>
      <c r="CS121" s="675"/>
      <c r="CT121" s="675"/>
      <c r="CU121" s="675"/>
      <c r="CV121" s="675"/>
      <c r="CW121" s="675"/>
      <c r="CX121" s="675"/>
      <c r="CY121" s="675"/>
      <c r="CZ121" s="675"/>
      <c r="DA121" s="675"/>
      <c r="DB121" s="675"/>
      <c r="DC121" s="675"/>
      <c r="DD121" s="675"/>
      <c r="DE121" s="675"/>
      <c r="DF121" s="675"/>
      <c r="DG121" s="675"/>
      <c r="DH121" s="675"/>
      <c r="DI121" s="675"/>
      <c r="DJ121" s="675"/>
      <c r="DK121" s="675"/>
      <c r="DL121" s="675"/>
      <c r="DM121" s="675"/>
      <c r="DN121" s="675"/>
      <c r="DO121" s="675"/>
      <c r="DP121" s="675"/>
      <c r="DQ121" s="675"/>
      <c r="DR121" s="675"/>
      <c r="DS121" s="675"/>
      <c r="DT121" s="675"/>
      <c r="DU121" s="675"/>
      <c r="DV121" s="675"/>
      <c r="DW121" s="675"/>
      <c r="DX121" s="675"/>
      <c r="DY121" s="675"/>
      <c r="DZ121" s="675"/>
      <c r="EA121" s="675"/>
      <c r="EB121" s="675"/>
    </row>
    <row r="122" spans="1:132" ht="12" customHeight="1" x14ac:dyDescent="0.15">
      <c r="A122" s="675"/>
      <c r="B122" s="675"/>
      <c r="C122" s="675"/>
      <c r="D122" s="675"/>
      <c r="E122" s="675"/>
      <c r="F122" s="675"/>
      <c r="G122" s="675"/>
      <c r="H122" s="675"/>
      <c r="I122" s="675"/>
      <c r="J122" s="675"/>
      <c r="K122" s="675"/>
      <c r="L122" s="675"/>
      <c r="M122" s="675"/>
      <c r="N122" s="675"/>
      <c r="O122" s="675"/>
      <c r="P122" s="675"/>
      <c r="Q122" s="675"/>
      <c r="R122" s="675"/>
      <c r="S122" s="675"/>
      <c r="T122" s="891"/>
      <c r="U122" s="675"/>
      <c r="V122" s="675"/>
      <c r="W122" s="675"/>
      <c r="X122" s="675"/>
      <c r="Y122" s="675"/>
      <c r="Z122" s="675"/>
      <c r="AA122" s="675"/>
      <c r="AB122" s="675"/>
      <c r="AC122" s="675"/>
      <c r="AD122" s="675"/>
      <c r="AE122" s="675"/>
      <c r="AF122" s="675"/>
      <c r="AG122" s="675"/>
      <c r="AH122" s="675"/>
      <c r="AI122" s="675"/>
      <c r="AJ122" s="675"/>
      <c r="AK122" s="675"/>
      <c r="AL122" s="675"/>
      <c r="AM122" s="675"/>
      <c r="AN122" s="675"/>
      <c r="AO122" s="675"/>
      <c r="AP122" s="675"/>
      <c r="AQ122" s="675"/>
      <c r="AR122" s="675"/>
      <c r="AS122" s="675"/>
      <c r="AT122" s="675"/>
      <c r="AU122" s="752"/>
      <c r="AV122" s="752"/>
      <c r="AW122" s="752"/>
      <c r="AX122" s="752"/>
      <c r="AY122" s="675"/>
      <c r="AZ122" s="675"/>
      <c r="BA122" s="675"/>
      <c r="BB122" s="675"/>
      <c r="BC122" s="675"/>
      <c r="BD122" s="675"/>
      <c r="BE122" s="675"/>
      <c r="BF122" s="675"/>
      <c r="BG122" s="675"/>
      <c r="BH122" s="675"/>
      <c r="BI122" s="675"/>
      <c r="BJ122" s="675"/>
      <c r="BK122" s="675"/>
      <c r="BL122" s="675"/>
      <c r="BM122" s="675"/>
      <c r="BN122" s="675"/>
      <c r="BO122" s="675"/>
      <c r="BP122" s="675"/>
      <c r="BQ122" s="675"/>
      <c r="BR122" s="675"/>
      <c r="BS122" s="675"/>
      <c r="BT122" s="675"/>
      <c r="BU122" s="770"/>
      <c r="BV122" s="770"/>
      <c r="BW122" s="770"/>
      <c r="BX122" s="770"/>
      <c r="BY122" s="770"/>
      <c r="BZ122" s="770"/>
      <c r="CA122" s="770"/>
      <c r="CB122" s="770"/>
      <c r="CC122" s="675"/>
      <c r="CD122" s="797"/>
      <c r="CE122" s="797"/>
      <c r="CF122" s="797"/>
      <c r="CG122" s="797"/>
      <c r="CH122" s="797"/>
      <c r="CI122" s="797"/>
      <c r="CJ122" s="675"/>
      <c r="CK122" s="675"/>
      <c r="CL122" s="675"/>
      <c r="CM122" s="675"/>
      <c r="CN122" s="675"/>
      <c r="CO122" s="675"/>
      <c r="CP122" s="675"/>
      <c r="CQ122" s="675"/>
      <c r="CR122" s="675"/>
      <c r="CS122" s="675"/>
      <c r="CT122" s="675"/>
      <c r="CU122" s="675"/>
      <c r="CV122" s="675"/>
      <c r="CW122" s="675"/>
      <c r="CX122" s="675"/>
      <c r="CY122" s="675"/>
      <c r="CZ122" s="675"/>
      <c r="DA122" s="675"/>
      <c r="DB122" s="675"/>
      <c r="DC122" s="675"/>
      <c r="DD122" s="675"/>
      <c r="DE122" s="675"/>
      <c r="DF122" s="675"/>
      <c r="DG122" s="675"/>
      <c r="DH122" s="675"/>
      <c r="DI122" s="675"/>
      <c r="DJ122" s="675"/>
      <c r="DK122" s="675"/>
      <c r="DL122" s="675"/>
      <c r="DM122" s="675"/>
      <c r="DN122" s="675"/>
      <c r="DO122" s="675"/>
      <c r="DP122" s="675"/>
      <c r="DQ122" s="675"/>
      <c r="DR122" s="675"/>
      <c r="DS122" s="675"/>
      <c r="DT122" s="675"/>
      <c r="DU122" s="675"/>
      <c r="DV122" s="675"/>
      <c r="DW122" s="675"/>
      <c r="DX122" s="675"/>
      <c r="DY122" s="675"/>
      <c r="DZ122" s="675"/>
      <c r="EA122" s="675"/>
      <c r="EB122" s="675"/>
    </row>
    <row r="123" spans="1:132" ht="12" customHeight="1" x14ac:dyDescent="0.15">
      <c r="A123" s="675"/>
      <c r="B123" s="675"/>
      <c r="C123" s="675"/>
      <c r="D123" s="675"/>
      <c r="E123" s="675"/>
      <c r="F123" s="675"/>
      <c r="G123" s="675"/>
      <c r="H123" s="675"/>
      <c r="I123" s="675"/>
      <c r="J123" s="675"/>
      <c r="K123" s="675"/>
      <c r="L123" s="675"/>
      <c r="M123" s="675"/>
      <c r="N123" s="675"/>
      <c r="O123" s="675"/>
      <c r="P123" s="675"/>
      <c r="Q123" s="675"/>
      <c r="R123" s="675"/>
      <c r="S123" s="675"/>
      <c r="T123" s="891"/>
      <c r="U123" s="675"/>
      <c r="V123" s="675"/>
      <c r="W123" s="675"/>
      <c r="X123" s="675"/>
      <c r="Y123" s="675"/>
      <c r="Z123" s="675"/>
      <c r="AA123" s="675"/>
      <c r="AB123" s="675"/>
      <c r="AC123" s="675"/>
      <c r="AD123" s="675"/>
      <c r="AE123" s="675"/>
      <c r="AF123" s="675"/>
      <c r="AG123" s="675"/>
      <c r="AH123" s="675"/>
      <c r="AI123" s="675"/>
      <c r="AJ123" s="675"/>
      <c r="AK123" s="675"/>
      <c r="AL123" s="675"/>
      <c r="AM123" s="675"/>
      <c r="AN123" s="675"/>
      <c r="AO123" s="675"/>
      <c r="AP123" s="675"/>
      <c r="AQ123" s="675"/>
      <c r="AR123" s="675"/>
      <c r="AS123" s="675"/>
      <c r="AT123" s="675"/>
      <c r="AU123" s="752"/>
      <c r="AV123" s="752"/>
      <c r="AW123" s="752"/>
      <c r="AX123" s="752"/>
      <c r="AY123" s="675"/>
      <c r="AZ123" s="675"/>
      <c r="BA123" s="675"/>
      <c r="BB123" s="675"/>
      <c r="BC123" s="675"/>
      <c r="BD123" s="675"/>
      <c r="BE123" s="675"/>
      <c r="BF123" s="675"/>
      <c r="BG123" s="675"/>
      <c r="BH123" s="675"/>
      <c r="BI123" s="675"/>
      <c r="BJ123" s="675"/>
      <c r="BK123" s="675"/>
      <c r="BL123" s="675"/>
      <c r="BM123" s="675"/>
      <c r="BN123" s="675"/>
      <c r="BO123" s="675"/>
      <c r="BP123" s="675"/>
      <c r="BQ123" s="675"/>
      <c r="BR123" s="675"/>
      <c r="BS123" s="675"/>
      <c r="BT123" s="675"/>
      <c r="BU123" s="770"/>
      <c r="BV123" s="770"/>
      <c r="BW123" s="770"/>
      <c r="BX123" s="770"/>
      <c r="BY123" s="770"/>
      <c r="BZ123" s="770"/>
      <c r="CA123" s="770"/>
      <c r="CB123" s="770"/>
      <c r="CC123" s="675"/>
      <c r="CD123" s="797"/>
      <c r="CE123" s="797"/>
      <c r="CF123" s="797"/>
      <c r="CG123" s="797"/>
      <c r="CH123" s="797"/>
      <c r="CI123" s="797"/>
      <c r="CJ123" s="675"/>
      <c r="CK123" s="675"/>
      <c r="CL123" s="675"/>
      <c r="CM123" s="675"/>
      <c r="CN123" s="675"/>
      <c r="CO123" s="675"/>
      <c r="CP123" s="675"/>
      <c r="CQ123" s="675"/>
      <c r="CR123" s="675"/>
      <c r="CS123" s="675"/>
      <c r="CT123" s="675"/>
      <c r="CU123" s="675"/>
      <c r="CV123" s="675"/>
      <c r="CW123" s="675"/>
      <c r="CX123" s="675"/>
      <c r="CY123" s="675"/>
      <c r="CZ123" s="675"/>
      <c r="DA123" s="675"/>
      <c r="DB123" s="675"/>
      <c r="DC123" s="675"/>
      <c r="DD123" s="675"/>
      <c r="DE123" s="675"/>
      <c r="DF123" s="675"/>
      <c r="DG123" s="675"/>
      <c r="DH123" s="675"/>
      <c r="DI123" s="675"/>
      <c r="DJ123" s="675"/>
      <c r="DK123" s="675"/>
      <c r="DL123" s="675"/>
      <c r="DM123" s="675"/>
      <c r="DN123" s="675"/>
      <c r="DO123" s="675"/>
      <c r="DP123" s="675"/>
      <c r="DQ123" s="675"/>
      <c r="DR123" s="675"/>
      <c r="DS123" s="675"/>
      <c r="DT123" s="675"/>
      <c r="DU123" s="675"/>
      <c r="DV123" s="675"/>
      <c r="DW123" s="675"/>
      <c r="DX123" s="675"/>
      <c r="DY123" s="675"/>
      <c r="DZ123" s="675"/>
      <c r="EA123" s="675"/>
      <c r="EB123" s="675"/>
    </row>
    <row r="124" spans="1:132" ht="12" customHeight="1" x14ac:dyDescent="0.15">
      <c r="A124" s="675"/>
      <c r="B124" s="675"/>
      <c r="C124" s="675"/>
      <c r="D124" s="675"/>
      <c r="E124" s="675"/>
      <c r="F124" s="675"/>
      <c r="G124" s="675"/>
      <c r="H124" s="675"/>
      <c r="I124" s="675"/>
      <c r="J124" s="675"/>
      <c r="K124" s="675"/>
      <c r="L124" s="675"/>
      <c r="M124" s="675"/>
      <c r="N124" s="675"/>
      <c r="O124" s="675"/>
      <c r="P124" s="675"/>
      <c r="Q124" s="675"/>
      <c r="R124" s="675"/>
      <c r="S124" s="675"/>
      <c r="T124" s="891"/>
      <c r="U124" s="675"/>
      <c r="V124" s="675"/>
      <c r="W124" s="675"/>
      <c r="X124" s="675"/>
      <c r="Y124" s="675"/>
      <c r="Z124" s="675"/>
      <c r="AA124" s="675"/>
      <c r="AB124" s="675"/>
      <c r="AC124" s="675"/>
      <c r="AD124" s="675"/>
      <c r="AE124" s="675"/>
      <c r="AF124" s="675"/>
      <c r="AG124" s="675"/>
      <c r="AH124" s="675"/>
      <c r="AI124" s="675"/>
      <c r="AJ124" s="675"/>
      <c r="AK124" s="675"/>
      <c r="AL124" s="675"/>
      <c r="AM124" s="675"/>
      <c r="AN124" s="675"/>
      <c r="AO124" s="675"/>
      <c r="AP124" s="675"/>
      <c r="AQ124" s="675"/>
      <c r="AR124" s="675"/>
      <c r="AS124" s="675"/>
      <c r="AT124" s="675"/>
      <c r="AU124" s="752"/>
      <c r="AV124" s="752"/>
      <c r="AW124" s="752"/>
      <c r="AX124" s="752"/>
      <c r="AY124" s="675"/>
      <c r="AZ124" s="675"/>
      <c r="BA124" s="675"/>
      <c r="BB124" s="675"/>
      <c r="BC124" s="675"/>
      <c r="BD124" s="675"/>
      <c r="BE124" s="675"/>
      <c r="BF124" s="675"/>
      <c r="BG124" s="675"/>
      <c r="BH124" s="675"/>
      <c r="BI124" s="675"/>
      <c r="BJ124" s="675"/>
      <c r="BK124" s="675"/>
      <c r="BL124" s="675"/>
      <c r="BM124" s="675"/>
      <c r="BN124" s="675"/>
      <c r="BO124" s="675"/>
      <c r="BP124" s="675"/>
      <c r="BQ124" s="675"/>
      <c r="BR124" s="675"/>
      <c r="BS124" s="675"/>
      <c r="BT124" s="675"/>
      <c r="BU124" s="770"/>
      <c r="BV124" s="770"/>
      <c r="BW124" s="770"/>
      <c r="BX124" s="770"/>
      <c r="BY124" s="770"/>
      <c r="BZ124" s="770"/>
      <c r="CA124" s="770"/>
      <c r="CB124" s="770"/>
      <c r="CC124" s="675"/>
      <c r="CD124" s="797"/>
      <c r="CE124" s="797"/>
      <c r="CF124" s="797"/>
      <c r="CG124" s="797"/>
      <c r="CH124" s="797"/>
      <c r="CI124" s="797"/>
      <c r="CJ124" s="675"/>
      <c r="CK124" s="675"/>
      <c r="CL124" s="675"/>
      <c r="CM124" s="675"/>
      <c r="CN124" s="675"/>
      <c r="CO124" s="675"/>
      <c r="CP124" s="675"/>
      <c r="CQ124" s="675"/>
      <c r="CR124" s="675"/>
      <c r="CS124" s="675"/>
      <c r="CT124" s="675"/>
      <c r="CU124" s="675"/>
      <c r="CV124" s="675"/>
      <c r="CW124" s="675"/>
      <c r="CX124" s="675"/>
      <c r="CY124" s="675"/>
      <c r="CZ124" s="675"/>
      <c r="DA124" s="675"/>
      <c r="DB124" s="675"/>
      <c r="DC124" s="675"/>
      <c r="DD124" s="675"/>
      <c r="DE124" s="675"/>
      <c r="DF124" s="675"/>
      <c r="DG124" s="675"/>
      <c r="DH124" s="675"/>
      <c r="DI124" s="675"/>
      <c r="DJ124" s="675"/>
      <c r="DK124" s="675"/>
      <c r="DL124" s="675"/>
      <c r="DM124" s="675"/>
      <c r="DN124" s="675"/>
      <c r="DO124" s="675"/>
      <c r="DP124" s="675"/>
      <c r="DQ124" s="675"/>
      <c r="DR124" s="675"/>
      <c r="DS124" s="675"/>
      <c r="DT124" s="675"/>
      <c r="DU124" s="675"/>
      <c r="DV124" s="675"/>
      <c r="DW124" s="675"/>
      <c r="DX124" s="675"/>
      <c r="DY124" s="675"/>
      <c r="DZ124" s="675"/>
      <c r="EA124" s="675"/>
      <c r="EB124" s="675"/>
    </row>
    <row r="125" spans="1:132" ht="12" customHeight="1" x14ac:dyDescent="0.15">
      <c r="A125" s="675"/>
      <c r="B125" s="675"/>
      <c r="C125" s="675"/>
      <c r="D125" s="675"/>
      <c r="E125" s="675"/>
      <c r="F125" s="675"/>
      <c r="G125" s="675"/>
      <c r="H125" s="675"/>
      <c r="I125" s="675"/>
      <c r="J125" s="675"/>
      <c r="K125" s="675"/>
      <c r="L125" s="675"/>
      <c r="M125" s="675"/>
      <c r="N125" s="675"/>
      <c r="O125" s="675"/>
      <c r="P125" s="675"/>
      <c r="Q125" s="675"/>
      <c r="R125" s="675"/>
      <c r="S125" s="675"/>
      <c r="T125" s="891"/>
      <c r="U125" s="675"/>
      <c r="V125" s="675"/>
      <c r="W125" s="675"/>
      <c r="X125" s="675"/>
      <c r="Y125" s="675"/>
      <c r="Z125" s="675"/>
      <c r="AA125" s="675"/>
      <c r="AB125" s="675"/>
      <c r="AC125" s="675"/>
      <c r="AD125" s="675"/>
      <c r="AE125" s="675"/>
      <c r="AF125" s="675"/>
      <c r="AG125" s="675"/>
      <c r="AH125" s="675"/>
      <c r="AI125" s="675"/>
      <c r="AJ125" s="675"/>
      <c r="AK125" s="675"/>
      <c r="AL125" s="675"/>
      <c r="AM125" s="675"/>
      <c r="AN125" s="675"/>
      <c r="AO125" s="675"/>
      <c r="AP125" s="675"/>
      <c r="AQ125" s="675"/>
      <c r="AR125" s="675"/>
      <c r="AS125" s="675"/>
      <c r="AT125" s="675"/>
      <c r="AU125" s="752"/>
      <c r="AV125" s="752"/>
      <c r="AW125" s="752"/>
      <c r="AX125" s="752"/>
      <c r="AY125" s="675"/>
      <c r="AZ125" s="675"/>
      <c r="BA125" s="675"/>
      <c r="BB125" s="675"/>
      <c r="BC125" s="675"/>
      <c r="BD125" s="675"/>
      <c r="BE125" s="675"/>
      <c r="BF125" s="675"/>
      <c r="BG125" s="675"/>
      <c r="BH125" s="675"/>
      <c r="BI125" s="675"/>
      <c r="BJ125" s="675"/>
      <c r="BK125" s="675"/>
      <c r="BL125" s="675"/>
      <c r="BM125" s="675"/>
      <c r="BN125" s="675"/>
      <c r="BO125" s="675"/>
      <c r="BP125" s="675"/>
      <c r="BQ125" s="675"/>
      <c r="BR125" s="675"/>
      <c r="BS125" s="675"/>
      <c r="BT125" s="675"/>
      <c r="BU125" s="770"/>
      <c r="BV125" s="770"/>
      <c r="BW125" s="770"/>
      <c r="BX125" s="770"/>
      <c r="BY125" s="770"/>
      <c r="BZ125" s="770"/>
      <c r="CA125" s="770"/>
      <c r="CB125" s="770"/>
      <c r="CC125" s="675"/>
      <c r="CD125" s="797"/>
      <c r="CE125" s="797"/>
      <c r="CF125" s="797"/>
      <c r="CG125" s="797"/>
      <c r="CH125" s="797"/>
      <c r="CI125" s="797"/>
      <c r="CJ125" s="675"/>
      <c r="CK125" s="675"/>
      <c r="CL125" s="675"/>
      <c r="CM125" s="675"/>
      <c r="CN125" s="675"/>
      <c r="CO125" s="675"/>
      <c r="CP125" s="675"/>
      <c r="CQ125" s="675"/>
      <c r="CR125" s="675"/>
      <c r="CS125" s="675"/>
      <c r="CT125" s="675"/>
      <c r="CU125" s="675"/>
      <c r="CV125" s="675"/>
      <c r="CW125" s="675"/>
      <c r="CX125" s="675"/>
      <c r="CY125" s="675"/>
      <c r="CZ125" s="675"/>
      <c r="DA125" s="675"/>
      <c r="DB125" s="675"/>
      <c r="DC125" s="675"/>
      <c r="DD125" s="675"/>
      <c r="DE125" s="675"/>
      <c r="DF125" s="675"/>
      <c r="DG125" s="675"/>
      <c r="DH125" s="675"/>
      <c r="DI125" s="675"/>
      <c r="DJ125" s="675"/>
      <c r="DK125" s="675"/>
      <c r="DL125" s="675"/>
      <c r="DM125" s="675"/>
      <c r="DN125" s="675"/>
      <c r="DO125" s="675"/>
      <c r="DP125" s="675"/>
      <c r="DQ125" s="675"/>
      <c r="DR125" s="675"/>
      <c r="DS125" s="675"/>
      <c r="DT125" s="675"/>
      <c r="DU125" s="675"/>
      <c r="DV125" s="675"/>
      <c r="DW125" s="675"/>
      <c r="DX125" s="675"/>
      <c r="DY125" s="675"/>
      <c r="DZ125" s="675"/>
      <c r="EA125" s="675"/>
      <c r="EB125" s="675"/>
    </row>
    <row r="126" spans="1:132" ht="12" customHeight="1" x14ac:dyDescent="0.15">
      <c r="A126" s="675"/>
      <c r="B126" s="675"/>
      <c r="C126" s="675"/>
      <c r="D126" s="675"/>
      <c r="E126" s="675"/>
      <c r="F126" s="675"/>
      <c r="G126" s="675"/>
      <c r="H126" s="675"/>
      <c r="I126" s="675"/>
      <c r="J126" s="675"/>
      <c r="K126" s="675"/>
      <c r="L126" s="675"/>
      <c r="M126" s="675"/>
      <c r="N126" s="675"/>
      <c r="O126" s="675"/>
      <c r="P126" s="675"/>
      <c r="Q126" s="675"/>
      <c r="R126" s="675"/>
      <c r="S126" s="675"/>
      <c r="T126" s="891"/>
      <c r="U126" s="675"/>
      <c r="V126" s="675"/>
      <c r="W126" s="675"/>
      <c r="X126" s="675"/>
      <c r="Y126" s="675"/>
      <c r="Z126" s="675"/>
      <c r="AA126" s="675"/>
      <c r="AB126" s="675"/>
      <c r="AC126" s="675"/>
      <c r="AD126" s="675"/>
      <c r="AE126" s="675"/>
      <c r="AF126" s="675"/>
      <c r="AG126" s="675"/>
      <c r="AH126" s="675"/>
      <c r="AI126" s="675"/>
      <c r="AJ126" s="675"/>
      <c r="AK126" s="675"/>
      <c r="AL126" s="675"/>
      <c r="AM126" s="675"/>
      <c r="AN126" s="675"/>
      <c r="AO126" s="675"/>
      <c r="AP126" s="675"/>
      <c r="AQ126" s="675"/>
      <c r="AR126" s="675"/>
      <c r="AS126" s="675"/>
      <c r="AT126" s="675"/>
      <c r="AU126" s="752"/>
      <c r="AV126" s="752"/>
      <c r="AW126" s="752"/>
      <c r="AX126" s="752"/>
      <c r="AY126" s="675"/>
      <c r="AZ126" s="675"/>
      <c r="BA126" s="675"/>
      <c r="BB126" s="675"/>
      <c r="BC126" s="675"/>
      <c r="BD126" s="675"/>
      <c r="BE126" s="675"/>
      <c r="BF126" s="675"/>
      <c r="BG126" s="675"/>
      <c r="BH126" s="675"/>
      <c r="BI126" s="675"/>
      <c r="BJ126" s="675"/>
      <c r="BK126" s="675"/>
      <c r="BL126" s="675"/>
      <c r="BM126" s="675"/>
      <c r="BN126" s="675"/>
      <c r="BO126" s="675"/>
      <c r="BP126" s="675"/>
      <c r="BQ126" s="675"/>
      <c r="BR126" s="675"/>
      <c r="BS126" s="675"/>
      <c r="BT126" s="675"/>
      <c r="BU126" s="770"/>
      <c r="BV126" s="770"/>
      <c r="BW126" s="770"/>
      <c r="BX126" s="770"/>
      <c r="BY126" s="770"/>
      <c r="BZ126" s="770"/>
      <c r="CA126" s="770"/>
      <c r="CB126" s="770"/>
      <c r="CC126" s="675"/>
      <c r="CD126" s="797"/>
      <c r="CE126" s="797"/>
      <c r="CF126" s="797"/>
      <c r="CG126" s="797"/>
      <c r="CH126" s="797"/>
      <c r="CI126" s="797"/>
      <c r="CJ126" s="675"/>
      <c r="CK126" s="675"/>
      <c r="CL126" s="675"/>
      <c r="CM126" s="675"/>
      <c r="CN126" s="675"/>
      <c r="CO126" s="675"/>
      <c r="CP126" s="675"/>
      <c r="CQ126" s="675"/>
      <c r="CR126" s="675"/>
      <c r="CS126" s="675"/>
      <c r="CT126" s="675"/>
      <c r="CU126" s="675"/>
      <c r="CV126" s="675"/>
      <c r="CW126" s="675"/>
      <c r="CX126" s="675"/>
      <c r="CY126" s="675"/>
      <c r="CZ126" s="675"/>
      <c r="DA126" s="675"/>
      <c r="DB126" s="675"/>
      <c r="DC126" s="675"/>
      <c r="DD126" s="675"/>
      <c r="DE126" s="675"/>
      <c r="DF126" s="675"/>
      <c r="DG126" s="675"/>
      <c r="DH126" s="675"/>
      <c r="DI126" s="675"/>
      <c r="DJ126" s="675"/>
      <c r="DK126" s="675"/>
      <c r="DL126" s="675"/>
      <c r="DM126" s="675"/>
      <c r="DN126" s="675"/>
      <c r="DO126" s="675"/>
      <c r="DP126" s="675"/>
      <c r="DQ126" s="675"/>
      <c r="DR126" s="675"/>
      <c r="DS126" s="675"/>
      <c r="DT126" s="675"/>
      <c r="DU126" s="675"/>
      <c r="DV126" s="675"/>
      <c r="DW126" s="675"/>
      <c r="DX126" s="675"/>
      <c r="DY126" s="675"/>
      <c r="DZ126" s="675"/>
      <c r="EA126" s="675"/>
      <c r="EB126" s="675"/>
    </row>
    <row r="127" spans="1:132" ht="12" customHeight="1" x14ac:dyDescent="0.15">
      <c r="A127" s="675"/>
      <c r="B127" s="675"/>
      <c r="C127" s="675"/>
      <c r="D127" s="675"/>
      <c r="E127" s="675"/>
      <c r="F127" s="675"/>
      <c r="G127" s="675"/>
      <c r="H127" s="675"/>
      <c r="I127" s="675"/>
      <c r="J127" s="675"/>
      <c r="K127" s="675"/>
      <c r="L127" s="675"/>
      <c r="M127" s="675"/>
      <c r="N127" s="675"/>
      <c r="O127" s="675"/>
      <c r="P127" s="675"/>
      <c r="Q127" s="675"/>
      <c r="R127" s="675"/>
      <c r="S127" s="675"/>
      <c r="T127" s="891"/>
      <c r="U127" s="675"/>
      <c r="V127" s="675"/>
      <c r="W127" s="675"/>
      <c r="X127" s="675"/>
      <c r="Y127" s="675"/>
      <c r="Z127" s="675"/>
      <c r="AA127" s="675"/>
      <c r="AB127" s="675"/>
      <c r="AC127" s="675"/>
      <c r="AD127" s="675"/>
      <c r="AE127" s="675"/>
      <c r="AF127" s="675"/>
      <c r="AG127" s="675"/>
      <c r="AH127" s="675"/>
      <c r="AI127" s="675"/>
      <c r="AJ127" s="675"/>
      <c r="AK127" s="675"/>
      <c r="AL127" s="675"/>
      <c r="AM127" s="675"/>
      <c r="AN127" s="675"/>
      <c r="AO127" s="675"/>
      <c r="AP127" s="675"/>
      <c r="AQ127" s="675"/>
      <c r="AR127" s="675"/>
      <c r="AS127" s="675"/>
      <c r="AT127" s="675"/>
      <c r="AU127" s="752"/>
      <c r="AV127" s="752"/>
      <c r="AW127" s="752"/>
      <c r="AX127" s="752"/>
      <c r="AY127" s="675"/>
      <c r="AZ127" s="675"/>
      <c r="BA127" s="675"/>
      <c r="BB127" s="675"/>
      <c r="BC127" s="675"/>
      <c r="BD127" s="675"/>
      <c r="BE127" s="675"/>
      <c r="BF127" s="675"/>
      <c r="BG127" s="675"/>
      <c r="BH127" s="675"/>
      <c r="BI127" s="675"/>
      <c r="BJ127" s="675"/>
      <c r="BK127" s="675"/>
      <c r="BL127" s="675"/>
      <c r="BM127" s="675"/>
      <c r="BN127" s="675"/>
      <c r="BO127" s="675"/>
      <c r="BP127" s="675"/>
      <c r="BQ127" s="675"/>
      <c r="BR127" s="675"/>
      <c r="BS127" s="675"/>
      <c r="BT127" s="675"/>
      <c r="BU127" s="770"/>
      <c r="BV127" s="770"/>
      <c r="BW127" s="770"/>
      <c r="BX127" s="770"/>
      <c r="BY127" s="770"/>
      <c r="BZ127" s="770"/>
      <c r="CA127" s="770"/>
      <c r="CB127" s="770"/>
      <c r="CC127" s="675"/>
      <c r="CD127" s="797"/>
      <c r="CE127" s="797"/>
      <c r="CF127" s="797"/>
      <c r="CG127" s="797"/>
      <c r="CH127" s="797"/>
      <c r="CI127" s="797"/>
      <c r="CJ127" s="675"/>
      <c r="CK127" s="675"/>
      <c r="CL127" s="675"/>
      <c r="CM127" s="675"/>
      <c r="CN127" s="675"/>
      <c r="CO127" s="675"/>
      <c r="CP127" s="675"/>
      <c r="CQ127" s="675"/>
      <c r="CR127" s="675"/>
      <c r="CS127" s="675"/>
      <c r="CT127" s="675"/>
      <c r="CU127" s="675"/>
      <c r="CV127" s="675"/>
      <c r="CW127" s="675"/>
      <c r="CX127" s="675"/>
      <c r="CY127" s="675"/>
      <c r="CZ127" s="675"/>
      <c r="DA127" s="675"/>
      <c r="DB127" s="675"/>
      <c r="DC127" s="675"/>
      <c r="DD127" s="675"/>
      <c r="DE127" s="675"/>
      <c r="DF127" s="675"/>
      <c r="DG127" s="675"/>
      <c r="DH127" s="675"/>
      <c r="DI127" s="675"/>
      <c r="DJ127" s="675"/>
      <c r="DK127" s="675"/>
      <c r="DL127" s="675"/>
      <c r="DM127" s="675"/>
      <c r="DN127" s="675"/>
      <c r="DO127" s="675"/>
      <c r="DP127" s="675"/>
      <c r="DQ127" s="675"/>
      <c r="DR127" s="675"/>
      <c r="DS127" s="675"/>
      <c r="DT127" s="675"/>
      <c r="DU127" s="675"/>
      <c r="DV127" s="675"/>
      <c r="DW127" s="675"/>
      <c r="DX127" s="675"/>
      <c r="DY127" s="675"/>
      <c r="DZ127" s="675"/>
      <c r="EA127" s="675"/>
      <c r="EB127" s="675"/>
    </row>
    <row r="128" spans="1:132" ht="12" customHeight="1" x14ac:dyDescent="0.15">
      <c r="A128" s="675"/>
      <c r="B128" s="675"/>
      <c r="C128" s="675"/>
      <c r="D128" s="675"/>
      <c r="E128" s="675"/>
      <c r="F128" s="675"/>
      <c r="G128" s="675"/>
      <c r="H128" s="675"/>
      <c r="I128" s="675"/>
      <c r="J128" s="675"/>
      <c r="K128" s="675"/>
      <c r="L128" s="675"/>
      <c r="M128" s="675"/>
      <c r="N128" s="675"/>
      <c r="O128" s="675"/>
      <c r="P128" s="675"/>
      <c r="Q128" s="675"/>
      <c r="R128" s="675"/>
      <c r="S128" s="675"/>
      <c r="T128" s="891"/>
      <c r="U128" s="675"/>
      <c r="V128" s="675"/>
      <c r="W128" s="675"/>
      <c r="X128" s="675"/>
      <c r="Y128" s="675"/>
      <c r="Z128" s="675"/>
      <c r="AA128" s="675"/>
      <c r="AB128" s="675"/>
      <c r="AC128" s="675"/>
      <c r="AD128" s="675"/>
      <c r="AE128" s="675"/>
      <c r="AF128" s="675"/>
      <c r="AG128" s="675"/>
      <c r="AH128" s="675"/>
      <c r="AI128" s="675"/>
      <c r="AJ128" s="675"/>
      <c r="AK128" s="675"/>
      <c r="AL128" s="675"/>
      <c r="AM128" s="675"/>
      <c r="AN128" s="675"/>
      <c r="AO128" s="675"/>
      <c r="AP128" s="675"/>
      <c r="AQ128" s="675"/>
      <c r="AR128" s="675"/>
      <c r="AS128" s="675"/>
      <c r="AT128" s="675"/>
      <c r="AU128" s="752"/>
      <c r="AV128" s="752"/>
      <c r="AW128" s="752"/>
      <c r="AX128" s="752"/>
      <c r="AY128" s="675"/>
      <c r="AZ128" s="675"/>
      <c r="BA128" s="675"/>
      <c r="BB128" s="675"/>
      <c r="BC128" s="675"/>
      <c r="BD128" s="675"/>
      <c r="BE128" s="675"/>
      <c r="BF128" s="675"/>
      <c r="BG128" s="675"/>
      <c r="BH128" s="675"/>
      <c r="BI128" s="675"/>
      <c r="BJ128" s="675"/>
      <c r="BK128" s="675"/>
      <c r="BL128" s="675"/>
      <c r="BM128" s="675"/>
      <c r="BN128" s="675"/>
      <c r="BO128" s="675"/>
      <c r="BP128" s="675"/>
      <c r="BQ128" s="675"/>
      <c r="BR128" s="675"/>
      <c r="BS128" s="675"/>
      <c r="BT128" s="675"/>
      <c r="BU128" s="770"/>
      <c r="BV128" s="770"/>
      <c r="BW128" s="770"/>
      <c r="BX128" s="770"/>
      <c r="BY128" s="770"/>
      <c r="BZ128" s="770"/>
      <c r="CA128" s="770"/>
      <c r="CB128" s="770"/>
      <c r="CC128" s="675"/>
      <c r="CD128" s="797"/>
      <c r="CE128" s="797"/>
      <c r="CF128" s="797"/>
      <c r="CG128" s="797"/>
      <c r="CH128" s="797"/>
      <c r="CI128" s="797"/>
      <c r="CJ128" s="675"/>
      <c r="CK128" s="675"/>
      <c r="CL128" s="675"/>
      <c r="CM128" s="675"/>
      <c r="CN128" s="675"/>
      <c r="CO128" s="675"/>
      <c r="CP128" s="675"/>
      <c r="CQ128" s="675"/>
      <c r="CR128" s="675"/>
      <c r="CS128" s="675"/>
      <c r="CT128" s="675"/>
      <c r="CU128" s="675"/>
      <c r="CV128" s="675"/>
      <c r="CW128" s="675"/>
      <c r="CX128" s="675"/>
      <c r="CY128" s="675"/>
      <c r="CZ128" s="675"/>
      <c r="DA128" s="675"/>
      <c r="DB128" s="675"/>
      <c r="DC128" s="675"/>
      <c r="DD128" s="675"/>
      <c r="DE128" s="675"/>
      <c r="DF128" s="675"/>
      <c r="DG128" s="675"/>
      <c r="DH128" s="675"/>
      <c r="DI128" s="675"/>
      <c r="DJ128" s="675"/>
      <c r="DK128" s="675"/>
      <c r="DL128" s="675"/>
      <c r="DM128" s="675"/>
      <c r="DN128" s="675"/>
      <c r="DO128" s="675"/>
      <c r="DP128" s="675"/>
      <c r="DQ128" s="675"/>
      <c r="DR128" s="675"/>
      <c r="DS128" s="675"/>
      <c r="DT128" s="675"/>
      <c r="DU128" s="675"/>
      <c r="DV128" s="675"/>
      <c r="DW128" s="675"/>
      <c r="DX128" s="675"/>
      <c r="DY128" s="675"/>
      <c r="DZ128" s="675"/>
      <c r="EA128" s="675"/>
      <c r="EB128" s="675"/>
    </row>
    <row r="129" spans="1:132" ht="12" customHeight="1" x14ac:dyDescent="0.15">
      <c r="A129" s="675"/>
      <c r="B129" s="675"/>
      <c r="C129" s="675"/>
      <c r="D129" s="675"/>
      <c r="E129" s="675"/>
      <c r="F129" s="675"/>
      <c r="G129" s="675"/>
      <c r="H129" s="675"/>
      <c r="I129" s="675"/>
      <c r="J129" s="675"/>
      <c r="K129" s="675"/>
      <c r="L129" s="675"/>
      <c r="M129" s="675"/>
      <c r="N129" s="675"/>
      <c r="O129" s="675"/>
      <c r="P129" s="675"/>
      <c r="Q129" s="675"/>
      <c r="R129" s="675"/>
      <c r="S129" s="675"/>
      <c r="T129" s="891"/>
      <c r="U129" s="675"/>
      <c r="V129" s="675"/>
      <c r="W129" s="675"/>
      <c r="X129" s="675"/>
      <c r="Y129" s="675"/>
      <c r="Z129" s="675"/>
      <c r="AA129" s="675"/>
      <c r="AB129" s="675"/>
      <c r="AC129" s="675"/>
      <c r="AD129" s="675"/>
      <c r="AE129" s="675"/>
      <c r="AF129" s="675"/>
      <c r="AG129" s="675"/>
      <c r="AH129" s="675"/>
      <c r="AI129" s="675"/>
      <c r="AJ129" s="675"/>
      <c r="AK129" s="675"/>
      <c r="AL129" s="675"/>
      <c r="AM129" s="675"/>
      <c r="AN129" s="675"/>
      <c r="AO129" s="675"/>
      <c r="AP129" s="675"/>
      <c r="AQ129" s="675"/>
      <c r="AR129" s="675"/>
      <c r="AS129" s="675"/>
      <c r="AT129" s="675"/>
      <c r="AU129" s="752"/>
      <c r="AV129" s="752"/>
      <c r="AW129" s="752"/>
      <c r="AX129" s="752"/>
      <c r="AY129" s="675"/>
      <c r="AZ129" s="675"/>
      <c r="BA129" s="675"/>
      <c r="BB129" s="675"/>
      <c r="BC129" s="675"/>
      <c r="BD129" s="675"/>
      <c r="BE129" s="675"/>
      <c r="BF129" s="675"/>
      <c r="BG129" s="675"/>
      <c r="BH129" s="675"/>
      <c r="BI129" s="675"/>
      <c r="BJ129" s="675"/>
      <c r="BK129" s="675"/>
      <c r="BL129" s="675"/>
      <c r="BM129" s="675"/>
      <c r="BN129" s="675"/>
      <c r="BO129" s="675"/>
      <c r="BP129" s="675"/>
      <c r="BQ129" s="675"/>
      <c r="BR129" s="675"/>
      <c r="BS129" s="675"/>
      <c r="BT129" s="675"/>
      <c r="BU129" s="770"/>
      <c r="BV129" s="770"/>
      <c r="BW129" s="770"/>
      <c r="BX129" s="770"/>
      <c r="BY129" s="770"/>
      <c r="BZ129" s="770"/>
      <c r="CA129" s="770"/>
      <c r="CB129" s="770"/>
      <c r="CC129" s="675"/>
      <c r="CD129" s="797"/>
      <c r="CE129" s="797"/>
      <c r="CF129" s="797"/>
      <c r="CG129" s="797"/>
      <c r="CH129" s="797"/>
      <c r="CI129" s="797"/>
      <c r="CJ129" s="675"/>
      <c r="CK129" s="675"/>
      <c r="CL129" s="675"/>
      <c r="CM129" s="675"/>
      <c r="CN129" s="675"/>
      <c r="CO129" s="675"/>
      <c r="CP129" s="675"/>
      <c r="CQ129" s="675"/>
      <c r="CR129" s="675"/>
      <c r="CS129" s="675"/>
      <c r="CT129" s="675"/>
      <c r="CU129" s="675"/>
      <c r="CV129" s="675"/>
      <c r="CW129" s="675"/>
      <c r="CX129" s="675"/>
      <c r="CY129" s="675"/>
      <c r="CZ129" s="675"/>
      <c r="DA129" s="675"/>
      <c r="DB129" s="675"/>
      <c r="DC129" s="675"/>
      <c r="DD129" s="675"/>
      <c r="DE129" s="675"/>
      <c r="DF129" s="675"/>
      <c r="DG129" s="675"/>
      <c r="DH129" s="675"/>
      <c r="DI129" s="675"/>
      <c r="DJ129" s="675"/>
      <c r="DK129" s="675"/>
      <c r="DL129" s="675"/>
      <c r="DM129" s="675"/>
      <c r="DN129" s="675"/>
      <c r="DO129" s="675"/>
      <c r="DP129" s="675"/>
      <c r="DQ129" s="675"/>
      <c r="DR129" s="675"/>
      <c r="DS129" s="675"/>
      <c r="DT129" s="675"/>
      <c r="DU129" s="675"/>
      <c r="DV129" s="675"/>
      <c r="DW129" s="675"/>
      <c r="DX129" s="675"/>
      <c r="DY129" s="675"/>
      <c r="DZ129" s="675"/>
      <c r="EA129" s="675"/>
      <c r="EB129" s="675"/>
    </row>
    <row r="130" spans="1:132" ht="12" customHeight="1" x14ac:dyDescent="0.15">
      <c r="A130" s="675"/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891"/>
      <c r="U130" s="675"/>
      <c r="V130" s="675"/>
      <c r="W130" s="675"/>
      <c r="X130" s="675"/>
      <c r="Y130" s="675"/>
      <c r="Z130" s="675"/>
      <c r="AA130" s="675"/>
      <c r="AB130" s="675"/>
      <c r="AC130" s="675"/>
      <c r="AD130" s="675"/>
      <c r="AE130" s="675"/>
      <c r="AF130" s="675"/>
      <c r="AG130" s="675"/>
      <c r="AH130" s="675"/>
      <c r="AI130" s="675"/>
      <c r="AJ130" s="675"/>
      <c r="AK130" s="675"/>
      <c r="AL130" s="675"/>
      <c r="AM130" s="675"/>
      <c r="AN130" s="675"/>
      <c r="AO130" s="675"/>
      <c r="AP130" s="675"/>
      <c r="AQ130" s="675"/>
      <c r="AR130" s="675"/>
      <c r="AS130" s="675"/>
      <c r="AT130" s="675"/>
      <c r="AU130" s="752"/>
      <c r="AV130" s="752"/>
      <c r="AW130" s="752"/>
      <c r="AX130" s="752"/>
      <c r="AY130" s="675"/>
      <c r="AZ130" s="675"/>
      <c r="BA130" s="675"/>
      <c r="BB130" s="675"/>
      <c r="BC130" s="675"/>
      <c r="BD130" s="675"/>
      <c r="BE130" s="675"/>
      <c r="BF130" s="675"/>
      <c r="BG130" s="675"/>
      <c r="BH130" s="675"/>
      <c r="BI130" s="675"/>
      <c r="BJ130" s="675"/>
      <c r="BK130" s="675"/>
      <c r="BL130" s="675"/>
      <c r="BM130" s="675"/>
      <c r="BN130" s="675"/>
      <c r="BO130" s="675"/>
      <c r="BP130" s="675"/>
      <c r="BQ130" s="675"/>
      <c r="BR130" s="675"/>
      <c r="BS130" s="675"/>
      <c r="BT130" s="675"/>
      <c r="BU130" s="770"/>
      <c r="BV130" s="770"/>
      <c r="BW130" s="770"/>
      <c r="BX130" s="770"/>
      <c r="BY130" s="770"/>
      <c r="BZ130" s="770"/>
      <c r="CA130" s="770"/>
      <c r="CB130" s="770"/>
      <c r="CC130" s="675"/>
      <c r="CD130" s="797"/>
      <c r="CE130" s="797"/>
      <c r="CF130" s="797"/>
      <c r="CG130" s="797"/>
      <c r="CH130" s="797"/>
      <c r="CI130" s="797"/>
      <c r="CJ130" s="675"/>
      <c r="CK130" s="675"/>
      <c r="CL130" s="675"/>
      <c r="CM130" s="675"/>
      <c r="CN130" s="675"/>
      <c r="CO130" s="675"/>
      <c r="CP130" s="675"/>
      <c r="CQ130" s="675"/>
      <c r="CR130" s="675"/>
      <c r="CS130" s="675"/>
      <c r="CT130" s="675"/>
      <c r="CU130" s="675"/>
      <c r="CV130" s="675"/>
      <c r="CW130" s="675"/>
      <c r="CX130" s="675"/>
      <c r="CY130" s="675"/>
      <c r="CZ130" s="675"/>
      <c r="DA130" s="675"/>
      <c r="DB130" s="675"/>
      <c r="DC130" s="675"/>
      <c r="DD130" s="675"/>
      <c r="DE130" s="675"/>
      <c r="DF130" s="675"/>
      <c r="DG130" s="675"/>
      <c r="DH130" s="675"/>
      <c r="DI130" s="675"/>
      <c r="DJ130" s="675"/>
      <c r="DK130" s="675"/>
      <c r="DL130" s="675"/>
      <c r="DM130" s="675"/>
      <c r="DN130" s="675"/>
      <c r="DO130" s="675"/>
      <c r="DP130" s="675"/>
      <c r="DQ130" s="675"/>
      <c r="DR130" s="675"/>
      <c r="DS130" s="675"/>
      <c r="DT130" s="675"/>
      <c r="DU130" s="675"/>
      <c r="DV130" s="675"/>
      <c r="DW130" s="675"/>
      <c r="DX130" s="675"/>
      <c r="DY130" s="675"/>
      <c r="DZ130" s="675"/>
      <c r="EA130" s="675"/>
      <c r="EB130" s="675"/>
    </row>
    <row r="131" spans="1:132" ht="12" customHeight="1" x14ac:dyDescent="0.15">
      <c r="A131" s="675"/>
      <c r="B131" s="675"/>
      <c r="C131" s="675"/>
      <c r="D131" s="675"/>
      <c r="E131" s="675"/>
      <c r="F131" s="675"/>
      <c r="G131" s="675"/>
      <c r="H131" s="675"/>
      <c r="I131" s="675"/>
      <c r="J131" s="675"/>
      <c r="K131" s="675"/>
      <c r="L131" s="675"/>
      <c r="M131" s="675"/>
      <c r="N131" s="675"/>
      <c r="O131" s="675"/>
      <c r="P131" s="675"/>
      <c r="Q131" s="675"/>
      <c r="R131" s="675"/>
      <c r="S131" s="675"/>
      <c r="T131" s="891"/>
      <c r="U131" s="675"/>
      <c r="V131" s="675"/>
      <c r="W131" s="675"/>
      <c r="X131" s="675"/>
      <c r="Y131" s="675"/>
      <c r="Z131" s="675"/>
      <c r="AA131" s="675"/>
      <c r="AB131" s="675"/>
      <c r="AC131" s="675"/>
      <c r="AD131" s="675"/>
      <c r="AE131" s="675"/>
      <c r="AF131" s="675"/>
      <c r="AG131" s="675"/>
      <c r="AH131" s="675"/>
      <c r="AI131" s="675"/>
      <c r="AJ131" s="675"/>
      <c r="AK131" s="675"/>
      <c r="AL131" s="675"/>
      <c r="AM131" s="675"/>
      <c r="AN131" s="675"/>
      <c r="AO131" s="675"/>
      <c r="AP131" s="675"/>
      <c r="AQ131" s="675"/>
      <c r="AR131" s="675"/>
      <c r="AS131" s="675"/>
      <c r="AT131" s="675"/>
      <c r="AU131" s="752"/>
      <c r="AV131" s="752"/>
      <c r="AW131" s="752"/>
      <c r="AX131" s="752"/>
      <c r="AY131" s="675"/>
      <c r="AZ131" s="675"/>
      <c r="BA131" s="675"/>
      <c r="BB131" s="675"/>
      <c r="BC131" s="675"/>
      <c r="BD131" s="675"/>
      <c r="BE131" s="675"/>
      <c r="BF131" s="675"/>
      <c r="BG131" s="675"/>
      <c r="BH131" s="675"/>
      <c r="BI131" s="675"/>
      <c r="BJ131" s="675"/>
      <c r="BK131" s="675"/>
      <c r="BL131" s="675"/>
      <c r="BM131" s="675"/>
      <c r="BN131" s="675"/>
      <c r="BO131" s="675"/>
      <c r="BP131" s="675"/>
      <c r="BQ131" s="675"/>
      <c r="BR131" s="675"/>
      <c r="BS131" s="675"/>
      <c r="BT131" s="675"/>
      <c r="BU131" s="770"/>
      <c r="BV131" s="770"/>
      <c r="BW131" s="770"/>
      <c r="BX131" s="770"/>
      <c r="BY131" s="770"/>
      <c r="BZ131" s="770"/>
      <c r="CA131" s="770"/>
      <c r="CB131" s="770"/>
      <c r="CC131" s="675"/>
      <c r="CD131" s="797"/>
      <c r="CE131" s="797"/>
      <c r="CF131" s="797"/>
      <c r="CG131" s="797"/>
      <c r="CH131" s="797"/>
      <c r="CI131" s="797"/>
      <c r="CJ131" s="675"/>
      <c r="CK131" s="675"/>
      <c r="CL131" s="675"/>
      <c r="CM131" s="675"/>
      <c r="CN131" s="675"/>
      <c r="CO131" s="675"/>
      <c r="CP131" s="675"/>
      <c r="CQ131" s="675"/>
      <c r="CR131" s="675"/>
      <c r="CS131" s="675"/>
      <c r="CT131" s="675"/>
      <c r="CU131" s="675"/>
      <c r="CV131" s="675"/>
      <c r="CW131" s="675"/>
      <c r="CX131" s="675"/>
      <c r="CY131" s="675"/>
      <c r="CZ131" s="675"/>
      <c r="DA131" s="675"/>
      <c r="DB131" s="675"/>
      <c r="DC131" s="675"/>
      <c r="DD131" s="675"/>
      <c r="DE131" s="675"/>
      <c r="DF131" s="675"/>
      <c r="DG131" s="675"/>
      <c r="DH131" s="675"/>
      <c r="DI131" s="675"/>
      <c r="DJ131" s="675"/>
      <c r="DK131" s="675"/>
      <c r="DL131" s="675"/>
      <c r="DM131" s="675"/>
      <c r="DN131" s="675"/>
      <c r="DO131" s="675"/>
      <c r="DP131" s="675"/>
      <c r="DQ131" s="675"/>
      <c r="DR131" s="675"/>
      <c r="DS131" s="675"/>
      <c r="DT131" s="675"/>
      <c r="DU131" s="675"/>
      <c r="DV131" s="675"/>
      <c r="DW131" s="675"/>
      <c r="DX131" s="675"/>
      <c r="DY131" s="675"/>
      <c r="DZ131" s="675"/>
      <c r="EA131" s="675"/>
      <c r="EB131" s="675"/>
    </row>
    <row r="132" spans="1:132" ht="12" customHeight="1" x14ac:dyDescent="0.15">
      <c r="A132" s="675"/>
      <c r="B132" s="675"/>
      <c r="C132" s="675"/>
      <c r="D132" s="675"/>
      <c r="E132" s="675"/>
      <c r="F132" s="675"/>
      <c r="G132" s="675"/>
      <c r="H132" s="675"/>
      <c r="I132" s="675"/>
      <c r="J132" s="675"/>
      <c r="K132" s="675"/>
      <c r="L132" s="675"/>
      <c r="M132" s="675"/>
      <c r="N132" s="675"/>
      <c r="O132" s="675"/>
      <c r="P132" s="675"/>
      <c r="Q132" s="675"/>
      <c r="R132" s="675"/>
      <c r="S132" s="675"/>
      <c r="T132" s="891"/>
      <c r="U132" s="675"/>
      <c r="V132" s="675"/>
      <c r="W132" s="675"/>
      <c r="X132" s="675"/>
      <c r="Y132" s="675"/>
      <c r="Z132" s="675"/>
      <c r="AA132" s="675"/>
      <c r="AB132" s="675"/>
      <c r="AC132" s="675"/>
      <c r="AD132" s="675"/>
      <c r="AE132" s="675"/>
      <c r="AF132" s="675"/>
      <c r="AG132" s="675"/>
      <c r="AH132" s="675"/>
      <c r="AI132" s="675"/>
      <c r="AJ132" s="675"/>
      <c r="AK132" s="675"/>
      <c r="AL132" s="675"/>
      <c r="AM132" s="675"/>
      <c r="AN132" s="675"/>
      <c r="AO132" s="675"/>
      <c r="AP132" s="675"/>
      <c r="AQ132" s="675"/>
      <c r="AR132" s="675"/>
      <c r="AS132" s="675"/>
      <c r="AT132" s="675"/>
      <c r="AU132" s="752"/>
      <c r="AV132" s="752"/>
      <c r="AW132" s="752"/>
      <c r="AX132" s="752"/>
      <c r="AY132" s="675"/>
      <c r="AZ132" s="675"/>
      <c r="BA132" s="675"/>
      <c r="BB132" s="675"/>
      <c r="BC132" s="675"/>
      <c r="BD132" s="675"/>
      <c r="BE132" s="675"/>
      <c r="BF132" s="675"/>
      <c r="BG132" s="675"/>
      <c r="BH132" s="675"/>
      <c r="BI132" s="675"/>
      <c r="BJ132" s="675"/>
      <c r="BK132" s="675"/>
      <c r="BL132" s="675"/>
      <c r="BM132" s="675"/>
      <c r="BN132" s="675"/>
      <c r="BO132" s="675"/>
      <c r="BP132" s="675"/>
      <c r="BQ132" s="675"/>
      <c r="BR132" s="675"/>
      <c r="BS132" s="675"/>
      <c r="BT132" s="675"/>
      <c r="BU132" s="770"/>
      <c r="BV132" s="770"/>
      <c r="BW132" s="770"/>
      <c r="BX132" s="770"/>
      <c r="BY132" s="770"/>
      <c r="BZ132" s="770"/>
      <c r="CA132" s="770"/>
      <c r="CB132" s="770"/>
      <c r="CC132" s="675"/>
      <c r="CD132" s="797"/>
      <c r="CE132" s="797"/>
      <c r="CF132" s="797"/>
      <c r="CG132" s="797"/>
      <c r="CH132" s="797"/>
      <c r="CI132" s="797"/>
      <c r="CJ132" s="675"/>
      <c r="CK132" s="675"/>
      <c r="CL132" s="675"/>
      <c r="CM132" s="675"/>
      <c r="CN132" s="675"/>
      <c r="CO132" s="675"/>
      <c r="CP132" s="675"/>
      <c r="CQ132" s="675"/>
      <c r="CR132" s="675"/>
      <c r="CS132" s="675"/>
      <c r="CT132" s="675"/>
      <c r="CU132" s="675"/>
      <c r="CV132" s="675"/>
      <c r="CW132" s="675"/>
      <c r="CX132" s="675"/>
      <c r="CY132" s="675"/>
      <c r="CZ132" s="675"/>
      <c r="DA132" s="675"/>
      <c r="DB132" s="675"/>
      <c r="DC132" s="675"/>
      <c r="DD132" s="675"/>
      <c r="DE132" s="675"/>
      <c r="DF132" s="675"/>
      <c r="DG132" s="675"/>
      <c r="DH132" s="675"/>
      <c r="DI132" s="675"/>
      <c r="DJ132" s="675"/>
      <c r="DK132" s="675"/>
      <c r="DL132" s="675"/>
      <c r="DM132" s="675"/>
      <c r="DN132" s="675"/>
      <c r="DO132" s="675"/>
      <c r="DP132" s="675"/>
      <c r="DQ132" s="675"/>
      <c r="DR132" s="675"/>
      <c r="DS132" s="675"/>
      <c r="DT132" s="675"/>
      <c r="DU132" s="675"/>
      <c r="DV132" s="675"/>
      <c r="DW132" s="675"/>
      <c r="DX132" s="675"/>
      <c r="DY132" s="675"/>
      <c r="DZ132" s="675"/>
      <c r="EA132" s="675"/>
      <c r="EB132" s="675"/>
    </row>
    <row r="133" spans="1:132" ht="12" customHeight="1" x14ac:dyDescent="0.15">
      <c r="A133" s="675"/>
      <c r="B133" s="675"/>
      <c r="C133" s="675"/>
      <c r="D133" s="675"/>
      <c r="E133" s="675"/>
      <c r="F133" s="675"/>
      <c r="G133" s="675"/>
      <c r="H133" s="675"/>
      <c r="I133" s="675"/>
      <c r="J133" s="675"/>
      <c r="K133" s="675"/>
      <c r="L133" s="675"/>
      <c r="M133" s="675"/>
      <c r="N133" s="675"/>
      <c r="O133" s="675"/>
      <c r="P133" s="675"/>
      <c r="Q133" s="675"/>
      <c r="R133" s="675"/>
      <c r="S133" s="675"/>
      <c r="T133" s="891"/>
      <c r="U133" s="675"/>
      <c r="V133" s="675"/>
      <c r="W133" s="675"/>
      <c r="X133" s="675"/>
      <c r="Y133" s="675"/>
      <c r="Z133" s="675"/>
      <c r="AA133" s="675"/>
      <c r="AB133" s="675"/>
      <c r="AC133" s="675"/>
      <c r="AD133" s="675"/>
      <c r="AE133" s="675"/>
      <c r="AF133" s="675"/>
      <c r="AG133" s="675"/>
      <c r="AH133" s="675"/>
      <c r="AI133" s="675"/>
      <c r="AJ133" s="675"/>
      <c r="AK133" s="675"/>
      <c r="AL133" s="675"/>
      <c r="AM133" s="675"/>
      <c r="AN133" s="675"/>
      <c r="AO133" s="675"/>
      <c r="AP133" s="675"/>
      <c r="AQ133" s="675"/>
      <c r="AR133" s="675"/>
      <c r="AS133" s="675"/>
      <c r="AT133" s="675"/>
      <c r="AU133" s="752"/>
      <c r="AV133" s="752"/>
      <c r="AW133" s="752"/>
      <c r="AX133" s="752"/>
      <c r="AY133" s="675"/>
      <c r="AZ133" s="675"/>
      <c r="BA133" s="675"/>
      <c r="BB133" s="675"/>
      <c r="BC133" s="675"/>
      <c r="BD133" s="675"/>
      <c r="BE133" s="675"/>
      <c r="BF133" s="675"/>
      <c r="BG133" s="675"/>
      <c r="BH133" s="675"/>
      <c r="BI133" s="675"/>
      <c r="BJ133" s="675"/>
      <c r="BK133" s="675"/>
      <c r="BL133" s="675"/>
      <c r="BM133" s="675"/>
      <c r="BN133" s="675"/>
      <c r="BO133" s="675"/>
      <c r="BP133" s="675"/>
      <c r="BQ133" s="675"/>
      <c r="BR133" s="675"/>
      <c r="BS133" s="675"/>
      <c r="BT133" s="675"/>
      <c r="BU133" s="770"/>
      <c r="BV133" s="770"/>
      <c r="BW133" s="770"/>
      <c r="BX133" s="770"/>
      <c r="BY133" s="770"/>
      <c r="BZ133" s="770"/>
      <c r="CA133" s="770"/>
      <c r="CB133" s="770"/>
      <c r="CC133" s="675"/>
      <c r="CD133" s="797"/>
      <c r="CE133" s="797"/>
      <c r="CF133" s="797"/>
      <c r="CG133" s="797"/>
      <c r="CH133" s="797"/>
      <c r="CI133" s="797"/>
      <c r="CJ133" s="675"/>
      <c r="CK133" s="675"/>
      <c r="CL133" s="675"/>
      <c r="CM133" s="675"/>
      <c r="CN133" s="675"/>
      <c r="CO133" s="675"/>
      <c r="CP133" s="675"/>
      <c r="CQ133" s="675"/>
      <c r="CR133" s="675"/>
      <c r="CS133" s="675"/>
      <c r="CT133" s="675"/>
      <c r="CU133" s="675"/>
      <c r="CV133" s="675"/>
      <c r="CW133" s="675"/>
      <c r="CX133" s="675"/>
      <c r="CY133" s="675"/>
      <c r="CZ133" s="675"/>
      <c r="DA133" s="675"/>
      <c r="DB133" s="675"/>
      <c r="DC133" s="675"/>
      <c r="DD133" s="675"/>
      <c r="DE133" s="675"/>
      <c r="DF133" s="675"/>
      <c r="DG133" s="675"/>
      <c r="DH133" s="675"/>
      <c r="DI133" s="675"/>
      <c r="DJ133" s="675"/>
      <c r="DK133" s="675"/>
      <c r="DL133" s="675"/>
      <c r="DM133" s="675"/>
      <c r="DN133" s="675"/>
      <c r="DO133" s="675"/>
      <c r="DP133" s="675"/>
      <c r="DQ133" s="675"/>
      <c r="DR133" s="675"/>
      <c r="DS133" s="675"/>
      <c r="DT133" s="675"/>
      <c r="DU133" s="675"/>
      <c r="DV133" s="675"/>
      <c r="DW133" s="675"/>
      <c r="DX133" s="675"/>
      <c r="DY133" s="675"/>
      <c r="DZ133" s="675"/>
      <c r="EA133" s="675"/>
      <c r="EB133" s="675"/>
    </row>
    <row r="134" spans="1:132" ht="12" customHeight="1" x14ac:dyDescent="0.15">
      <c r="A134" s="675"/>
      <c r="B134" s="675"/>
      <c r="C134" s="675"/>
      <c r="D134" s="675"/>
      <c r="E134" s="675"/>
      <c r="F134" s="675"/>
      <c r="G134" s="675"/>
      <c r="H134" s="675"/>
      <c r="I134" s="675"/>
      <c r="J134" s="675"/>
      <c r="K134" s="675"/>
      <c r="L134" s="675"/>
      <c r="M134" s="675"/>
      <c r="N134" s="675"/>
      <c r="O134" s="675"/>
      <c r="P134" s="675"/>
      <c r="Q134" s="675"/>
      <c r="R134" s="675"/>
      <c r="S134" s="675"/>
      <c r="T134" s="891"/>
      <c r="U134" s="675"/>
      <c r="V134" s="675"/>
      <c r="W134" s="675"/>
      <c r="X134" s="675"/>
      <c r="Y134" s="675"/>
      <c r="Z134" s="675"/>
      <c r="AA134" s="675"/>
      <c r="AB134" s="675"/>
      <c r="AC134" s="675"/>
      <c r="AD134" s="675"/>
      <c r="AE134" s="675"/>
      <c r="AF134" s="675"/>
      <c r="AG134" s="675"/>
      <c r="AH134" s="675"/>
      <c r="AI134" s="675"/>
      <c r="AJ134" s="675"/>
      <c r="AK134" s="675"/>
      <c r="AL134" s="675"/>
      <c r="AM134" s="675"/>
      <c r="AN134" s="675"/>
      <c r="AO134" s="675"/>
      <c r="AP134" s="675"/>
      <c r="AQ134" s="675"/>
      <c r="AR134" s="675"/>
      <c r="AS134" s="675"/>
      <c r="AT134" s="675"/>
      <c r="AU134" s="752"/>
      <c r="AV134" s="752"/>
      <c r="AW134" s="752"/>
      <c r="AX134" s="752"/>
      <c r="AY134" s="675"/>
      <c r="AZ134" s="675"/>
      <c r="BA134" s="675"/>
      <c r="BB134" s="675"/>
      <c r="BC134" s="675"/>
      <c r="BD134" s="675"/>
      <c r="BE134" s="675"/>
      <c r="BF134" s="675"/>
      <c r="BG134" s="675"/>
      <c r="BH134" s="675"/>
      <c r="BI134" s="675"/>
      <c r="BJ134" s="675"/>
      <c r="BK134" s="675"/>
      <c r="BL134" s="675"/>
      <c r="BM134" s="675"/>
      <c r="BN134" s="675"/>
      <c r="BO134" s="675"/>
      <c r="BP134" s="675"/>
      <c r="BQ134" s="675"/>
      <c r="BR134" s="675"/>
      <c r="BS134" s="675"/>
      <c r="BT134" s="675"/>
      <c r="BU134" s="770"/>
      <c r="BV134" s="770"/>
      <c r="BW134" s="770"/>
      <c r="BX134" s="770"/>
      <c r="BY134" s="770"/>
      <c r="BZ134" s="770"/>
      <c r="CA134" s="770"/>
      <c r="CB134" s="770"/>
      <c r="CC134" s="675"/>
      <c r="CD134" s="797"/>
      <c r="CE134" s="797"/>
      <c r="CF134" s="797"/>
      <c r="CG134" s="797"/>
      <c r="CH134" s="797"/>
      <c r="CI134" s="797"/>
      <c r="CJ134" s="675"/>
      <c r="CK134" s="675"/>
      <c r="CL134" s="675"/>
      <c r="CM134" s="675"/>
      <c r="CN134" s="675"/>
      <c r="CO134" s="675"/>
      <c r="CP134" s="675"/>
      <c r="CQ134" s="675"/>
      <c r="CR134" s="675"/>
      <c r="CS134" s="675"/>
      <c r="CT134" s="675"/>
      <c r="CU134" s="675"/>
      <c r="CV134" s="675"/>
      <c r="CW134" s="675"/>
      <c r="CX134" s="675"/>
      <c r="CY134" s="675"/>
      <c r="CZ134" s="675"/>
      <c r="DA134" s="675"/>
      <c r="DB134" s="675"/>
      <c r="DC134" s="675"/>
      <c r="DD134" s="675"/>
      <c r="DE134" s="675"/>
      <c r="DF134" s="675"/>
      <c r="DG134" s="675"/>
      <c r="DH134" s="675"/>
      <c r="DI134" s="675"/>
      <c r="DJ134" s="675"/>
      <c r="DK134" s="675"/>
      <c r="DL134" s="675"/>
      <c r="DM134" s="675"/>
      <c r="DN134" s="675"/>
      <c r="DO134" s="675"/>
      <c r="DP134" s="675"/>
      <c r="DQ134" s="675"/>
      <c r="DR134" s="675"/>
      <c r="DS134" s="675"/>
      <c r="DT134" s="675"/>
      <c r="DU134" s="675"/>
      <c r="DV134" s="675"/>
      <c r="DW134" s="675"/>
      <c r="DX134" s="675"/>
      <c r="DY134" s="675"/>
      <c r="DZ134" s="675"/>
      <c r="EA134" s="675"/>
      <c r="EB134" s="675"/>
    </row>
    <row r="135" spans="1:132" ht="12" customHeight="1" x14ac:dyDescent="0.15">
      <c r="A135" s="675"/>
      <c r="B135" s="675"/>
      <c r="C135" s="675"/>
      <c r="D135" s="675"/>
      <c r="E135" s="675"/>
      <c r="F135" s="675"/>
      <c r="G135" s="675"/>
      <c r="H135" s="675"/>
      <c r="I135" s="675"/>
      <c r="J135" s="675"/>
      <c r="K135" s="675"/>
      <c r="L135" s="675"/>
      <c r="M135" s="675"/>
      <c r="N135" s="675"/>
      <c r="O135" s="675"/>
      <c r="P135" s="675"/>
      <c r="Q135" s="675"/>
      <c r="R135" s="675"/>
      <c r="S135" s="675"/>
      <c r="T135" s="891"/>
      <c r="U135" s="675"/>
      <c r="V135" s="675"/>
      <c r="W135" s="675"/>
      <c r="X135" s="675"/>
      <c r="Y135" s="675"/>
      <c r="Z135" s="675"/>
      <c r="AA135" s="675"/>
      <c r="AB135" s="675"/>
      <c r="AC135" s="675"/>
      <c r="AD135" s="675"/>
      <c r="AE135" s="675"/>
      <c r="AF135" s="675"/>
      <c r="AG135" s="675"/>
      <c r="AH135" s="675"/>
      <c r="AI135" s="675"/>
      <c r="AJ135" s="675"/>
      <c r="AK135" s="675"/>
      <c r="AL135" s="675"/>
      <c r="AM135" s="675"/>
      <c r="AN135" s="675"/>
      <c r="AO135" s="675"/>
      <c r="AP135" s="675"/>
      <c r="AQ135" s="675"/>
      <c r="AR135" s="675"/>
      <c r="AS135" s="675"/>
      <c r="AT135" s="675"/>
      <c r="AU135" s="752"/>
      <c r="AV135" s="752"/>
      <c r="AW135" s="752"/>
      <c r="AX135" s="752"/>
      <c r="AY135" s="675"/>
      <c r="AZ135" s="675"/>
      <c r="BA135" s="675"/>
      <c r="BB135" s="675"/>
      <c r="BC135" s="675"/>
      <c r="BD135" s="675"/>
      <c r="BE135" s="675"/>
      <c r="BF135" s="675"/>
      <c r="BG135" s="675"/>
      <c r="BH135" s="675"/>
      <c r="BI135" s="675"/>
      <c r="BJ135" s="675"/>
      <c r="BK135" s="675"/>
      <c r="BL135" s="675"/>
      <c r="BM135" s="675"/>
      <c r="BN135" s="675"/>
      <c r="BO135" s="675"/>
      <c r="BP135" s="675"/>
      <c r="BQ135" s="675"/>
      <c r="BR135" s="675"/>
      <c r="BS135" s="675"/>
      <c r="BT135" s="675"/>
      <c r="BU135" s="770"/>
      <c r="BV135" s="770"/>
      <c r="BW135" s="770"/>
      <c r="BX135" s="770"/>
      <c r="BY135" s="770"/>
      <c r="BZ135" s="770"/>
      <c r="CA135" s="770"/>
      <c r="CB135" s="770"/>
      <c r="CC135" s="675"/>
      <c r="CD135" s="797"/>
      <c r="CE135" s="797"/>
      <c r="CF135" s="797"/>
      <c r="CG135" s="797"/>
      <c r="CH135" s="797"/>
      <c r="CI135" s="797"/>
      <c r="CJ135" s="675"/>
      <c r="CK135" s="675"/>
      <c r="CL135" s="675"/>
      <c r="CM135" s="675"/>
      <c r="CN135" s="675"/>
      <c r="CO135" s="675"/>
      <c r="CP135" s="675"/>
      <c r="CQ135" s="675"/>
      <c r="CR135" s="675"/>
      <c r="CS135" s="675"/>
      <c r="CT135" s="675"/>
      <c r="CU135" s="675"/>
      <c r="CV135" s="675"/>
      <c r="CW135" s="675"/>
      <c r="CX135" s="675"/>
      <c r="CY135" s="675"/>
      <c r="CZ135" s="675"/>
      <c r="DA135" s="675"/>
      <c r="DB135" s="675"/>
      <c r="DC135" s="675"/>
      <c r="DD135" s="675"/>
      <c r="DE135" s="675"/>
      <c r="DF135" s="675"/>
      <c r="DG135" s="675"/>
      <c r="DH135" s="675"/>
      <c r="DI135" s="675"/>
      <c r="DJ135" s="675"/>
      <c r="DK135" s="675"/>
      <c r="DL135" s="675"/>
      <c r="DM135" s="675"/>
      <c r="DN135" s="675"/>
      <c r="DO135" s="675"/>
      <c r="DP135" s="675"/>
      <c r="DQ135" s="675"/>
      <c r="DR135" s="675"/>
      <c r="DS135" s="675"/>
      <c r="DT135" s="675"/>
      <c r="DU135" s="675"/>
      <c r="DV135" s="675"/>
      <c r="DW135" s="675"/>
      <c r="DX135" s="675"/>
      <c r="DY135" s="675"/>
      <c r="DZ135" s="675"/>
      <c r="EA135" s="675"/>
      <c r="EB135" s="675"/>
    </row>
    <row r="136" spans="1:132" ht="12" customHeight="1" x14ac:dyDescent="0.15">
      <c r="A136" s="675"/>
      <c r="B136" s="675"/>
      <c r="C136" s="675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891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675"/>
      <c r="AQ136" s="675"/>
      <c r="AR136" s="675"/>
      <c r="AS136" s="675"/>
      <c r="AT136" s="675"/>
      <c r="AU136" s="752"/>
      <c r="AV136" s="752"/>
      <c r="AW136" s="752"/>
      <c r="AX136" s="752"/>
      <c r="AY136" s="675"/>
      <c r="AZ136" s="675"/>
      <c r="BA136" s="675"/>
      <c r="BB136" s="675"/>
      <c r="BC136" s="675"/>
      <c r="BD136" s="675"/>
      <c r="BE136" s="675"/>
      <c r="BF136" s="675"/>
      <c r="BG136" s="675"/>
      <c r="BH136" s="675"/>
      <c r="BI136" s="675"/>
      <c r="BJ136" s="675"/>
      <c r="BK136" s="675"/>
      <c r="BL136" s="675"/>
      <c r="BM136" s="675"/>
      <c r="BN136" s="675"/>
      <c r="BO136" s="675"/>
      <c r="BP136" s="675"/>
      <c r="BQ136" s="675"/>
      <c r="BR136" s="675"/>
      <c r="BS136" s="675"/>
      <c r="BT136" s="675"/>
      <c r="BU136" s="770"/>
      <c r="BV136" s="770"/>
      <c r="BW136" s="770"/>
      <c r="BX136" s="770"/>
      <c r="BY136" s="770"/>
      <c r="BZ136" s="770"/>
      <c r="CA136" s="770"/>
      <c r="CB136" s="770"/>
      <c r="CC136" s="675"/>
      <c r="CD136" s="797"/>
      <c r="CE136" s="797"/>
      <c r="CF136" s="797"/>
      <c r="CG136" s="797"/>
      <c r="CH136" s="797"/>
      <c r="CI136" s="797"/>
      <c r="CJ136" s="675"/>
      <c r="CK136" s="675"/>
      <c r="CL136" s="675"/>
      <c r="CM136" s="675"/>
      <c r="CN136" s="675"/>
      <c r="CO136" s="675"/>
      <c r="CP136" s="675"/>
      <c r="CQ136" s="675"/>
      <c r="CR136" s="675"/>
      <c r="CS136" s="675"/>
      <c r="CT136" s="675"/>
      <c r="CU136" s="675"/>
      <c r="CV136" s="675"/>
      <c r="CW136" s="675"/>
      <c r="CX136" s="675"/>
      <c r="CY136" s="675"/>
      <c r="CZ136" s="675"/>
      <c r="DA136" s="675"/>
      <c r="DB136" s="675"/>
      <c r="DC136" s="675"/>
      <c r="DD136" s="675"/>
      <c r="DE136" s="675"/>
      <c r="DF136" s="675"/>
      <c r="DG136" s="675"/>
      <c r="DH136" s="675"/>
      <c r="DI136" s="675"/>
      <c r="DJ136" s="675"/>
      <c r="DK136" s="675"/>
      <c r="DL136" s="675"/>
      <c r="DM136" s="675"/>
      <c r="DN136" s="675"/>
      <c r="DO136" s="675"/>
      <c r="DP136" s="675"/>
      <c r="DQ136" s="675"/>
      <c r="DR136" s="675"/>
      <c r="DS136" s="675"/>
      <c r="DT136" s="675"/>
      <c r="DU136" s="675"/>
      <c r="DV136" s="675"/>
      <c r="DW136" s="675"/>
      <c r="DX136" s="675"/>
      <c r="DY136" s="675"/>
      <c r="DZ136" s="675"/>
      <c r="EA136" s="675"/>
      <c r="EB136" s="675"/>
    </row>
    <row r="137" spans="1:132" ht="12" customHeight="1" x14ac:dyDescent="0.15">
      <c r="A137" s="675"/>
      <c r="B137" s="67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891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675"/>
      <c r="AQ137" s="675"/>
      <c r="AR137" s="675"/>
      <c r="AS137" s="675"/>
      <c r="AT137" s="675"/>
      <c r="AU137" s="752"/>
      <c r="AV137" s="752"/>
      <c r="AW137" s="752"/>
      <c r="AX137" s="752"/>
      <c r="AY137" s="675"/>
      <c r="AZ137" s="675"/>
      <c r="BA137" s="675"/>
      <c r="BB137" s="675"/>
      <c r="BC137" s="675"/>
      <c r="BD137" s="675"/>
      <c r="BE137" s="675"/>
      <c r="BF137" s="675"/>
      <c r="BG137" s="675"/>
      <c r="BH137" s="675"/>
      <c r="BI137" s="675"/>
      <c r="BJ137" s="675"/>
      <c r="BK137" s="675"/>
      <c r="BL137" s="675"/>
      <c r="BM137" s="675"/>
      <c r="BN137" s="675"/>
      <c r="BO137" s="675"/>
      <c r="BP137" s="675"/>
      <c r="BQ137" s="675"/>
      <c r="BR137" s="675"/>
      <c r="BS137" s="675"/>
      <c r="BT137" s="675"/>
      <c r="BU137" s="770"/>
      <c r="BV137" s="770"/>
      <c r="BW137" s="770"/>
      <c r="BX137" s="770"/>
      <c r="BY137" s="770"/>
      <c r="BZ137" s="770"/>
      <c r="CA137" s="770"/>
      <c r="CB137" s="770"/>
      <c r="CC137" s="675"/>
      <c r="CD137" s="797"/>
      <c r="CE137" s="797"/>
      <c r="CF137" s="797"/>
      <c r="CG137" s="797"/>
      <c r="CH137" s="797"/>
      <c r="CI137" s="797"/>
      <c r="CJ137" s="675"/>
      <c r="CK137" s="675"/>
      <c r="CL137" s="675"/>
      <c r="CM137" s="675"/>
      <c r="CN137" s="675"/>
      <c r="CO137" s="675"/>
      <c r="CP137" s="675"/>
      <c r="CQ137" s="675"/>
      <c r="CR137" s="675"/>
      <c r="CS137" s="675"/>
      <c r="CT137" s="675"/>
      <c r="CU137" s="675"/>
      <c r="CV137" s="675"/>
      <c r="CW137" s="675"/>
      <c r="CX137" s="675"/>
      <c r="CY137" s="675"/>
      <c r="CZ137" s="675"/>
      <c r="DA137" s="675"/>
      <c r="DB137" s="675"/>
      <c r="DC137" s="675"/>
      <c r="DD137" s="675"/>
      <c r="DE137" s="675"/>
      <c r="DF137" s="675"/>
      <c r="DG137" s="675"/>
      <c r="DH137" s="675"/>
      <c r="DI137" s="675"/>
      <c r="DJ137" s="675"/>
      <c r="DK137" s="675"/>
      <c r="DL137" s="675"/>
      <c r="DM137" s="675"/>
      <c r="DN137" s="675"/>
      <c r="DO137" s="675"/>
      <c r="DP137" s="675"/>
      <c r="DQ137" s="675"/>
      <c r="DR137" s="675"/>
      <c r="DS137" s="675"/>
      <c r="DT137" s="675"/>
      <c r="DU137" s="675"/>
      <c r="DV137" s="675"/>
      <c r="DW137" s="675"/>
      <c r="DX137" s="675"/>
      <c r="DY137" s="675"/>
      <c r="DZ137" s="675"/>
      <c r="EA137" s="675"/>
      <c r="EB137" s="675"/>
    </row>
    <row r="138" spans="1:132" ht="12" customHeight="1" x14ac:dyDescent="0.15">
      <c r="A138" s="675"/>
      <c r="B138" s="67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891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675"/>
      <c r="AQ138" s="675"/>
      <c r="AR138" s="675"/>
      <c r="AS138" s="675"/>
      <c r="AT138" s="675"/>
      <c r="AU138" s="752"/>
      <c r="AV138" s="752"/>
      <c r="AW138" s="752"/>
      <c r="AX138" s="752"/>
      <c r="AY138" s="675"/>
      <c r="AZ138" s="675"/>
      <c r="BA138" s="675"/>
      <c r="BB138" s="675"/>
      <c r="BC138" s="675"/>
      <c r="BD138" s="675"/>
      <c r="BE138" s="675"/>
      <c r="BF138" s="675"/>
      <c r="BG138" s="675"/>
      <c r="BH138" s="675"/>
      <c r="BI138" s="675"/>
      <c r="BJ138" s="675"/>
      <c r="BK138" s="675"/>
      <c r="BL138" s="675"/>
      <c r="BM138" s="675"/>
      <c r="BN138" s="675"/>
      <c r="BO138" s="675"/>
      <c r="BP138" s="675"/>
      <c r="BQ138" s="675"/>
      <c r="BR138" s="675"/>
      <c r="BS138" s="675"/>
      <c r="BT138" s="675"/>
      <c r="BU138" s="770"/>
      <c r="BV138" s="770"/>
      <c r="BW138" s="770"/>
      <c r="BX138" s="770"/>
      <c r="BY138" s="770"/>
      <c r="BZ138" s="770"/>
      <c r="CA138" s="770"/>
      <c r="CB138" s="770"/>
      <c r="CC138" s="675"/>
      <c r="CD138" s="797"/>
      <c r="CE138" s="797"/>
      <c r="CF138" s="797"/>
      <c r="CG138" s="797"/>
      <c r="CH138" s="797"/>
      <c r="CI138" s="797"/>
      <c r="CJ138" s="675"/>
      <c r="CK138" s="675"/>
      <c r="CL138" s="675"/>
      <c r="CM138" s="675"/>
      <c r="CN138" s="675"/>
      <c r="CO138" s="675"/>
      <c r="CP138" s="675"/>
      <c r="CQ138" s="675"/>
      <c r="CR138" s="675"/>
      <c r="CS138" s="675"/>
      <c r="CT138" s="675"/>
      <c r="CU138" s="675"/>
      <c r="CV138" s="675"/>
      <c r="CW138" s="675"/>
      <c r="CX138" s="675"/>
      <c r="CY138" s="675"/>
      <c r="CZ138" s="675"/>
      <c r="DA138" s="675"/>
      <c r="DB138" s="675"/>
      <c r="DC138" s="675"/>
      <c r="DD138" s="675"/>
      <c r="DE138" s="675"/>
      <c r="DF138" s="675"/>
      <c r="DG138" s="675"/>
      <c r="DH138" s="675"/>
      <c r="DI138" s="675"/>
      <c r="DJ138" s="675"/>
      <c r="DK138" s="675"/>
      <c r="DL138" s="675"/>
      <c r="DM138" s="675"/>
      <c r="DN138" s="675"/>
      <c r="DO138" s="675"/>
      <c r="DP138" s="675"/>
      <c r="DQ138" s="675"/>
      <c r="DR138" s="675"/>
      <c r="DS138" s="675"/>
      <c r="DT138" s="675"/>
      <c r="DU138" s="675"/>
      <c r="DV138" s="675"/>
      <c r="DW138" s="675"/>
      <c r="DX138" s="675"/>
      <c r="DY138" s="675"/>
      <c r="DZ138" s="675"/>
      <c r="EA138" s="675"/>
      <c r="EB138" s="675"/>
    </row>
    <row r="139" spans="1:132" ht="12" customHeight="1" x14ac:dyDescent="0.15">
      <c r="A139" s="675"/>
      <c r="B139" s="675"/>
      <c r="C139" s="675"/>
      <c r="D139" s="675"/>
      <c r="E139" s="675"/>
      <c r="F139" s="675"/>
      <c r="G139" s="675"/>
      <c r="H139" s="675"/>
      <c r="I139" s="675"/>
      <c r="J139" s="675"/>
      <c r="K139" s="675"/>
      <c r="L139" s="675"/>
      <c r="M139" s="675"/>
      <c r="N139" s="675"/>
      <c r="O139" s="675"/>
      <c r="P139" s="675"/>
      <c r="Q139" s="675"/>
      <c r="R139" s="675"/>
      <c r="S139" s="675"/>
      <c r="T139" s="891"/>
      <c r="U139" s="675"/>
      <c r="V139" s="675"/>
      <c r="W139" s="675"/>
      <c r="X139" s="675"/>
      <c r="Y139" s="675"/>
      <c r="Z139" s="675"/>
      <c r="AA139" s="675"/>
      <c r="AB139" s="675"/>
      <c r="AC139" s="675"/>
      <c r="AD139" s="675"/>
      <c r="AE139" s="675"/>
      <c r="AF139" s="675"/>
      <c r="AG139" s="675"/>
      <c r="AH139" s="675"/>
      <c r="AI139" s="675"/>
      <c r="AJ139" s="675"/>
      <c r="AK139" s="675"/>
      <c r="AL139" s="675"/>
      <c r="AM139" s="675"/>
      <c r="AN139" s="675"/>
      <c r="AO139" s="675"/>
      <c r="AP139" s="675"/>
      <c r="AQ139" s="675"/>
      <c r="AR139" s="675"/>
      <c r="AS139" s="675"/>
      <c r="AT139" s="675"/>
      <c r="AU139" s="752"/>
      <c r="AV139" s="752"/>
      <c r="AW139" s="752"/>
      <c r="AX139" s="752"/>
      <c r="AY139" s="675"/>
      <c r="AZ139" s="675"/>
      <c r="BA139" s="675"/>
      <c r="BB139" s="675"/>
      <c r="BC139" s="675"/>
      <c r="BD139" s="675"/>
      <c r="BE139" s="675"/>
      <c r="BF139" s="675"/>
      <c r="BG139" s="675"/>
      <c r="BH139" s="675"/>
      <c r="BI139" s="675"/>
      <c r="BJ139" s="675"/>
      <c r="BK139" s="675"/>
      <c r="BL139" s="675"/>
      <c r="BM139" s="675"/>
      <c r="BN139" s="675"/>
      <c r="BO139" s="675"/>
      <c r="BP139" s="675"/>
      <c r="BQ139" s="675"/>
      <c r="BR139" s="675"/>
      <c r="BS139" s="675"/>
      <c r="BT139" s="675"/>
      <c r="BU139" s="770"/>
      <c r="BV139" s="770"/>
      <c r="BW139" s="770"/>
      <c r="BX139" s="770"/>
      <c r="BY139" s="770"/>
      <c r="BZ139" s="770"/>
      <c r="CA139" s="770"/>
      <c r="CB139" s="770"/>
      <c r="CC139" s="675"/>
      <c r="CD139" s="797"/>
      <c r="CE139" s="797"/>
      <c r="CF139" s="797"/>
      <c r="CG139" s="797"/>
      <c r="CH139" s="797"/>
      <c r="CI139" s="797"/>
      <c r="CJ139" s="675"/>
      <c r="CK139" s="675"/>
      <c r="CL139" s="675"/>
      <c r="CM139" s="675"/>
      <c r="CN139" s="675"/>
      <c r="CO139" s="675"/>
      <c r="CP139" s="675"/>
      <c r="CQ139" s="675"/>
      <c r="CR139" s="675"/>
      <c r="CS139" s="675"/>
      <c r="CT139" s="675"/>
      <c r="CU139" s="675"/>
      <c r="CV139" s="675"/>
      <c r="CW139" s="675"/>
      <c r="CX139" s="675"/>
      <c r="CY139" s="675"/>
      <c r="CZ139" s="675"/>
      <c r="DA139" s="675"/>
      <c r="DB139" s="675"/>
      <c r="DC139" s="675"/>
      <c r="DD139" s="675"/>
      <c r="DE139" s="675"/>
      <c r="DF139" s="675"/>
      <c r="DG139" s="675"/>
      <c r="DH139" s="675"/>
      <c r="DI139" s="675"/>
      <c r="DJ139" s="675"/>
      <c r="DK139" s="675"/>
      <c r="DL139" s="675"/>
      <c r="DM139" s="675"/>
      <c r="DN139" s="675"/>
      <c r="DO139" s="675"/>
      <c r="DP139" s="675"/>
      <c r="DQ139" s="675"/>
      <c r="DR139" s="675"/>
      <c r="DS139" s="675"/>
      <c r="DT139" s="675"/>
      <c r="DU139" s="675"/>
      <c r="DV139" s="675"/>
      <c r="DW139" s="675"/>
      <c r="DX139" s="675"/>
      <c r="DY139" s="675"/>
      <c r="DZ139" s="675"/>
      <c r="EA139" s="675"/>
      <c r="EB139" s="675"/>
    </row>
    <row r="140" spans="1:132" ht="12" customHeight="1" x14ac:dyDescent="0.15">
      <c r="A140" s="675"/>
      <c r="B140" s="675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891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675"/>
      <c r="AQ140" s="675"/>
      <c r="AR140" s="675"/>
      <c r="AS140" s="675"/>
      <c r="AT140" s="675"/>
      <c r="AU140" s="752"/>
      <c r="AV140" s="752"/>
      <c r="AW140" s="752"/>
      <c r="AX140" s="752"/>
      <c r="AY140" s="675"/>
      <c r="AZ140" s="675"/>
      <c r="BA140" s="675"/>
      <c r="BB140" s="675"/>
      <c r="BC140" s="675"/>
      <c r="BD140" s="675"/>
      <c r="BE140" s="675"/>
      <c r="BF140" s="675"/>
      <c r="BG140" s="675"/>
      <c r="BH140" s="675"/>
      <c r="BI140" s="675"/>
      <c r="BJ140" s="675"/>
      <c r="BK140" s="675"/>
      <c r="BL140" s="675"/>
      <c r="BM140" s="675"/>
      <c r="BN140" s="675"/>
      <c r="BO140" s="675"/>
      <c r="BP140" s="675"/>
      <c r="BQ140" s="675"/>
      <c r="BR140" s="675"/>
      <c r="BS140" s="675"/>
      <c r="BT140" s="675"/>
      <c r="BU140" s="770"/>
      <c r="BV140" s="770"/>
      <c r="BW140" s="770"/>
      <c r="BX140" s="770"/>
      <c r="BY140" s="770"/>
      <c r="BZ140" s="770"/>
      <c r="CA140" s="770"/>
      <c r="CB140" s="770"/>
      <c r="CC140" s="675"/>
      <c r="CD140" s="797"/>
      <c r="CE140" s="797"/>
      <c r="CF140" s="797"/>
      <c r="CG140" s="797"/>
      <c r="CH140" s="797"/>
      <c r="CI140" s="797"/>
      <c r="CJ140" s="675"/>
      <c r="CK140" s="675"/>
      <c r="CL140" s="675"/>
      <c r="CM140" s="675"/>
      <c r="CN140" s="675"/>
      <c r="CO140" s="675"/>
      <c r="CP140" s="675"/>
      <c r="CQ140" s="675"/>
      <c r="CR140" s="675"/>
      <c r="CS140" s="675"/>
      <c r="CT140" s="675"/>
      <c r="CU140" s="675"/>
      <c r="CV140" s="675"/>
      <c r="CW140" s="675"/>
      <c r="CX140" s="675"/>
      <c r="CY140" s="675"/>
      <c r="CZ140" s="675"/>
      <c r="DA140" s="675"/>
      <c r="DB140" s="675"/>
      <c r="DC140" s="675"/>
      <c r="DD140" s="675"/>
      <c r="DE140" s="675"/>
      <c r="DF140" s="675"/>
      <c r="DG140" s="675"/>
      <c r="DH140" s="675"/>
      <c r="DI140" s="675"/>
      <c r="DJ140" s="675"/>
      <c r="DK140" s="675"/>
      <c r="DL140" s="675"/>
      <c r="DM140" s="675"/>
      <c r="DN140" s="675"/>
      <c r="DO140" s="675"/>
      <c r="DP140" s="675"/>
      <c r="DQ140" s="675"/>
      <c r="DR140" s="675"/>
      <c r="DS140" s="675"/>
      <c r="DT140" s="675"/>
      <c r="DU140" s="675"/>
      <c r="DV140" s="675"/>
      <c r="DW140" s="675"/>
      <c r="DX140" s="675"/>
      <c r="DY140" s="675"/>
      <c r="DZ140" s="675"/>
      <c r="EA140" s="675"/>
      <c r="EB140" s="675"/>
    </row>
    <row r="141" spans="1:132" ht="12" customHeight="1" x14ac:dyDescent="0.15">
      <c r="A141" s="675"/>
      <c r="B141" s="675"/>
      <c r="C141" s="675"/>
      <c r="D141" s="675"/>
      <c r="E141" s="675"/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891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675"/>
      <c r="AQ141" s="675"/>
      <c r="AR141" s="675"/>
      <c r="AS141" s="675"/>
      <c r="AT141" s="675"/>
      <c r="AU141" s="752"/>
      <c r="AV141" s="752"/>
      <c r="AW141" s="752"/>
      <c r="AX141" s="752"/>
      <c r="AY141" s="675"/>
      <c r="AZ141" s="675"/>
      <c r="BA141" s="675"/>
      <c r="BB141" s="675"/>
      <c r="BC141" s="675"/>
      <c r="BD141" s="675"/>
      <c r="BE141" s="675"/>
      <c r="BF141" s="675"/>
      <c r="BG141" s="675"/>
      <c r="BH141" s="675"/>
      <c r="BI141" s="675"/>
      <c r="BJ141" s="675"/>
      <c r="BK141" s="675"/>
      <c r="BL141" s="675"/>
      <c r="BM141" s="675"/>
      <c r="BN141" s="675"/>
      <c r="BO141" s="675"/>
      <c r="BP141" s="675"/>
      <c r="BQ141" s="675"/>
      <c r="BR141" s="675"/>
      <c r="BS141" s="675"/>
      <c r="BT141" s="675"/>
      <c r="BU141" s="770"/>
      <c r="BV141" s="770"/>
      <c r="BW141" s="770"/>
      <c r="BX141" s="770"/>
      <c r="BY141" s="770"/>
      <c r="BZ141" s="770"/>
      <c r="CA141" s="770"/>
      <c r="CB141" s="770"/>
      <c r="CC141" s="675"/>
      <c r="CD141" s="797"/>
      <c r="CE141" s="797"/>
      <c r="CF141" s="797"/>
      <c r="CG141" s="797"/>
      <c r="CH141" s="797"/>
      <c r="CI141" s="797"/>
      <c r="CJ141" s="675"/>
      <c r="CK141" s="675"/>
      <c r="CL141" s="675"/>
      <c r="CM141" s="675"/>
      <c r="CN141" s="675"/>
      <c r="CO141" s="675"/>
      <c r="CP141" s="675"/>
      <c r="CQ141" s="675"/>
      <c r="CR141" s="675"/>
      <c r="CS141" s="675"/>
      <c r="CT141" s="675"/>
      <c r="CU141" s="675"/>
      <c r="CV141" s="675"/>
      <c r="CW141" s="675"/>
      <c r="CX141" s="675"/>
      <c r="CY141" s="675"/>
      <c r="CZ141" s="675"/>
      <c r="DA141" s="675"/>
      <c r="DB141" s="675"/>
      <c r="DC141" s="675"/>
      <c r="DD141" s="675"/>
      <c r="DE141" s="675"/>
      <c r="DF141" s="675"/>
      <c r="DG141" s="675"/>
      <c r="DH141" s="675"/>
      <c r="DI141" s="675"/>
      <c r="DJ141" s="675"/>
      <c r="DK141" s="675"/>
      <c r="DL141" s="675"/>
      <c r="DM141" s="675"/>
      <c r="DN141" s="675"/>
      <c r="DO141" s="675"/>
      <c r="DP141" s="675"/>
      <c r="DQ141" s="675"/>
      <c r="DR141" s="675"/>
      <c r="DS141" s="675"/>
      <c r="DT141" s="675"/>
      <c r="DU141" s="675"/>
      <c r="DV141" s="675"/>
      <c r="DW141" s="675"/>
      <c r="DX141" s="675"/>
      <c r="DY141" s="675"/>
      <c r="DZ141" s="675"/>
      <c r="EA141" s="675"/>
      <c r="EB141" s="675"/>
    </row>
    <row r="142" spans="1:132" ht="12" customHeight="1" x14ac:dyDescent="0.15">
      <c r="A142" s="675"/>
      <c r="B142" s="675"/>
      <c r="C142" s="675"/>
      <c r="D142" s="675"/>
      <c r="E142" s="675"/>
      <c r="F142" s="675"/>
      <c r="G142" s="675"/>
      <c r="H142" s="675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891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675"/>
      <c r="AQ142" s="675"/>
      <c r="AR142" s="675"/>
      <c r="AS142" s="675"/>
      <c r="AT142" s="675"/>
      <c r="AU142" s="752"/>
      <c r="AV142" s="752"/>
      <c r="AW142" s="752"/>
      <c r="AX142" s="752"/>
      <c r="AY142" s="675"/>
      <c r="AZ142" s="675"/>
      <c r="BA142" s="675"/>
      <c r="BB142" s="675"/>
      <c r="BC142" s="675"/>
      <c r="BD142" s="675"/>
      <c r="BE142" s="675"/>
      <c r="BF142" s="675"/>
      <c r="BG142" s="675"/>
      <c r="BH142" s="675"/>
      <c r="BI142" s="675"/>
      <c r="BJ142" s="675"/>
      <c r="BK142" s="675"/>
      <c r="BL142" s="675"/>
      <c r="BM142" s="675"/>
      <c r="BN142" s="675"/>
      <c r="BO142" s="675"/>
      <c r="BP142" s="675"/>
      <c r="BQ142" s="675"/>
      <c r="BR142" s="675"/>
      <c r="BS142" s="675"/>
      <c r="BT142" s="675"/>
      <c r="BU142" s="770"/>
      <c r="BV142" s="770"/>
      <c r="BW142" s="770"/>
      <c r="BX142" s="770"/>
      <c r="BY142" s="770"/>
      <c r="BZ142" s="770"/>
      <c r="CA142" s="770"/>
      <c r="CB142" s="770"/>
      <c r="CC142" s="675"/>
      <c r="CD142" s="797"/>
      <c r="CE142" s="797"/>
      <c r="CF142" s="797"/>
      <c r="CG142" s="797"/>
      <c r="CH142" s="797"/>
      <c r="CI142" s="797"/>
      <c r="CJ142" s="675"/>
      <c r="CK142" s="675"/>
      <c r="CL142" s="675"/>
      <c r="CM142" s="675"/>
      <c r="CN142" s="675"/>
      <c r="CO142" s="675"/>
      <c r="CP142" s="675"/>
      <c r="CQ142" s="675"/>
      <c r="CR142" s="675"/>
      <c r="CS142" s="675"/>
      <c r="CT142" s="675"/>
      <c r="CU142" s="675"/>
      <c r="CV142" s="675"/>
      <c r="CW142" s="675"/>
      <c r="CX142" s="675"/>
      <c r="CY142" s="675"/>
      <c r="CZ142" s="675"/>
      <c r="DA142" s="675"/>
      <c r="DB142" s="675"/>
      <c r="DC142" s="675"/>
      <c r="DD142" s="675"/>
      <c r="DE142" s="675"/>
      <c r="DF142" s="675"/>
      <c r="DG142" s="675"/>
      <c r="DH142" s="675"/>
      <c r="DI142" s="675"/>
      <c r="DJ142" s="675"/>
      <c r="DK142" s="675"/>
      <c r="DL142" s="675"/>
      <c r="DM142" s="675"/>
      <c r="DN142" s="675"/>
      <c r="DO142" s="675"/>
      <c r="DP142" s="675"/>
      <c r="DQ142" s="675"/>
      <c r="DR142" s="675"/>
      <c r="DS142" s="675"/>
      <c r="DT142" s="675"/>
      <c r="DU142" s="675"/>
      <c r="DV142" s="675"/>
      <c r="DW142" s="675"/>
      <c r="DX142" s="675"/>
      <c r="DY142" s="675"/>
      <c r="DZ142" s="675"/>
      <c r="EA142" s="675"/>
      <c r="EB142" s="675"/>
    </row>
    <row r="143" spans="1:132" ht="12" customHeight="1" x14ac:dyDescent="0.15">
      <c r="A143" s="675"/>
      <c r="B143" s="675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891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675"/>
      <c r="AQ143" s="675"/>
      <c r="AR143" s="675"/>
      <c r="AS143" s="675"/>
      <c r="AT143" s="675"/>
      <c r="AU143" s="752"/>
      <c r="AV143" s="752"/>
      <c r="AW143" s="752"/>
      <c r="AX143" s="752"/>
      <c r="AY143" s="675"/>
      <c r="AZ143" s="675"/>
      <c r="BA143" s="675"/>
      <c r="BB143" s="675"/>
      <c r="BC143" s="675"/>
      <c r="BD143" s="675"/>
      <c r="BE143" s="675"/>
      <c r="BF143" s="675"/>
      <c r="BG143" s="675"/>
      <c r="BH143" s="675"/>
      <c r="BI143" s="675"/>
      <c r="BJ143" s="675"/>
      <c r="BK143" s="675"/>
      <c r="BL143" s="675"/>
      <c r="BM143" s="675"/>
      <c r="BN143" s="675"/>
      <c r="BO143" s="675"/>
      <c r="BP143" s="675"/>
      <c r="BQ143" s="675"/>
      <c r="BR143" s="675"/>
      <c r="BS143" s="675"/>
      <c r="BT143" s="675"/>
      <c r="BU143" s="770"/>
      <c r="BV143" s="770"/>
      <c r="BW143" s="770"/>
      <c r="BX143" s="770"/>
      <c r="BY143" s="770"/>
      <c r="BZ143" s="770"/>
      <c r="CA143" s="770"/>
      <c r="CB143" s="770"/>
      <c r="CC143" s="675"/>
      <c r="CD143" s="797"/>
      <c r="CE143" s="797"/>
      <c r="CF143" s="797"/>
      <c r="CG143" s="797"/>
      <c r="CH143" s="797"/>
      <c r="CI143" s="797"/>
      <c r="CJ143" s="675"/>
      <c r="CK143" s="675"/>
      <c r="CL143" s="675"/>
      <c r="CM143" s="675"/>
      <c r="CN143" s="675"/>
      <c r="CO143" s="675"/>
      <c r="CP143" s="675"/>
      <c r="CQ143" s="675"/>
      <c r="CR143" s="675"/>
      <c r="CS143" s="675"/>
      <c r="CT143" s="675"/>
      <c r="CU143" s="675"/>
      <c r="CV143" s="675"/>
      <c r="CW143" s="675"/>
      <c r="CX143" s="675"/>
      <c r="CY143" s="675"/>
      <c r="CZ143" s="675"/>
      <c r="DA143" s="675"/>
      <c r="DB143" s="675"/>
      <c r="DC143" s="675"/>
      <c r="DD143" s="675"/>
      <c r="DE143" s="675"/>
      <c r="DF143" s="675"/>
      <c r="DG143" s="675"/>
      <c r="DH143" s="675"/>
      <c r="DI143" s="675"/>
      <c r="DJ143" s="675"/>
      <c r="DK143" s="675"/>
      <c r="DL143" s="675"/>
      <c r="DM143" s="675"/>
      <c r="DN143" s="675"/>
      <c r="DO143" s="675"/>
      <c r="DP143" s="675"/>
      <c r="DQ143" s="675"/>
      <c r="DR143" s="675"/>
      <c r="DS143" s="675"/>
      <c r="DT143" s="675"/>
      <c r="DU143" s="675"/>
      <c r="DV143" s="675"/>
      <c r="DW143" s="675"/>
      <c r="DX143" s="675"/>
      <c r="DY143" s="675"/>
      <c r="DZ143" s="675"/>
      <c r="EA143" s="675"/>
      <c r="EB143" s="675"/>
    </row>
    <row r="144" spans="1:132" ht="12" customHeight="1" x14ac:dyDescent="0.15">
      <c r="A144" s="675"/>
      <c r="B144" s="675"/>
      <c r="C144" s="675"/>
      <c r="D144" s="675"/>
      <c r="E144" s="675"/>
      <c r="F144" s="675"/>
      <c r="G144" s="675"/>
      <c r="H144" s="675"/>
      <c r="I144" s="675"/>
      <c r="J144" s="675"/>
      <c r="K144" s="675"/>
      <c r="L144" s="675"/>
      <c r="M144" s="675"/>
      <c r="N144" s="675"/>
      <c r="O144" s="675"/>
      <c r="P144" s="675"/>
      <c r="Q144" s="675"/>
      <c r="R144" s="675"/>
      <c r="S144" s="675"/>
      <c r="T144" s="891"/>
      <c r="U144" s="675"/>
      <c r="V144" s="675"/>
      <c r="W144" s="675"/>
      <c r="X144" s="675"/>
      <c r="Y144" s="675"/>
      <c r="Z144" s="675"/>
      <c r="AA144" s="675"/>
      <c r="AB144" s="675"/>
      <c r="AC144" s="675"/>
      <c r="AD144" s="675"/>
      <c r="AE144" s="675"/>
      <c r="AF144" s="675"/>
      <c r="AG144" s="675"/>
      <c r="AH144" s="675"/>
      <c r="AI144" s="675"/>
      <c r="AJ144" s="675"/>
      <c r="AK144" s="675"/>
      <c r="AL144" s="675"/>
      <c r="AM144" s="675"/>
      <c r="AN144" s="675"/>
      <c r="AO144" s="675"/>
      <c r="AP144" s="675"/>
      <c r="AQ144" s="675"/>
      <c r="AR144" s="675"/>
      <c r="AS144" s="675"/>
      <c r="AT144" s="675"/>
      <c r="AU144" s="752"/>
      <c r="AV144" s="752"/>
      <c r="AW144" s="752"/>
      <c r="AX144" s="752"/>
      <c r="AY144" s="675"/>
      <c r="AZ144" s="675"/>
      <c r="BA144" s="675"/>
      <c r="BB144" s="675"/>
      <c r="BC144" s="675"/>
      <c r="BD144" s="675"/>
      <c r="BE144" s="675"/>
      <c r="BF144" s="675"/>
      <c r="BG144" s="675"/>
      <c r="BH144" s="675"/>
      <c r="BI144" s="675"/>
      <c r="BJ144" s="675"/>
      <c r="BK144" s="675"/>
      <c r="BL144" s="675"/>
      <c r="BM144" s="675"/>
      <c r="BN144" s="675"/>
      <c r="BO144" s="675"/>
      <c r="BP144" s="675"/>
      <c r="BQ144" s="675"/>
      <c r="BR144" s="675"/>
      <c r="BS144" s="675"/>
      <c r="BT144" s="675"/>
      <c r="BU144" s="770"/>
      <c r="BV144" s="770"/>
      <c r="BW144" s="770"/>
      <c r="BX144" s="770"/>
      <c r="BY144" s="770"/>
      <c r="BZ144" s="770"/>
      <c r="CA144" s="770"/>
      <c r="CB144" s="770"/>
      <c r="CC144" s="675"/>
      <c r="CD144" s="797"/>
      <c r="CE144" s="797"/>
      <c r="CF144" s="797"/>
      <c r="CG144" s="797"/>
      <c r="CH144" s="797"/>
      <c r="CI144" s="797"/>
      <c r="CJ144" s="675"/>
      <c r="CK144" s="675"/>
      <c r="CL144" s="675"/>
      <c r="CM144" s="675"/>
      <c r="CN144" s="675"/>
      <c r="CO144" s="675"/>
      <c r="CP144" s="675"/>
      <c r="CQ144" s="675"/>
      <c r="CR144" s="675"/>
      <c r="CS144" s="675"/>
      <c r="CT144" s="675"/>
      <c r="CU144" s="675"/>
      <c r="CV144" s="675"/>
      <c r="CW144" s="675"/>
      <c r="CX144" s="675"/>
      <c r="CY144" s="675"/>
      <c r="CZ144" s="675"/>
      <c r="DA144" s="675"/>
      <c r="DB144" s="675"/>
      <c r="DC144" s="675"/>
      <c r="DD144" s="675"/>
      <c r="DE144" s="675"/>
      <c r="DF144" s="675"/>
      <c r="DG144" s="675"/>
      <c r="DH144" s="675"/>
      <c r="DI144" s="675"/>
      <c r="DJ144" s="675"/>
      <c r="DK144" s="675"/>
      <c r="DL144" s="675"/>
      <c r="DM144" s="675"/>
      <c r="DN144" s="675"/>
      <c r="DO144" s="675"/>
      <c r="DP144" s="675"/>
      <c r="DQ144" s="675"/>
      <c r="DR144" s="675"/>
      <c r="DS144" s="675"/>
      <c r="DT144" s="675"/>
      <c r="DU144" s="675"/>
      <c r="DV144" s="675"/>
      <c r="DW144" s="675"/>
      <c r="DX144" s="675"/>
      <c r="DY144" s="675"/>
      <c r="DZ144" s="675"/>
      <c r="EA144" s="675"/>
      <c r="EB144" s="675"/>
    </row>
    <row r="145" spans="1:132" ht="12" customHeight="1" x14ac:dyDescent="0.15">
      <c r="A145" s="675"/>
      <c r="B145" s="675"/>
      <c r="C145" s="675"/>
      <c r="D145" s="675"/>
      <c r="E145" s="675"/>
      <c r="F145" s="675"/>
      <c r="G145" s="675"/>
      <c r="H145" s="675"/>
      <c r="I145" s="675"/>
      <c r="J145" s="675"/>
      <c r="K145" s="675"/>
      <c r="L145" s="675"/>
      <c r="M145" s="675"/>
      <c r="N145" s="675"/>
      <c r="O145" s="675"/>
      <c r="P145" s="675"/>
      <c r="Q145" s="675"/>
      <c r="R145" s="675"/>
      <c r="S145" s="675"/>
      <c r="T145" s="891"/>
      <c r="U145" s="675"/>
      <c r="V145" s="675"/>
      <c r="W145" s="675"/>
      <c r="X145" s="675"/>
      <c r="Y145" s="675"/>
      <c r="Z145" s="675"/>
      <c r="AA145" s="675"/>
      <c r="AB145" s="675"/>
      <c r="AC145" s="675"/>
      <c r="AD145" s="675"/>
      <c r="AE145" s="675"/>
      <c r="AF145" s="675"/>
      <c r="AG145" s="675"/>
      <c r="AH145" s="675"/>
      <c r="AI145" s="675"/>
      <c r="AJ145" s="675"/>
      <c r="AK145" s="675"/>
      <c r="AL145" s="675"/>
      <c r="AM145" s="675"/>
      <c r="AN145" s="675"/>
      <c r="AO145" s="675"/>
      <c r="AP145" s="675"/>
      <c r="AQ145" s="675"/>
      <c r="AR145" s="675"/>
      <c r="AS145" s="675"/>
      <c r="AT145" s="675"/>
      <c r="AU145" s="752"/>
      <c r="AV145" s="752"/>
      <c r="AW145" s="752"/>
      <c r="AX145" s="752"/>
      <c r="AY145" s="675"/>
      <c r="AZ145" s="675"/>
      <c r="BA145" s="675"/>
      <c r="BB145" s="675"/>
      <c r="BC145" s="675"/>
      <c r="BD145" s="675"/>
      <c r="BE145" s="675"/>
      <c r="BF145" s="675"/>
      <c r="BG145" s="675"/>
      <c r="BH145" s="675"/>
      <c r="BI145" s="675"/>
      <c r="BJ145" s="675"/>
      <c r="BK145" s="675"/>
      <c r="BL145" s="675"/>
      <c r="BM145" s="675"/>
      <c r="BN145" s="675"/>
      <c r="BO145" s="675"/>
      <c r="BP145" s="675"/>
      <c r="BQ145" s="675"/>
      <c r="BR145" s="675"/>
      <c r="BS145" s="675"/>
      <c r="BT145" s="675"/>
      <c r="BU145" s="770"/>
      <c r="BV145" s="770"/>
      <c r="BW145" s="770"/>
      <c r="BX145" s="770"/>
      <c r="BY145" s="770"/>
      <c r="BZ145" s="770"/>
      <c r="CA145" s="770"/>
      <c r="CB145" s="770"/>
      <c r="CC145" s="675"/>
      <c r="CD145" s="797"/>
      <c r="CE145" s="797"/>
      <c r="CF145" s="797"/>
      <c r="CG145" s="797"/>
      <c r="CH145" s="797"/>
      <c r="CI145" s="797"/>
      <c r="CJ145" s="675"/>
      <c r="CK145" s="675"/>
      <c r="CL145" s="675"/>
      <c r="CM145" s="675"/>
      <c r="CN145" s="675"/>
      <c r="CO145" s="675"/>
      <c r="CP145" s="675"/>
      <c r="CQ145" s="675"/>
      <c r="CR145" s="675"/>
      <c r="CS145" s="675"/>
      <c r="CT145" s="675"/>
      <c r="CU145" s="675"/>
      <c r="CV145" s="675"/>
      <c r="CW145" s="675"/>
      <c r="CX145" s="675"/>
      <c r="CY145" s="675"/>
      <c r="CZ145" s="675"/>
      <c r="DA145" s="675"/>
      <c r="DB145" s="675"/>
      <c r="DC145" s="675"/>
      <c r="DD145" s="675"/>
      <c r="DE145" s="675"/>
      <c r="DF145" s="675"/>
      <c r="DG145" s="675"/>
      <c r="DH145" s="675"/>
      <c r="DI145" s="675"/>
      <c r="DJ145" s="675"/>
      <c r="DK145" s="675"/>
      <c r="DL145" s="675"/>
      <c r="DM145" s="675"/>
      <c r="DN145" s="675"/>
      <c r="DO145" s="675"/>
      <c r="DP145" s="675"/>
      <c r="DQ145" s="675"/>
      <c r="DR145" s="675"/>
      <c r="DS145" s="675"/>
      <c r="DT145" s="675"/>
      <c r="DU145" s="675"/>
      <c r="DV145" s="675"/>
      <c r="DW145" s="675"/>
      <c r="DX145" s="675"/>
      <c r="DY145" s="675"/>
      <c r="DZ145" s="675"/>
      <c r="EA145" s="675"/>
      <c r="EB145" s="675"/>
    </row>
    <row r="146" spans="1:132" ht="12" customHeight="1" x14ac:dyDescent="0.15">
      <c r="A146" s="675"/>
      <c r="B146" s="675"/>
      <c r="C146" s="675"/>
      <c r="D146" s="675"/>
      <c r="E146" s="675"/>
      <c r="F146" s="675"/>
      <c r="G146" s="675"/>
      <c r="H146" s="675"/>
      <c r="I146" s="675"/>
      <c r="J146" s="675"/>
      <c r="K146" s="675"/>
      <c r="L146" s="675"/>
      <c r="M146" s="675"/>
      <c r="N146" s="675"/>
      <c r="O146" s="675"/>
      <c r="P146" s="675"/>
      <c r="Q146" s="675"/>
      <c r="R146" s="675"/>
      <c r="S146" s="675"/>
      <c r="T146" s="891"/>
      <c r="U146" s="675"/>
      <c r="V146" s="675"/>
      <c r="W146" s="675"/>
      <c r="X146" s="675"/>
      <c r="Y146" s="675"/>
      <c r="Z146" s="675"/>
      <c r="AA146" s="675"/>
      <c r="AB146" s="675"/>
      <c r="AC146" s="675"/>
      <c r="AD146" s="675"/>
      <c r="AE146" s="675"/>
      <c r="AF146" s="675"/>
      <c r="AG146" s="675"/>
      <c r="AH146" s="675"/>
      <c r="AI146" s="675"/>
      <c r="AJ146" s="675"/>
      <c r="AK146" s="675"/>
      <c r="AL146" s="675"/>
      <c r="AM146" s="675"/>
      <c r="AN146" s="675"/>
      <c r="AO146" s="675"/>
      <c r="AP146" s="675"/>
      <c r="AQ146" s="675"/>
      <c r="AR146" s="675"/>
      <c r="AS146" s="675"/>
      <c r="AT146" s="675"/>
      <c r="AU146" s="752"/>
      <c r="AV146" s="752"/>
      <c r="AW146" s="752"/>
      <c r="AX146" s="752"/>
      <c r="AY146" s="675"/>
      <c r="AZ146" s="675"/>
      <c r="BA146" s="675"/>
      <c r="BB146" s="675"/>
      <c r="BC146" s="675"/>
      <c r="BD146" s="675"/>
      <c r="BE146" s="675"/>
      <c r="BF146" s="675"/>
      <c r="BG146" s="675"/>
      <c r="BH146" s="675"/>
      <c r="BI146" s="675"/>
      <c r="BJ146" s="675"/>
      <c r="BK146" s="675"/>
      <c r="BL146" s="675"/>
      <c r="BM146" s="675"/>
      <c r="BN146" s="675"/>
      <c r="BO146" s="675"/>
      <c r="BP146" s="675"/>
      <c r="BQ146" s="675"/>
      <c r="BR146" s="675"/>
      <c r="BS146" s="675"/>
      <c r="BT146" s="675"/>
      <c r="BU146" s="770"/>
      <c r="BV146" s="770"/>
      <c r="BW146" s="770"/>
      <c r="BX146" s="770"/>
      <c r="BY146" s="770"/>
      <c r="BZ146" s="770"/>
      <c r="CA146" s="770"/>
      <c r="CB146" s="770"/>
      <c r="CC146" s="675"/>
      <c r="CD146" s="797"/>
      <c r="CE146" s="797"/>
      <c r="CF146" s="797"/>
      <c r="CG146" s="797"/>
      <c r="CH146" s="797"/>
      <c r="CI146" s="797"/>
      <c r="CJ146" s="675"/>
      <c r="CK146" s="675"/>
      <c r="CL146" s="675"/>
      <c r="CM146" s="675"/>
      <c r="CN146" s="675"/>
      <c r="CO146" s="675"/>
      <c r="CP146" s="675"/>
      <c r="CQ146" s="675"/>
      <c r="CR146" s="675"/>
      <c r="CS146" s="675"/>
      <c r="CT146" s="675"/>
      <c r="CU146" s="675"/>
      <c r="CV146" s="675"/>
      <c r="CW146" s="675"/>
      <c r="CX146" s="675"/>
      <c r="CY146" s="675"/>
      <c r="CZ146" s="675"/>
      <c r="DA146" s="675"/>
      <c r="DB146" s="675"/>
      <c r="DC146" s="675"/>
      <c r="DD146" s="675"/>
      <c r="DE146" s="675"/>
      <c r="DF146" s="675"/>
      <c r="DG146" s="675"/>
      <c r="DH146" s="675"/>
      <c r="DI146" s="675"/>
      <c r="DJ146" s="675"/>
      <c r="DK146" s="675"/>
      <c r="DL146" s="675"/>
      <c r="DM146" s="675"/>
      <c r="DN146" s="675"/>
      <c r="DO146" s="675"/>
      <c r="DP146" s="675"/>
      <c r="DQ146" s="675"/>
      <c r="DR146" s="675"/>
      <c r="DS146" s="675"/>
      <c r="DT146" s="675"/>
      <c r="DU146" s="675"/>
      <c r="DV146" s="675"/>
      <c r="DW146" s="675"/>
      <c r="DX146" s="675"/>
      <c r="DY146" s="675"/>
      <c r="DZ146" s="675"/>
      <c r="EA146" s="675"/>
      <c r="EB146" s="675"/>
    </row>
    <row r="147" spans="1:132" ht="12" customHeight="1" x14ac:dyDescent="0.15">
      <c r="A147" s="675"/>
      <c r="B147" s="675"/>
      <c r="C147" s="675"/>
      <c r="D147" s="675"/>
      <c r="E147" s="675"/>
      <c r="F147" s="675"/>
      <c r="G147" s="675"/>
      <c r="H147" s="675"/>
      <c r="I147" s="675"/>
      <c r="J147" s="675"/>
      <c r="K147" s="675"/>
      <c r="L147" s="675"/>
      <c r="M147" s="675"/>
      <c r="N147" s="675"/>
      <c r="O147" s="675"/>
      <c r="P147" s="675"/>
      <c r="Q147" s="675"/>
      <c r="R147" s="675"/>
      <c r="S147" s="675"/>
      <c r="T147" s="891"/>
      <c r="U147" s="675"/>
      <c r="V147" s="675"/>
      <c r="W147" s="675"/>
      <c r="X147" s="675"/>
      <c r="Y147" s="675"/>
      <c r="Z147" s="675"/>
      <c r="AA147" s="675"/>
      <c r="AB147" s="675"/>
      <c r="AC147" s="675"/>
      <c r="AD147" s="675"/>
      <c r="AE147" s="675"/>
      <c r="AF147" s="675"/>
      <c r="AG147" s="675"/>
      <c r="AH147" s="675"/>
      <c r="AI147" s="675"/>
      <c r="AJ147" s="675"/>
      <c r="AK147" s="675"/>
      <c r="AL147" s="675"/>
      <c r="AM147" s="675"/>
      <c r="AN147" s="675"/>
      <c r="AO147" s="675"/>
      <c r="AP147" s="675"/>
      <c r="AQ147" s="675"/>
      <c r="AR147" s="675"/>
      <c r="AS147" s="675"/>
      <c r="AT147" s="675"/>
      <c r="AU147" s="752"/>
      <c r="AV147" s="752"/>
      <c r="AW147" s="752"/>
      <c r="AX147" s="752"/>
      <c r="AY147" s="675"/>
      <c r="AZ147" s="675"/>
      <c r="BA147" s="675"/>
      <c r="BB147" s="675"/>
      <c r="BC147" s="675"/>
      <c r="BD147" s="675"/>
      <c r="BE147" s="675"/>
      <c r="BF147" s="675"/>
      <c r="BG147" s="675"/>
      <c r="BH147" s="675"/>
      <c r="BI147" s="675"/>
      <c r="BJ147" s="675"/>
      <c r="BK147" s="675"/>
      <c r="BL147" s="675"/>
      <c r="BM147" s="675"/>
      <c r="BN147" s="675"/>
      <c r="BO147" s="675"/>
      <c r="BP147" s="675"/>
      <c r="BQ147" s="675"/>
      <c r="BR147" s="675"/>
      <c r="BS147" s="675"/>
      <c r="BT147" s="675"/>
      <c r="BU147" s="770"/>
      <c r="BV147" s="770"/>
      <c r="BW147" s="770"/>
      <c r="BX147" s="770"/>
      <c r="BY147" s="770"/>
      <c r="BZ147" s="770"/>
      <c r="CA147" s="770"/>
      <c r="CB147" s="770"/>
      <c r="CC147" s="675"/>
      <c r="CD147" s="797"/>
      <c r="CE147" s="797"/>
      <c r="CF147" s="797"/>
      <c r="CG147" s="797"/>
      <c r="CH147" s="797"/>
      <c r="CI147" s="797"/>
      <c r="CJ147" s="675"/>
      <c r="CK147" s="675"/>
      <c r="CL147" s="675"/>
      <c r="CM147" s="675"/>
      <c r="CN147" s="675"/>
      <c r="CO147" s="675"/>
      <c r="CP147" s="675"/>
      <c r="CQ147" s="675"/>
      <c r="CR147" s="675"/>
      <c r="CS147" s="675"/>
      <c r="CT147" s="675"/>
      <c r="CU147" s="675"/>
      <c r="CV147" s="675"/>
      <c r="CW147" s="675"/>
      <c r="CX147" s="675"/>
      <c r="CY147" s="675"/>
      <c r="CZ147" s="675"/>
      <c r="DA147" s="675"/>
      <c r="DB147" s="675"/>
      <c r="DC147" s="675"/>
      <c r="DD147" s="675"/>
      <c r="DE147" s="675"/>
      <c r="DF147" s="675"/>
      <c r="DG147" s="675"/>
      <c r="DH147" s="675"/>
      <c r="DI147" s="675"/>
      <c r="DJ147" s="675"/>
      <c r="DK147" s="675"/>
      <c r="DL147" s="675"/>
      <c r="DM147" s="675"/>
      <c r="DN147" s="675"/>
      <c r="DO147" s="675"/>
      <c r="DP147" s="675"/>
      <c r="DQ147" s="675"/>
      <c r="DR147" s="675"/>
      <c r="DS147" s="675"/>
      <c r="DT147" s="675"/>
      <c r="DU147" s="675"/>
      <c r="DV147" s="675"/>
      <c r="DW147" s="675"/>
      <c r="DX147" s="675"/>
      <c r="DY147" s="675"/>
      <c r="DZ147" s="675"/>
      <c r="EA147" s="675"/>
      <c r="EB147" s="675"/>
    </row>
    <row r="148" spans="1:132" ht="12" customHeight="1" x14ac:dyDescent="0.15">
      <c r="A148" s="675"/>
      <c r="B148" s="675"/>
      <c r="C148" s="675"/>
      <c r="D148" s="675"/>
      <c r="E148" s="675"/>
      <c r="F148" s="675"/>
      <c r="G148" s="675"/>
      <c r="H148" s="675"/>
      <c r="I148" s="675"/>
      <c r="J148" s="675"/>
      <c r="K148" s="675"/>
      <c r="L148" s="675"/>
      <c r="M148" s="675"/>
      <c r="N148" s="675"/>
      <c r="O148" s="675"/>
      <c r="P148" s="675"/>
      <c r="Q148" s="675"/>
      <c r="R148" s="675"/>
      <c r="S148" s="675"/>
      <c r="T148" s="891"/>
      <c r="U148" s="675"/>
      <c r="V148" s="675"/>
      <c r="W148" s="675"/>
      <c r="X148" s="675"/>
      <c r="Y148" s="675"/>
      <c r="Z148" s="675"/>
      <c r="AA148" s="675"/>
      <c r="AB148" s="675"/>
      <c r="AC148" s="675"/>
      <c r="AD148" s="675"/>
      <c r="AE148" s="675"/>
      <c r="AF148" s="675"/>
      <c r="AG148" s="675"/>
      <c r="AH148" s="675"/>
      <c r="AI148" s="675"/>
      <c r="AJ148" s="675"/>
      <c r="AK148" s="675"/>
      <c r="AL148" s="675"/>
      <c r="AM148" s="675"/>
      <c r="AN148" s="675"/>
      <c r="AO148" s="675"/>
      <c r="AP148" s="675"/>
      <c r="AQ148" s="675"/>
      <c r="AR148" s="675"/>
      <c r="AS148" s="675"/>
      <c r="AT148" s="675"/>
      <c r="AU148" s="752"/>
      <c r="AV148" s="752"/>
      <c r="AW148" s="752"/>
      <c r="AX148" s="752"/>
      <c r="AY148" s="675"/>
      <c r="AZ148" s="675"/>
      <c r="BA148" s="675"/>
      <c r="BB148" s="675"/>
      <c r="BC148" s="675"/>
      <c r="BD148" s="675"/>
      <c r="BE148" s="675"/>
      <c r="BF148" s="675"/>
      <c r="BG148" s="675"/>
      <c r="BH148" s="675"/>
      <c r="BI148" s="675"/>
      <c r="BJ148" s="675"/>
      <c r="BK148" s="675"/>
      <c r="BL148" s="675"/>
      <c r="BM148" s="675"/>
      <c r="BN148" s="675"/>
      <c r="BO148" s="675"/>
      <c r="BP148" s="675"/>
      <c r="BQ148" s="675"/>
      <c r="BR148" s="675"/>
      <c r="BS148" s="675"/>
      <c r="BT148" s="675"/>
      <c r="BU148" s="770"/>
      <c r="BV148" s="770"/>
      <c r="BW148" s="770"/>
      <c r="BX148" s="770"/>
      <c r="BY148" s="770"/>
      <c r="BZ148" s="770"/>
      <c r="CA148" s="770"/>
      <c r="CB148" s="770"/>
      <c r="CC148" s="675"/>
      <c r="CD148" s="797"/>
      <c r="CE148" s="797"/>
      <c r="CF148" s="797"/>
      <c r="CG148" s="797"/>
      <c r="CH148" s="797"/>
      <c r="CI148" s="797"/>
      <c r="CJ148" s="675"/>
      <c r="CK148" s="675"/>
      <c r="CL148" s="675"/>
      <c r="CM148" s="675"/>
      <c r="CN148" s="675"/>
      <c r="CO148" s="675"/>
      <c r="CP148" s="675"/>
      <c r="CQ148" s="675"/>
      <c r="CR148" s="675"/>
      <c r="CS148" s="675"/>
      <c r="CT148" s="675"/>
      <c r="CU148" s="675"/>
      <c r="CV148" s="675"/>
      <c r="CW148" s="675"/>
      <c r="CX148" s="675"/>
      <c r="CY148" s="675"/>
      <c r="CZ148" s="675"/>
      <c r="DA148" s="675"/>
      <c r="DB148" s="675"/>
      <c r="DC148" s="675"/>
      <c r="DD148" s="675"/>
      <c r="DE148" s="675"/>
      <c r="DF148" s="675"/>
      <c r="DG148" s="675"/>
      <c r="DH148" s="675"/>
      <c r="DI148" s="675"/>
      <c r="DJ148" s="675"/>
      <c r="DK148" s="675"/>
      <c r="DL148" s="675"/>
      <c r="DM148" s="675"/>
      <c r="DN148" s="675"/>
      <c r="DO148" s="675"/>
      <c r="DP148" s="675"/>
      <c r="DQ148" s="675"/>
      <c r="DR148" s="675"/>
      <c r="DS148" s="675"/>
      <c r="DT148" s="675"/>
      <c r="DU148" s="675"/>
      <c r="DV148" s="675"/>
      <c r="DW148" s="675"/>
      <c r="DX148" s="675"/>
      <c r="DY148" s="675"/>
      <c r="DZ148" s="675"/>
      <c r="EA148" s="675"/>
      <c r="EB148" s="675"/>
    </row>
    <row r="149" spans="1:132" ht="12" customHeight="1" x14ac:dyDescent="0.15">
      <c r="A149" s="675"/>
      <c r="B149" s="675"/>
      <c r="C149" s="675"/>
      <c r="D149" s="675"/>
      <c r="E149" s="675"/>
      <c r="F149" s="675"/>
      <c r="G149" s="675"/>
      <c r="H149" s="675"/>
      <c r="I149" s="675"/>
      <c r="J149" s="675"/>
      <c r="K149" s="675"/>
      <c r="L149" s="675"/>
      <c r="M149" s="675"/>
      <c r="N149" s="675"/>
      <c r="O149" s="675"/>
      <c r="P149" s="675"/>
      <c r="Q149" s="675"/>
      <c r="R149" s="675"/>
      <c r="S149" s="675"/>
      <c r="T149" s="891"/>
      <c r="U149" s="675"/>
      <c r="V149" s="675"/>
      <c r="W149" s="675"/>
      <c r="X149" s="675"/>
      <c r="Y149" s="675"/>
      <c r="Z149" s="675"/>
      <c r="AA149" s="675"/>
      <c r="AB149" s="675"/>
      <c r="AC149" s="675"/>
      <c r="AD149" s="675"/>
      <c r="AE149" s="675"/>
      <c r="AF149" s="675"/>
      <c r="AG149" s="675"/>
      <c r="AH149" s="675"/>
      <c r="AI149" s="675"/>
      <c r="AJ149" s="675"/>
      <c r="AK149" s="675"/>
      <c r="AL149" s="675"/>
      <c r="AM149" s="675"/>
      <c r="AN149" s="675"/>
      <c r="AO149" s="675"/>
      <c r="AP149" s="675"/>
      <c r="AQ149" s="675"/>
      <c r="AR149" s="675"/>
      <c r="AS149" s="675"/>
      <c r="AT149" s="675"/>
      <c r="AU149" s="752"/>
      <c r="AV149" s="752"/>
      <c r="AW149" s="752"/>
      <c r="AX149" s="752"/>
      <c r="AY149" s="675"/>
      <c r="AZ149" s="675"/>
      <c r="BA149" s="675"/>
      <c r="BB149" s="675"/>
      <c r="BC149" s="675"/>
      <c r="BD149" s="675"/>
      <c r="BE149" s="675"/>
      <c r="BF149" s="675"/>
      <c r="BG149" s="675"/>
      <c r="BH149" s="675"/>
      <c r="BI149" s="675"/>
      <c r="BJ149" s="675"/>
      <c r="BK149" s="675"/>
      <c r="BL149" s="675"/>
      <c r="BM149" s="675"/>
      <c r="BN149" s="675"/>
      <c r="BO149" s="675"/>
      <c r="BP149" s="675"/>
      <c r="BQ149" s="675"/>
      <c r="BR149" s="675"/>
      <c r="BS149" s="675"/>
      <c r="BT149" s="675"/>
      <c r="BU149" s="770"/>
      <c r="BV149" s="770"/>
      <c r="BW149" s="770"/>
      <c r="BX149" s="770"/>
      <c r="BY149" s="770"/>
      <c r="BZ149" s="770"/>
      <c r="CA149" s="770"/>
      <c r="CB149" s="770"/>
      <c r="CC149" s="675"/>
      <c r="CD149" s="797"/>
      <c r="CE149" s="797"/>
      <c r="CF149" s="797"/>
      <c r="CG149" s="797"/>
      <c r="CH149" s="797"/>
      <c r="CI149" s="797"/>
      <c r="CJ149" s="675"/>
      <c r="CK149" s="675"/>
      <c r="CL149" s="675"/>
      <c r="CM149" s="675"/>
      <c r="CN149" s="675"/>
      <c r="CO149" s="675"/>
      <c r="CP149" s="675"/>
      <c r="CQ149" s="675"/>
      <c r="CR149" s="675"/>
      <c r="CS149" s="675"/>
      <c r="CT149" s="675"/>
      <c r="CU149" s="675"/>
      <c r="CV149" s="675"/>
      <c r="CW149" s="675"/>
      <c r="CX149" s="675"/>
      <c r="CY149" s="675"/>
      <c r="CZ149" s="675"/>
      <c r="DA149" s="675"/>
      <c r="DB149" s="675"/>
      <c r="DC149" s="675"/>
      <c r="DD149" s="675"/>
      <c r="DE149" s="675"/>
      <c r="DF149" s="675"/>
      <c r="DG149" s="675"/>
      <c r="DH149" s="675"/>
      <c r="DI149" s="675"/>
      <c r="DJ149" s="675"/>
      <c r="DK149" s="675"/>
      <c r="DL149" s="675"/>
      <c r="DM149" s="675"/>
      <c r="DN149" s="675"/>
      <c r="DO149" s="675"/>
      <c r="DP149" s="675"/>
      <c r="DQ149" s="675"/>
      <c r="DR149" s="675"/>
      <c r="DS149" s="675"/>
      <c r="DT149" s="675"/>
      <c r="DU149" s="675"/>
      <c r="DV149" s="675"/>
      <c r="DW149" s="675"/>
      <c r="DX149" s="675"/>
      <c r="DY149" s="675"/>
      <c r="DZ149" s="675"/>
      <c r="EA149" s="675"/>
      <c r="EB149" s="675"/>
    </row>
    <row r="150" spans="1:132" ht="12" customHeight="1" x14ac:dyDescent="0.15">
      <c r="A150" s="675"/>
      <c r="B150" s="675"/>
      <c r="C150" s="675"/>
      <c r="D150" s="675"/>
      <c r="E150" s="675"/>
      <c r="F150" s="675"/>
      <c r="G150" s="675"/>
      <c r="H150" s="675"/>
      <c r="I150" s="675"/>
      <c r="J150" s="675"/>
      <c r="K150" s="675"/>
      <c r="L150" s="675"/>
      <c r="M150" s="675"/>
      <c r="N150" s="675"/>
      <c r="O150" s="675"/>
      <c r="P150" s="675"/>
      <c r="Q150" s="675"/>
      <c r="R150" s="675"/>
      <c r="S150" s="675"/>
      <c r="T150" s="891"/>
      <c r="U150" s="675"/>
      <c r="V150" s="675"/>
      <c r="W150" s="675"/>
      <c r="X150" s="675"/>
      <c r="Y150" s="675"/>
      <c r="Z150" s="675"/>
      <c r="AA150" s="675"/>
      <c r="AB150" s="675"/>
      <c r="AC150" s="675"/>
      <c r="AD150" s="675"/>
      <c r="AE150" s="675"/>
      <c r="AF150" s="675"/>
      <c r="AG150" s="675"/>
      <c r="AH150" s="675"/>
      <c r="AI150" s="675"/>
      <c r="AJ150" s="675"/>
      <c r="AK150" s="675"/>
      <c r="AL150" s="675"/>
      <c r="AM150" s="675"/>
      <c r="AN150" s="675"/>
      <c r="AO150" s="675"/>
      <c r="AP150" s="675"/>
      <c r="AQ150" s="675"/>
      <c r="AR150" s="675"/>
      <c r="AS150" s="675"/>
      <c r="AT150" s="675"/>
      <c r="AU150" s="752"/>
      <c r="AV150" s="752"/>
      <c r="AW150" s="752"/>
      <c r="AX150" s="752"/>
      <c r="AY150" s="675"/>
      <c r="AZ150" s="675"/>
      <c r="BA150" s="675"/>
      <c r="BB150" s="675"/>
      <c r="BC150" s="675"/>
      <c r="BD150" s="675"/>
      <c r="BE150" s="675"/>
      <c r="BF150" s="675"/>
      <c r="BG150" s="675"/>
      <c r="BH150" s="675"/>
      <c r="BI150" s="675"/>
      <c r="BJ150" s="675"/>
      <c r="BK150" s="675"/>
      <c r="BL150" s="675"/>
      <c r="BM150" s="675"/>
      <c r="BN150" s="675"/>
      <c r="BO150" s="675"/>
      <c r="BP150" s="675"/>
      <c r="BQ150" s="675"/>
      <c r="BR150" s="675"/>
      <c r="BS150" s="675"/>
      <c r="BT150" s="675"/>
      <c r="BU150" s="770"/>
      <c r="BV150" s="770"/>
      <c r="BW150" s="770"/>
      <c r="BX150" s="770"/>
      <c r="BY150" s="770"/>
      <c r="BZ150" s="770"/>
      <c r="CA150" s="770"/>
      <c r="CB150" s="770"/>
      <c r="CC150" s="675"/>
      <c r="CD150" s="797"/>
      <c r="CE150" s="797"/>
      <c r="CF150" s="797"/>
      <c r="CG150" s="797"/>
      <c r="CH150" s="797"/>
      <c r="CI150" s="797"/>
      <c r="CJ150" s="675"/>
      <c r="CK150" s="675"/>
      <c r="CL150" s="675"/>
      <c r="CM150" s="675"/>
      <c r="CN150" s="675"/>
      <c r="CO150" s="675"/>
      <c r="CP150" s="675"/>
      <c r="CQ150" s="675"/>
      <c r="CR150" s="675"/>
      <c r="CS150" s="675"/>
      <c r="CT150" s="675"/>
      <c r="CU150" s="675"/>
      <c r="CV150" s="675"/>
      <c r="CW150" s="675"/>
      <c r="CX150" s="675"/>
      <c r="CY150" s="675"/>
      <c r="CZ150" s="675"/>
      <c r="DA150" s="675"/>
      <c r="DB150" s="675"/>
      <c r="DC150" s="675"/>
      <c r="DD150" s="675"/>
      <c r="DE150" s="675"/>
      <c r="DF150" s="675"/>
      <c r="DG150" s="675"/>
      <c r="DH150" s="675"/>
      <c r="DI150" s="675"/>
      <c r="DJ150" s="675"/>
      <c r="DK150" s="675"/>
      <c r="DL150" s="675"/>
      <c r="DM150" s="675"/>
      <c r="DN150" s="675"/>
      <c r="DO150" s="675"/>
      <c r="DP150" s="675"/>
      <c r="DQ150" s="675"/>
      <c r="DR150" s="675"/>
      <c r="DS150" s="675"/>
      <c r="DT150" s="675"/>
      <c r="DU150" s="675"/>
      <c r="DV150" s="675"/>
      <c r="DW150" s="675"/>
      <c r="DX150" s="675"/>
      <c r="DY150" s="675"/>
      <c r="DZ150" s="675"/>
      <c r="EA150" s="675"/>
      <c r="EB150" s="675"/>
    </row>
    <row r="151" spans="1:132" ht="12" customHeight="1" x14ac:dyDescent="0.15">
      <c r="A151" s="675"/>
      <c r="B151" s="675"/>
      <c r="C151" s="675"/>
      <c r="D151" s="675"/>
      <c r="E151" s="675"/>
      <c r="F151" s="675"/>
      <c r="G151" s="675"/>
      <c r="H151" s="675"/>
      <c r="I151" s="675"/>
      <c r="J151" s="675"/>
      <c r="K151" s="675"/>
      <c r="L151" s="675"/>
      <c r="M151" s="675"/>
      <c r="N151" s="675"/>
      <c r="O151" s="675"/>
      <c r="P151" s="675"/>
      <c r="Q151" s="675"/>
      <c r="R151" s="675"/>
      <c r="S151" s="675"/>
      <c r="T151" s="891"/>
      <c r="U151" s="675"/>
      <c r="V151" s="675"/>
      <c r="W151" s="675"/>
      <c r="X151" s="675"/>
      <c r="Y151" s="675"/>
      <c r="Z151" s="675"/>
      <c r="AA151" s="675"/>
      <c r="AB151" s="675"/>
      <c r="AC151" s="675"/>
      <c r="AD151" s="675"/>
      <c r="AE151" s="675"/>
      <c r="AF151" s="675"/>
      <c r="AG151" s="675"/>
      <c r="AH151" s="675"/>
      <c r="AI151" s="675"/>
      <c r="AJ151" s="675"/>
      <c r="AK151" s="675"/>
      <c r="AL151" s="675"/>
      <c r="AM151" s="675"/>
      <c r="AN151" s="675"/>
      <c r="AO151" s="675"/>
      <c r="AP151" s="675"/>
      <c r="AQ151" s="675"/>
      <c r="AR151" s="675"/>
      <c r="AS151" s="675"/>
      <c r="AT151" s="675"/>
      <c r="AU151" s="752"/>
      <c r="AV151" s="752"/>
      <c r="AW151" s="752"/>
      <c r="AX151" s="752"/>
      <c r="AY151" s="675"/>
      <c r="AZ151" s="675"/>
      <c r="BA151" s="675"/>
      <c r="BB151" s="675"/>
      <c r="BC151" s="675"/>
      <c r="BD151" s="675"/>
      <c r="BE151" s="675"/>
      <c r="BF151" s="675"/>
      <c r="BG151" s="675"/>
      <c r="BH151" s="675"/>
      <c r="BI151" s="675"/>
      <c r="BJ151" s="675"/>
      <c r="BK151" s="675"/>
      <c r="BL151" s="675"/>
      <c r="BM151" s="675"/>
      <c r="BN151" s="675"/>
      <c r="BO151" s="675"/>
      <c r="BP151" s="675"/>
      <c r="BQ151" s="675"/>
      <c r="BR151" s="675"/>
      <c r="BS151" s="675"/>
      <c r="BT151" s="675"/>
      <c r="BU151" s="770"/>
      <c r="BV151" s="770"/>
      <c r="BW151" s="770"/>
      <c r="BX151" s="770"/>
      <c r="BY151" s="770"/>
      <c r="BZ151" s="770"/>
      <c r="CA151" s="770"/>
      <c r="CB151" s="770"/>
      <c r="CC151" s="675"/>
      <c r="CD151" s="797"/>
      <c r="CE151" s="797"/>
      <c r="CF151" s="797"/>
      <c r="CG151" s="797"/>
      <c r="CH151" s="797"/>
      <c r="CI151" s="797"/>
      <c r="CJ151" s="675"/>
      <c r="CK151" s="675"/>
      <c r="CL151" s="675"/>
      <c r="CM151" s="675"/>
      <c r="CN151" s="675"/>
      <c r="CO151" s="675"/>
      <c r="CP151" s="675"/>
      <c r="CQ151" s="675"/>
      <c r="CR151" s="675"/>
      <c r="CS151" s="675"/>
      <c r="CT151" s="675"/>
      <c r="CU151" s="675"/>
      <c r="CV151" s="675"/>
      <c r="CW151" s="675"/>
      <c r="CX151" s="675"/>
      <c r="CY151" s="675"/>
      <c r="CZ151" s="675"/>
      <c r="DA151" s="675"/>
      <c r="DB151" s="675"/>
      <c r="DC151" s="675"/>
      <c r="DD151" s="675"/>
      <c r="DE151" s="675"/>
      <c r="DF151" s="675"/>
      <c r="DG151" s="675"/>
      <c r="DH151" s="675"/>
      <c r="DI151" s="675"/>
      <c r="DJ151" s="675"/>
      <c r="DK151" s="675"/>
      <c r="DL151" s="675"/>
      <c r="DM151" s="675"/>
      <c r="DN151" s="675"/>
      <c r="DO151" s="675"/>
      <c r="DP151" s="675"/>
      <c r="DQ151" s="675"/>
      <c r="DR151" s="675"/>
      <c r="DS151" s="675"/>
      <c r="DT151" s="675"/>
      <c r="DU151" s="675"/>
      <c r="DV151" s="675"/>
      <c r="DW151" s="675"/>
      <c r="DX151" s="675"/>
      <c r="DY151" s="675"/>
      <c r="DZ151" s="675"/>
      <c r="EA151" s="675"/>
      <c r="EB151" s="675"/>
    </row>
    <row r="152" spans="1:132" ht="12" customHeight="1" x14ac:dyDescent="0.15">
      <c r="A152" s="675"/>
      <c r="B152" s="675"/>
      <c r="C152" s="675"/>
      <c r="D152" s="675"/>
      <c r="E152" s="675"/>
      <c r="F152" s="675"/>
      <c r="G152" s="675"/>
      <c r="H152" s="675"/>
      <c r="I152" s="675"/>
      <c r="J152" s="675"/>
      <c r="K152" s="675"/>
      <c r="L152" s="675"/>
      <c r="M152" s="675"/>
      <c r="N152" s="675"/>
      <c r="O152" s="675"/>
      <c r="P152" s="675"/>
      <c r="Q152" s="675"/>
      <c r="R152" s="675"/>
      <c r="S152" s="675"/>
      <c r="T152" s="891"/>
      <c r="U152" s="675"/>
      <c r="V152" s="675"/>
      <c r="W152" s="675"/>
      <c r="X152" s="675"/>
      <c r="Y152" s="675"/>
      <c r="Z152" s="675"/>
      <c r="AA152" s="675"/>
      <c r="AB152" s="675"/>
      <c r="AC152" s="675"/>
      <c r="AD152" s="675"/>
      <c r="AE152" s="675"/>
      <c r="AF152" s="675"/>
      <c r="AG152" s="675"/>
      <c r="AH152" s="675"/>
      <c r="AI152" s="675"/>
      <c r="AJ152" s="675"/>
      <c r="AK152" s="675"/>
      <c r="AL152" s="675"/>
      <c r="AM152" s="675"/>
      <c r="AN152" s="675"/>
      <c r="AO152" s="675"/>
      <c r="AP152" s="675"/>
      <c r="AQ152" s="675"/>
      <c r="AR152" s="675"/>
      <c r="AS152" s="675"/>
      <c r="AT152" s="675"/>
      <c r="AU152" s="752"/>
      <c r="AV152" s="752"/>
      <c r="AW152" s="752"/>
      <c r="AX152" s="752"/>
      <c r="AY152" s="675"/>
      <c r="AZ152" s="675"/>
      <c r="BA152" s="675"/>
      <c r="BB152" s="675"/>
      <c r="BC152" s="675"/>
      <c r="BD152" s="675"/>
      <c r="BE152" s="675"/>
      <c r="BF152" s="675"/>
      <c r="BG152" s="675"/>
      <c r="BH152" s="675"/>
      <c r="BI152" s="675"/>
      <c r="BJ152" s="675"/>
      <c r="BK152" s="675"/>
      <c r="BL152" s="675"/>
      <c r="BM152" s="675"/>
      <c r="BN152" s="675"/>
      <c r="BO152" s="675"/>
      <c r="BP152" s="675"/>
      <c r="BQ152" s="675"/>
      <c r="BR152" s="675"/>
      <c r="BS152" s="675"/>
      <c r="BT152" s="675"/>
      <c r="BU152" s="770"/>
      <c r="BV152" s="770"/>
      <c r="BW152" s="770"/>
      <c r="BX152" s="770"/>
      <c r="BY152" s="770"/>
      <c r="BZ152" s="770"/>
      <c r="CA152" s="770"/>
      <c r="CB152" s="770"/>
      <c r="CC152" s="675"/>
      <c r="CD152" s="797"/>
      <c r="CE152" s="797"/>
      <c r="CF152" s="797"/>
      <c r="CG152" s="797"/>
      <c r="CH152" s="797"/>
      <c r="CI152" s="797"/>
      <c r="CJ152" s="675"/>
      <c r="CK152" s="675"/>
      <c r="CL152" s="675"/>
      <c r="CM152" s="675"/>
      <c r="CN152" s="675"/>
      <c r="CO152" s="675"/>
      <c r="CP152" s="675"/>
      <c r="CQ152" s="675"/>
      <c r="CR152" s="675"/>
      <c r="CS152" s="675"/>
      <c r="CT152" s="675"/>
      <c r="CU152" s="675"/>
      <c r="CV152" s="675"/>
      <c r="CW152" s="675"/>
      <c r="CX152" s="675"/>
      <c r="CY152" s="675"/>
      <c r="CZ152" s="675"/>
      <c r="DA152" s="675"/>
      <c r="DB152" s="675"/>
      <c r="DC152" s="675"/>
      <c r="DD152" s="675"/>
      <c r="DE152" s="675"/>
      <c r="DF152" s="675"/>
      <c r="DG152" s="675"/>
      <c r="DH152" s="675"/>
      <c r="DI152" s="675"/>
      <c r="DJ152" s="675"/>
      <c r="DK152" s="675"/>
      <c r="DL152" s="675"/>
      <c r="DM152" s="675"/>
      <c r="DN152" s="675"/>
      <c r="DO152" s="675"/>
      <c r="DP152" s="675"/>
      <c r="DQ152" s="675"/>
      <c r="DR152" s="675"/>
      <c r="DS152" s="675"/>
      <c r="DT152" s="675"/>
      <c r="DU152" s="675"/>
      <c r="DV152" s="675"/>
      <c r="DW152" s="675"/>
      <c r="DX152" s="675"/>
      <c r="DY152" s="675"/>
      <c r="DZ152" s="675"/>
      <c r="EA152" s="675"/>
      <c r="EB152" s="675"/>
    </row>
    <row r="153" spans="1:132" ht="12" customHeight="1" x14ac:dyDescent="0.15">
      <c r="A153" s="675"/>
      <c r="B153" s="675"/>
      <c r="C153" s="675"/>
      <c r="D153" s="675"/>
      <c r="E153" s="675"/>
      <c r="F153" s="675"/>
      <c r="G153" s="675"/>
      <c r="H153" s="675"/>
      <c r="I153" s="675"/>
      <c r="J153" s="675"/>
      <c r="K153" s="675"/>
      <c r="L153" s="675"/>
      <c r="M153" s="675"/>
      <c r="N153" s="675"/>
      <c r="O153" s="675"/>
      <c r="P153" s="675"/>
      <c r="Q153" s="675"/>
      <c r="R153" s="675"/>
      <c r="S153" s="675"/>
      <c r="T153" s="891"/>
      <c r="U153" s="675"/>
      <c r="V153" s="675"/>
      <c r="W153" s="675"/>
      <c r="X153" s="675"/>
      <c r="Y153" s="675"/>
      <c r="Z153" s="675"/>
      <c r="AA153" s="675"/>
      <c r="AB153" s="675"/>
      <c r="AC153" s="675"/>
      <c r="AD153" s="675"/>
      <c r="AE153" s="675"/>
      <c r="AF153" s="675"/>
      <c r="AG153" s="675"/>
      <c r="AH153" s="675"/>
      <c r="AI153" s="675"/>
      <c r="AJ153" s="675"/>
      <c r="AK153" s="675"/>
      <c r="AL153" s="675"/>
      <c r="AM153" s="675"/>
      <c r="AN153" s="675"/>
      <c r="AO153" s="675"/>
      <c r="AP153" s="675"/>
      <c r="AQ153" s="675"/>
      <c r="AR153" s="675"/>
      <c r="AS153" s="675"/>
      <c r="AT153" s="675"/>
      <c r="AU153" s="752"/>
      <c r="AV153" s="752"/>
      <c r="AW153" s="752"/>
      <c r="AX153" s="752"/>
      <c r="AY153" s="675"/>
      <c r="AZ153" s="675"/>
      <c r="BA153" s="675"/>
      <c r="BB153" s="675"/>
      <c r="BC153" s="675"/>
      <c r="BD153" s="675"/>
      <c r="BE153" s="675"/>
      <c r="BF153" s="675"/>
      <c r="BG153" s="675"/>
      <c r="BH153" s="675"/>
      <c r="BI153" s="675"/>
      <c r="BJ153" s="675"/>
      <c r="BK153" s="675"/>
      <c r="BL153" s="675"/>
      <c r="BM153" s="675"/>
      <c r="BN153" s="675"/>
      <c r="BO153" s="675"/>
      <c r="BP153" s="675"/>
      <c r="BQ153" s="675"/>
      <c r="BR153" s="675"/>
      <c r="BS153" s="675"/>
      <c r="BT153" s="675"/>
      <c r="BU153" s="770"/>
      <c r="BV153" s="770"/>
      <c r="BW153" s="770"/>
      <c r="BX153" s="770"/>
      <c r="BY153" s="770"/>
      <c r="BZ153" s="770"/>
      <c r="CA153" s="770"/>
      <c r="CB153" s="770"/>
      <c r="CC153" s="675"/>
      <c r="CD153" s="797"/>
      <c r="CE153" s="797"/>
      <c r="CF153" s="797"/>
      <c r="CG153" s="797"/>
      <c r="CH153" s="797"/>
      <c r="CI153" s="797"/>
      <c r="CJ153" s="675"/>
      <c r="CK153" s="675"/>
      <c r="CL153" s="675"/>
      <c r="CM153" s="675"/>
      <c r="CN153" s="675"/>
      <c r="CO153" s="675"/>
      <c r="CP153" s="675"/>
      <c r="CQ153" s="675"/>
      <c r="CR153" s="675"/>
      <c r="CS153" s="675"/>
      <c r="CT153" s="675"/>
      <c r="CU153" s="675"/>
      <c r="CV153" s="675"/>
      <c r="CW153" s="675"/>
      <c r="CX153" s="675"/>
      <c r="CY153" s="675"/>
      <c r="CZ153" s="675"/>
      <c r="DA153" s="675"/>
      <c r="DB153" s="675"/>
      <c r="DC153" s="675"/>
      <c r="DD153" s="675"/>
      <c r="DE153" s="675"/>
      <c r="DF153" s="675"/>
      <c r="DG153" s="675"/>
      <c r="DH153" s="675"/>
      <c r="DI153" s="675"/>
      <c r="DJ153" s="675"/>
      <c r="DK153" s="675"/>
      <c r="DL153" s="675"/>
      <c r="DM153" s="675"/>
      <c r="DN153" s="675"/>
      <c r="DO153" s="675"/>
      <c r="DP153" s="675"/>
      <c r="DQ153" s="675"/>
      <c r="DR153" s="675"/>
      <c r="DS153" s="675"/>
      <c r="DT153" s="675"/>
      <c r="DU153" s="675"/>
      <c r="DV153" s="675"/>
      <c r="DW153" s="675"/>
      <c r="DX153" s="675"/>
      <c r="DY153" s="675"/>
      <c r="DZ153" s="675"/>
      <c r="EA153" s="675"/>
      <c r="EB153" s="675"/>
    </row>
    <row r="154" spans="1:132" ht="12" customHeight="1" x14ac:dyDescent="0.15">
      <c r="A154" s="675"/>
      <c r="B154" s="675"/>
      <c r="C154" s="675"/>
      <c r="D154" s="675"/>
      <c r="E154" s="675"/>
      <c r="F154" s="675"/>
      <c r="G154" s="675"/>
      <c r="H154" s="675"/>
      <c r="I154" s="675"/>
      <c r="J154" s="675"/>
      <c r="K154" s="675"/>
      <c r="L154" s="675"/>
      <c r="M154" s="675"/>
      <c r="N154" s="675"/>
      <c r="O154" s="675"/>
      <c r="P154" s="675"/>
      <c r="Q154" s="675"/>
      <c r="R154" s="675"/>
      <c r="S154" s="675"/>
      <c r="T154" s="891"/>
      <c r="U154" s="675"/>
      <c r="V154" s="675"/>
      <c r="W154" s="675"/>
      <c r="X154" s="675"/>
      <c r="Y154" s="675"/>
      <c r="Z154" s="675"/>
      <c r="AA154" s="675"/>
      <c r="AB154" s="675"/>
      <c r="AC154" s="675"/>
      <c r="AD154" s="675"/>
      <c r="AE154" s="675"/>
      <c r="AF154" s="675"/>
      <c r="AG154" s="675"/>
      <c r="AH154" s="675"/>
      <c r="AI154" s="675"/>
      <c r="AJ154" s="675"/>
      <c r="AK154" s="675"/>
      <c r="AL154" s="675"/>
      <c r="AM154" s="675"/>
      <c r="AN154" s="675"/>
      <c r="AO154" s="675"/>
      <c r="AP154" s="675"/>
      <c r="AQ154" s="675"/>
      <c r="AR154" s="675"/>
      <c r="AS154" s="675"/>
      <c r="AT154" s="675"/>
      <c r="AU154" s="752"/>
      <c r="AV154" s="752"/>
      <c r="AW154" s="752"/>
      <c r="AX154" s="752"/>
      <c r="AY154" s="675"/>
      <c r="AZ154" s="675"/>
      <c r="BA154" s="675"/>
      <c r="BB154" s="675"/>
      <c r="BC154" s="675"/>
      <c r="BD154" s="675"/>
      <c r="BE154" s="675"/>
      <c r="BF154" s="675"/>
      <c r="BG154" s="675"/>
      <c r="BH154" s="675"/>
      <c r="BI154" s="675"/>
      <c r="BJ154" s="675"/>
      <c r="BK154" s="675"/>
      <c r="BL154" s="675"/>
      <c r="BM154" s="675"/>
      <c r="BN154" s="675"/>
      <c r="BO154" s="675"/>
      <c r="BP154" s="675"/>
      <c r="BQ154" s="675"/>
      <c r="BR154" s="675"/>
      <c r="BS154" s="675"/>
      <c r="BT154" s="675"/>
      <c r="BU154" s="770"/>
      <c r="BV154" s="770"/>
      <c r="BW154" s="770"/>
      <c r="BX154" s="770"/>
      <c r="BY154" s="770"/>
      <c r="BZ154" s="770"/>
      <c r="CA154" s="770"/>
      <c r="CB154" s="770"/>
      <c r="CC154" s="675"/>
      <c r="CD154" s="797"/>
      <c r="CE154" s="797"/>
      <c r="CF154" s="797"/>
      <c r="CG154" s="797"/>
      <c r="CH154" s="797"/>
      <c r="CI154" s="797"/>
      <c r="CJ154" s="675"/>
      <c r="CK154" s="675"/>
      <c r="CL154" s="675"/>
      <c r="CM154" s="675"/>
      <c r="CN154" s="675"/>
      <c r="CO154" s="675"/>
      <c r="CP154" s="675"/>
      <c r="CQ154" s="675"/>
      <c r="CR154" s="675"/>
      <c r="CS154" s="675"/>
      <c r="CT154" s="675"/>
      <c r="CU154" s="675"/>
      <c r="CV154" s="675"/>
      <c r="CW154" s="675"/>
      <c r="CX154" s="675"/>
      <c r="CY154" s="675"/>
      <c r="CZ154" s="675"/>
      <c r="DA154" s="675"/>
      <c r="DB154" s="675"/>
      <c r="DC154" s="675"/>
      <c r="DD154" s="675"/>
      <c r="DE154" s="675"/>
      <c r="DF154" s="675"/>
      <c r="DG154" s="675"/>
      <c r="DH154" s="675"/>
      <c r="DI154" s="675"/>
      <c r="DJ154" s="675"/>
      <c r="DK154" s="675"/>
      <c r="DL154" s="675"/>
      <c r="DM154" s="675"/>
      <c r="DN154" s="675"/>
      <c r="DO154" s="675"/>
      <c r="DP154" s="675"/>
      <c r="DQ154" s="675"/>
      <c r="DR154" s="675"/>
      <c r="DS154" s="675"/>
      <c r="DT154" s="675"/>
      <c r="DU154" s="675"/>
      <c r="DV154" s="675"/>
      <c r="DW154" s="675"/>
      <c r="DX154" s="675"/>
      <c r="DY154" s="675"/>
      <c r="DZ154" s="675"/>
      <c r="EA154" s="675"/>
      <c r="EB154" s="675"/>
    </row>
    <row r="155" spans="1:132" ht="12" customHeight="1" x14ac:dyDescent="0.15">
      <c r="A155" s="675"/>
      <c r="B155" s="675"/>
      <c r="C155" s="675"/>
      <c r="D155" s="675"/>
      <c r="E155" s="675"/>
      <c r="F155" s="675"/>
      <c r="G155" s="675"/>
      <c r="H155" s="675"/>
      <c r="I155" s="675"/>
      <c r="J155" s="675"/>
      <c r="K155" s="675"/>
      <c r="L155" s="675"/>
      <c r="M155" s="675"/>
      <c r="N155" s="675"/>
      <c r="O155" s="675"/>
      <c r="P155" s="675"/>
      <c r="Q155" s="675"/>
      <c r="R155" s="675"/>
      <c r="S155" s="675"/>
      <c r="T155" s="891"/>
      <c r="U155" s="675"/>
      <c r="V155" s="675"/>
      <c r="W155" s="675"/>
      <c r="X155" s="675"/>
      <c r="Y155" s="675"/>
      <c r="Z155" s="675"/>
      <c r="AA155" s="675"/>
      <c r="AB155" s="675"/>
      <c r="AC155" s="675"/>
      <c r="AD155" s="675"/>
      <c r="AE155" s="675"/>
      <c r="AF155" s="675"/>
      <c r="AG155" s="675"/>
      <c r="AH155" s="675"/>
      <c r="AI155" s="675"/>
      <c r="AJ155" s="675"/>
      <c r="AK155" s="675"/>
      <c r="AL155" s="675"/>
      <c r="AM155" s="675"/>
      <c r="AN155" s="675"/>
      <c r="AO155" s="675"/>
      <c r="AP155" s="675"/>
      <c r="AQ155" s="675"/>
      <c r="AR155" s="675"/>
      <c r="AS155" s="675"/>
      <c r="AT155" s="675"/>
      <c r="AU155" s="752"/>
      <c r="AV155" s="752"/>
      <c r="AW155" s="752"/>
      <c r="AX155" s="752"/>
      <c r="AY155" s="675"/>
      <c r="AZ155" s="675"/>
      <c r="BA155" s="675"/>
      <c r="BB155" s="675"/>
      <c r="BC155" s="675"/>
      <c r="BD155" s="675"/>
      <c r="BE155" s="675"/>
      <c r="BF155" s="675"/>
      <c r="BG155" s="675"/>
      <c r="BH155" s="675"/>
      <c r="BI155" s="675"/>
      <c r="BJ155" s="675"/>
      <c r="BK155" s="675"/>
      <c r="BL155" s="675"/>
      <c r="BM155" s="675"/>
      <c r="BN155" s="675"/>
      <c r="BO155" s="675"/>
      <c r="BP155" s="675"/>
      <c r="BQ155" s="675"/>
      <c r="BR155" s="675"/>
      <c r="BS155" s="675"/>
      <c r="BT155" s="675"/>
      <c r="BU155" s="770"/>
      <c r="BV155" s="770"/>
      <c r="BW155" s="770"/>
      <c r="BX155" s="770"/>
      <c r="BY155" s="770"/>
      <c r="BZ155" s="770"/>
      <c r="CA155" s="770"/>
      <c r="CB155" s="770"/>
      <c r="CC155" s="675"/>
      <c r="CD155" s="797"/>
      <c r="CE155" s="797"/>
      <c r="CF155" s="797"/>
      <c r="CG155" s="797"/>
      <c r="CH155" s="797"/>
      <c r="CI155" s="797"/>
      <c r="CJ155" s="675"/>
      <c r="CK155" s="675"/>
      <c r="CL155" s="675"/>
      <c r="CM155" s="675"/>
      <c r="CN155" s="675"/>
      <c r="CO155" s="675"/>
      <c r="CP155" s="675"/>
      <c r="CQ155" s="675"/>
      <c r="CR155" s="675"/>
      <c r="CS155" s="675"/>
      <c r="CT155" s="675"/>
      <c r="CU155" s="675"/>
      <c r="CV155" s="675"/>
      <c r="CW155" s="675"/>
      <c r="CX155" s="675"/>
      <c r="CY155" s="675"/>
      <c r="CZ155" s="675"/>
      <c r="DA155" s="675"/>
      <c r="DB155" s="675"/>
      <c r="DC155" s="675"/>
      <c r="DD155" s="675"/>
      <c r="DE155" s="675"/>
      <c r="DF155" s="675"/>
      <c r="DG155" s="675"/>
      <c r="DH155" s="675"/>
      <c r="DI155" s="675"/>
      <c r="DJ155" s="675"/>
      <c r="DK155" s="675"/>
      <c r="DL155" s="675"/>
      <c r="DM155" s="675"/>
      <c r="DN155" s="675"/>
      <c r="DO155" s="675"/>
      <c r="DP155" s="675"/>
      <c r="DQ155" s="675"/>
      <c r="DR155" s="675"/>
      <c r="DS155" s="675"/>
      <c r="DT155" s="675"/>
      <c r="DU155" s="675"/>
      <c r="DV155" s="675"/>
      <c r="DW155" s="675"/>
      <c r="DX155" s="675"/>
      <c r="DY155" s="675"/>
      <c r="DZ155" s="675"/>
      <c r="EA155" s="675"/>
      <c r="EB155" s="675"/>
    </row>
    <row r="156" spans="1:132" ht="12" customHeight="1" x14ac:dyDescent="0.15">
      <c r="A156" s="675"/>
      <c r="B156" s="675"/>
      <c r="C156" s="675"/>
      <c r="D156" s="675"/>
      <c r="E156" s="675"/>
      <c r="F156" s="675"/>
      <c r="G156" s="675"/>
      <c r="H156" s="675"/>
      <c r="I156" s="675"/>
      <c r="J156" s="675"/>
      <c r="K156" s="675"/>
      <c r="L156" s="675"/>
      <c r="M156" s="675"/>
      <c r="N156" s="675"/>
      <c r="O156" s="675"/>
      <c r="P156" s="675"/>
      <c r="Q156" s="675"/>
      <c r="R156" s="675"/>
      <c r="S156" s="675"/>
      <c r="T156" s="891"/>
      <c r="U156" s="675"/>
      <c r="V156" s="675"/>
      <c r="W156" s="675"/>
      <c r="X156" s="675"/>
      <c r="Y156" s="675"/>
      <c r="Z156" s="675"/>
      <c r="AA156" s="675"/>
      <c r="AB156" s="675"/>
      <c r="AC156" s="675"/>
      <c r="AD156" s="675"/>
      <c r="AE156" s="675"/>
      <c r="AF156" s="675"/>
      <c r="AG156" s="675"/>
      <c r="AH156" s="675"/>
      <c r="AI156" s="675"/>
      <c r="AJ156" s="675"/>
      <c r="AK156" s="675"/>
      <c r="AL156" s="675"/>
      <c r="AM156" s="675"/>
      <c r="AN156" s="675"/>
      <c r="AO156" s="675"/>
      <c r="AP156" s="675"/>
      <c r="AQ156" s="675"/>
      <c r="AR156" s="675"/>
      <c r="AS156" s="675"/>
      <c r="AT156" s="675"/>
      <c r="AU156" s="752"/>
      <c r="AV156" s="752"/>
      <c r="AW156" s="752"/>
      <c r="AX156" s="752"/>
      <c r="AY156" s="675"/>
      <c r="AZ156" s="675"/>
      <c r="BA156" s="675"/>
      <c r="BB156" s="675"/>
      <c r="BC156" s="675"/>
      <c r="BD156" s="675"/>
      <c r="BE156" s="675"/>
      <c r="BF156" s="675"/>
      <c r="BG156" s="675"/>
      <c r="BH156" s="675"/>
      <c r="BI156" s="675"/>
      <c r="BJ156" s="675"/>
      <c r="BK156" s="675"/>
      <c r="BL156" s="675"/>
      <c r="BM156" s="675"/>
      <c r="BN156" s="675"/>
      <c r="BO156" s="675"/>
      <c r="BP156" s="675"/>
      <c r="BQ156" s="675"/>
      <c r="BR156" s="675"/>
      <c r="BS156" s="675"/>
      <c r="BT156" s="675"/>
      <c r="BU156" s="770"/>
      <c r="BV156" s="770"/>
      <c r="BW156" s="770"/>
      <c r="BX156" s="770"/>
      <c r="BY156" s="770"/>
      <c r="BZ156" s="770"/>
      <c r="CA156" s="770"/>
      <c r="CB156" s="770"/>
      <c r="CC156" s="675"/>
      <c r="CD156" s="797"/>
      <c r="CE156" s="797"/>
      <c r="CF156" s="797"/>
      <c r="CG156" s="797"/>
      <c r="CH156" s="797"/>
      <c r="CI156" s="797"/>
      <c r="CJ156" s="675"/>
      <c r="CK156" s="675"/>
      <c r="CL156" s="675"/>
      <c r="CM156" s="675"/>
      <c r="CN156" s="675"/>
      <c r="CO156" s="675"/>
      <c r="CP156" s="675"/>
      <c r="CQ156" s="675"/>
      <c r="CR156" s="675"/>
      <c r="CS156" s="675"/>
      <c r="CT156" s="675"/>
      <c r="CU156" s="675"/>
      <c r="CV156" s="675"/>
      <c r="CW156" s="675"/>
      <c r="CX156" s="675"/>
      <c r="CY156" s="675"/>
      <c r="CZ156" s="675"/>
      <c r="DA156" s="675"/>
      <c r="DB156" s="675"/>
      <c r="DC156" s="675"/>
      <c r="DD156" s="675"/>
      <c r="DE156" s="675"/>
      <c r="DF156" s="675"/>
      <c r="DG156" s="675"/>
      <c r="DH156" s="675"/>
      <c r="DI156" s="675"/>
      <c r="DJ156" s="675"/>
      <c r="DK156" s="675"/>
      <c r="DL156" s="675"/>
      <c r="DM156" s="675"/>
      <c r="DN156" s="675"/>
      <c r="DO156" s="675"/>
      <c r="DP156" s="675"/>
      <c r="DQ156" s="675"/>
      <c r="DR156" s="675"/>
      <c r="DS156" s="675"/>
      <c r="DT156" s="675"/>
      <c r="DU156" s="675"/>
      <c r="DV156" s="675"/>
      <c r="DW156" s="675"/>
      <c r="DX156" s="675"/>
      <c r="DY156" s="675"/>
      <c r="DZ156" s="675"/>
      <c r="EA156" s="675"/>
      <c r="EB156" s="675"/>
    </row>
    <row r="157" spans="1:132" ht="12" customHeight="1" x14ac:dyDescent="0.15">
      <c r="A157" s="675"/>
      <c r="B157" s="675"/>
      <c r="C157" s="675"/>
      <c r="D157" s="675"/>
      <c r="E157" s="675"/>
      <c r="F157" s="675"/>
      <c r="G157" s="675"/>
      <c r="H157" s="675"/>
      <c r="I157" s="675"/>
      <c r="J157" s="675"/>
      <c r="K157" s="675"/>
      <c r="L157" s="675"/>
      <c r="M157" s="675"/>
      <c r="N157" s="675"/>
      <c r="O157" s="675"/>
      <c r="P157" s="675"/>
      <c r="Q157" s="675"/>
      <c r="R157" s="675"/>
      <c r="S157" s="675"/>
      <c r="T157" s="891"/>
      <c r="U157" s="675"/>
      <c r="V157" s="675"/>
      <c r="W157" s="675"/>
      <c r="X157" s="675"/>
      <c r="Y157" s="675"/>
      <c r="Z157" s="675"/>
      <c r="AA157" s="675"/>
      <c r="AB157" s="675"/>
      <c r="AC157" s="675"/>
      <c r="AD157" s="675"/>
      <c r="AE157" s="675"/>
      <c r="AF157" s="675"/>
      <c r="AG157" s="675"/>
      <c r="AH157" s="675"/>
      <c r="AI157" s="675"/>
      <c r="AJ157" s="675"/>
      <c r="AK157" s="675"/>
      <c r="AL157" s="675"/>
      <c r="AM157" s="675"/>
      <c r="AN157" s="675"/>
      <c r="AO157" s="675"/>
      <c r="AP157" s="675"/>
      <c r="AQ157" s="675"/>
      <c r="AR157" s="675"/>
      <c r="AS157" s="675"/>
      <c r="AT157" s="675"/>
      <c r="AU157" s="752"/>
      <c r="AV157" s="752"/>
      <c r="AW157" s="752"/>
      <c r="AX157" s="752"/>
      <c r="AY157" s="675"/>
      <c r="AZ157" s="675"/>
      <c r="BA157" s="675"/>
      <c r="BB157" s="675"/>
      <c r="BC157" s="675"/>
      <c r="BD157" s="675"/>
      <c r="BE157" s="675"/>
      <c r="BF157" s="675"/>
      <c r="BG157" s="675"/>
      <c r="BH157" s="675"/>
      <c r="BI157" s="675"/>
      <c r="BJ157" s="675"/>
      <c r="BK157" s="675"/>
      <c r="BL157" s="675"/>
      <c r="BM157" s="675"/>
      <c r="BN157" s="675"/>
      <c r="BO157" s="675"/>
      <c r="BP157" s="675"/>
      <c r="BQ157" s="675"/>
      <c r="BR157" s="675"/>
      <c r="BS157" s="675"/>
      <c r="BT157" s="675"/>
      <c r="BU157" s="770"/>
      <c r="BV157" s="770"/>
      <c r="BW157" s="770"/>
      <c r="BX157" s="770"/>
      <c r="BY157" s="770"/>
      <c r="BZ157" s="770"/>
      <c r="CA157" s="770"/>
      <c r="CB157" s="770"/>
      <c r="CC157" s="675"/>
      <c r="CD157" s="797"/>
      <c r="CE157" s="797"/>
      <c r="CF157" s="797"/>
      <c r="CG157" s="797"/>
      <c r="CH157" s="797"/>
      <c r="CI157" s="797"/>
      <c r="CJ157" s="675"/>
      <c r="CK157" s="675"/>
      <c r="CL157" s="675"/>
      <c r="CM157" s="675"/>
      <c r="CN157" s="675"/>
      <c r="CO157" s="675"/>
      <c r="CP157" s="675"/>
      <c r="CQ157" s="675"/>
      <c r="CR157" s="675"/>
      <c r="CS157" s="675"/>
      <c r="CT157" s="675"/>
      <c r="CU157" s="675"/>
      <c r="CV157" s="675"/>
      <c r="CW157" s="675"/>
      <c r="CX157" s="675"/>
      <c r="CY157" s="675"/>
      <c r="CZ157" s="675"/>
      <c r="DA157" s="675"/>
      <c r="DB157" s="675"/>
      <c r="DC157" s="675"/>
      <c r="DD157" s="675"/>
      <c r="DE157" s="675"/>
      <c r="DF157" s="675"/>
      <c r="DG157" s="675"/>
      <c r="DH157" s="675"/>
      <c r="DI157" s="675"/>
      <c r="DJ157" s="675"/>
      <c r="DK157" s="675"/>
      <c r="DL157" s="675"/>
      <c r="DM157" s="675"/>
      <c r="DN157" s="675"/>
      <c r="DO157" s="675"/>
      <c r="DP157" s="675"/>
      <c r="DQ157" s="675"/>
      <c r="DR157" s="675"/>
      <c r="DS157" s="675"/>
      <c r="DT157" s="675"/>
      <c r="DU157" s="675"/>
      <c r="DV157" s="675"/>
      <c r="DW157" s="675"/>
      <c r="DX157" s="675"/>
      <c r="DY157" s="675"/>
      <c r="DZ157" s="675"/>
      <c r="EA157" s="675"/>
      <c r="EB157" s="675"/>
    </row>
    <row r="158" spans="1:132" ht="12" customHeight="1" x14ac:dyDescent="0.15">
      <c r="A158" s="675"/>
      <c r="B158" s="675"/>
      <c r="C158" s="675"/>
      <c r="D158" s="675"/>
      <c r="E158" s="675"/>
      <c r="F158" s="675"/>
      <c r="G158" s="675"/>
      <c r="H158" s="675"/>
      <c r="I158" s="675"/>
      <c r="J158" s="675"/>
      <c r="K158" s="675"/>
      <c r="L158" s="675"/>
      <c r="M158" s="675"/>
      <c r="N158" s="675"/>
      <c r="O158" s="675"/>
      <c r="P158" s="675"/>
      <c r="Q158" s="675"/>
      <c r="R158" s="675"/>
      <c r="S158" s="675"/>
      <c r="T158" s="891"/>
      <c r="U158" s="675"/>
      <c r="V158" s="675"/>
      <c r="W158" s="675"/>
      <c r="X158" s="675"/>
      <c r="Y158" s="675"/>
      <c r="Z158" s="675"/>
      <c r="AA158" s="675"/>
      <c r="AB158" s="675"/>
      <c r="AC158" s="675"/>
      <c r="AD158" s="675"/>
      <c r="AE158" s="675"/>
      <c r="AF158" s="675"/>
      <c r="AG158" s="675"/>
      <c r="AH158" s="675"/>
      <c r="AI158" s="675"/>
      <c r="AJ158" s="675"/>
      <c r="AK158" s="675"/>
      <c r="AL158" s="675"/>
      <c r="AM158" s="675"/>
      <c r="AN158" s="675"/>
      <c r="AO158" s="675"/>
      <c r="AP158" s="675"/>
      <c r="AQ158" s="675"/>
      <c r="AR158" s="675"/>
      <c r="AS158" s="675"/>
      <c r="AT158" s="675"/>
      <c r="AU158" s="752"/>
      <c r="AV158" s="752"/>
      <c r="AW158" s="752"/>
      <c r="AX158" s="752"/>
      <c r="AY158" s="675"/>
      <c r="AZ158" s="675"/>
      <c r="BA158" s="675"/>
      <c r="BB158" s="675"/>
      <c r="BC158" s="675"/>
      <c r="BD158" s="675"/>
      <c r="BE158" s="675"/>
      <c r="BF158" s="675"/>
      <c r="BG158" s="675"/>
      <c r="BH158" s="675"/>
      <c r="BI158" s="675"/>
      <c r="BJ158" s="675"/>
      <c r="BK158" s="675"/>
      <c r="BL158" s="675"/>
      <c r="BM158" s="675"/>
      <c r="BN158" s="675"/>
      <c r="BO158" s="675"/>
      <c r="BP158" s="675"/>
      <c r="BQ158" s="675"/>
      <c r="BR158" s="675"/>
      <c r="BS158" s="675"/>
      <c r="BT158" s="675"/>
      <c r="BU158" s="770"/>
      <c r="BV158" s="770"/>
      <c r="BW158" s="770"/>
      <c r="BX158" s="770"/>
      <c r="BY158" s="770"/>
      <c r="BZ158" s="770"/>
      <c r="CA158" s="770"/>
      <c r="CB158" s="770"/>
      <c r="CC158" s="675"/>
      <c r="CD158" s="797"/>
      <c r="CE158" s="797"/>
      <c r="CF158" s="797"/>
      <c r="CG158" s="797"/>
      <c r="CH158" s="797"/>
      <c r="CI158" s="797"/>
      <c r="CJ158" s="675"/>
      <c r="CK158" s="675"/>
      <c r="CL158" s="675"/>
      <c r="CM158" s="675"/>
      <c r="CN158" s="675"/>
      <c r="CO158" s="675"/>
      <c r="CP158" s="675"/>
      <c r="CQ158" s="675"/>
      <c r="CR158" s="675"/>
      <c r="CS158" s="675"/>
      <c r="CT158" s="675"/>
      <c r="CU158" s="675"/>
      <c r="CV158" s="675"/>
      <c r="CW158" s="675"/>
      <c r="CX158" s="675"/>
      <c r="CY158" s="675"/>
      <c r="CZ158" s="675"/>
      <c r="DA158" s="675"/>
      <c r="DB158" s="675"/>
      <c r="DC158" s="675"/>
      <c r="DD158" s="675"/>
      <c r="DE158" s="675"/>
      <c r="DF158" s="675"/>
      <c r="DG158" s="675"/>
      <c r="DH158" s="675"/>
      <c r="DI158" s="675"/>
      <c r="DJ158" s="675"/>
      <c r="DK158" s="675"/>
      <c r="DL158" s="675"/>
      <c r="DM158" s="675"/>
      <c r="DN158" s="675"/>
      <c r="DO158" s="675"/>
      <c r="DP158" s="675"/>
      <c r="DQ158" s="675"/>
      <c r="DR158" s="675"/>
      <c r="DS158" s="675"/>
      <c r="DT158" s="675"/>
      <c r="DU158" s="675"/>
      <c r="DV158" s="675"/>
      <c r="DW158" s="675"/>
      <c r="DX158" s="675"/>
      <c r="DY158" s="675"/>
      <c r="DZ158" s="675"/>
      <c r="EA158" s="675"/>
      <c r="EB158" s="675"/>
    </row>
    <row r="159" spans="1:132" ht="12" customHeight="1" x14ac:dyDescent="0.15">
      <c r="A159" s="675"/>
      <c r="B159" s="675"/>
      <c r="C159" s="675"/>
      <c r="D159" s="675"/>
      <c r="E159" s="675"/>
      <c r="F159" s="675"/>
      <c r="G159" s="675"/>
      <c r="H159" s="675"/>
      <c r="I159" s="675"/>
      <c r="J159" s="675"/>
      <c r="K159" s="675"/>
      <c r="L159" s="675"/>
      <c r="M159" s="675"/>
      <c r="N159" s="675"/>
      <c r="O159" s="675"/>
      <c r="P159" s="675"/>
      <c r="Q159" s="675"/>
      <c r="R159" s="675"/>
      <c r="S159" s="675"/>
      <c r="T159" s="891"/>
      <c r="U159" s="675"/>
      <c r="V159" s="675"/>
      <c r="W159" s="675"/>
      <c r="X159" s="675"/>
      <c r="Y159" s="675"/>
      <c r="Z159" s="675"/>
      <c r="AA159" s="675"/>
      <c r="AB159" s="675"/>
      <c r="AC159" s="675"/>
      <c r="AD159" s="675"/>
      <c r="AE159" s="675"/>
      <c r="AF159" s="675"/>
      <c r="AG159" s="675"/>
      <c r="AH159" s="675"/>
      <c r="AI159" s="675"/>
      <c r="AJ159" s="675"/>
      <c r="AK159" s="675"/>
      <c r="AL159" s="675"/>
      <c r="AM159" s="675"/>
      <c r="AN159" s="675"/>
      <c r="AO159" s="675"/>
      <c r="AP159" s="675"/>
      <c r="AQ159" s="675"/>
      <c r="AR159" s="675"/>
      <c r="AS159" s="675"/>
      <c r="AT159" s="675"/>
      <c r="AU159" s="752"/>
      <c r="AV159" s="752"/>
      <c r="AW159" s="752"/>
      <c r="AX159" s="752"/>
      <c r="AY159" s="675"/>
      <c r="AZ159" s="675"/>
      <c r="BA159" s="675"/>
      <c r="BB159" s="675"/>
      <c r="BC159" s="675"/>
      <c r="BD159" s="675"/>
      <c r="BE159" s="675"/>
      <c r="BF159" s="675"/>
      <c r="BG159" s="675"/>
      <c r="BH159" s="675"/>
      <c r="BI159" s="675"/>
      <c r="BJ159" s="675"/>
      <c r="BK159" s="675"/>
      <c r="BL159" s="675"/>
      <c r="BM159" s="675"/>
      <c r="BN159" s="675"/>
      <c r="BO159" s="675"/>
      <c r="BP159" s="675"/>
      <c r="BQ159" s="675"/>
      <c r="BR159" s="675"/>
      <c r="BS159" s="675"/>
      <c r="BT159" s="675"/>
      <c r="BU159" s="770"/>
      <c r="BV159" s="770"/>
      <c r="BW159" s="770"/>
      <c r="BX159" s="770"/>
      <c r="BY159" s="770"/>
      <c r="BZ159" s="770"/>
      <c r="CA159" s="770"/>
      <c r="CB159" s="770"/>
      <c r="CC159" s="675"/>
      <c r="CD159" s="797"/>
      <c r="CE159" s="797"/>
      <c r="CF159" s="797"/>
      <c r="CG159" s="797"/>
      <c r="CH159" s="797"/>
      <c r="CI159" s="797"/>
      <c r="CJ159" s="675"/>
      <c r="CK159" s="675"/>
      <c r="CL159" s="675"/>
      <c r="CM159" s="675"/>
      <c r="CN159" s="675"/>
      <c r="CO159" s="675"/>
      <c r="CP159" s="675"/>
      <c r="CQ159" s="675"/>
      <c r="CR159" s="675"/>
      <c r="CS159" s="675"/>
      <c r="CT159" s="675"/>
      <c r="CU159" s="675"/>
      <c r="CV159" s="675"/>
      <c r="CW159" s="675"/>
      <c r="CX159" s="675"/>
      <c r="CY159" s="675"/>
      <c r="CZ159" s="675"/>
      <c r="DA159" s="675"/>
      <c r="DB159" s="675"/>
      <c r="DC159" s="675"/>
      <c r="DD159" s="675"/>
      <c r="DE159" s="675"/>
      <c r="DF159" s="675"/>
      <c r="DG159" s="675"/>
      <c r="DH159" s="675"/>
      <c r="DI159" s="675"/>
      <c r="DJ159" s="675"/>
      <c r="DK159" s="675"/>
      <c r="DL159" s="675"/>
      <c r="DM159" s="675"/>
      <c r="DN159" s="675"/>
      <c r="DO159" s="675"/>
      <c r="DP159" s="675"/>
      <c r="DQ159" s="675"/>
      <c r="DR159" s="675"/>
      <c r="DS159" s="675"/>
      <c r="DT159" s="675"/>
      <c r="DU159" s="675"/>
      <c r="DV159" s="675"/>
      <c r="DW159" s="675"/>
      <c r="DX159" s="675"/>
      <c r="DY159" s="675"/>
      <c r="DZ159" s="675"/>
      <c r="EA159" s="675"/>
      <c r="EB159" s="675"/>
    </row>
    <row r="160" spans="1:132" ht="12" customHeight="1" x14ac:dyDescent="0.15">
      <c r="A160" s="675"/>
      <c r="B160" s="675"/>
      <c r="C160" s="675"/>
      <c r="D160" s="675"/>
      <c r="E160" s="675"/>
      <c r="F160" s="675"/>
      <c r="G160" s="675"/>
      <c r="H160" s="675"/>
      <c r="I160" s="675"/>
      <c r="J160" s="675"/>
      <c r="K160" s="675"/>
      <c r="L160" s="675"/>
      <c r="M160" s="675"/>
      <c r="N160" s="675"/>
      <c r="O160" s="675"/>
      <c r="P160" s="675"/>
      <c r="Q160" s="675"/>
      <c r="R160" s="675"/>
      <c r="S160" s="675"/>
      <c r="T160" s="891"/>
      <c r="U160" s="675"/>
      <c r="V160" s="675"/>
      <c r="W160" s="675"/>
      <c r="X160" s="675"/>
      <c r="Y160" s="675"/>
      <c r="Z160" s="675"/>
      <c r="AA160" s="675"/>
      <c r="AB160" s="675"/>
      <c r="AC160" s="675"/>
      <c r="AD160" s="675"/>
      <c r="AE160" s="675"/>
      <c r="AF160" s="675"/>
      <c r="AG160" s="675"/>
      <c r="AH160" s="675"/>
      <c r="AI160" s="675"/>
      <c r="AJ160" s="675"/>
      <c r="AK160" s="675"/>
      <c r="AL160" s="675"/>
      <c r="AM160" s="675"/>
      <c r="AN160" s="675"/>
      <c r="AO160" s="675"/>
      <c r="AP160" s="675"/>
      <c r="AQ160" s="675"/>
      <c r="AR160" s="675"/>
      <c r="AS160" s="675"/>
      <c r="AT160" s="675"/>
      <c r="AU160" s="752"/>
      <c r="AV160" s="752"/>
      <c r="AW160" s="752"/>
      <c r="AX160" s="752"/>
      <c r="AY160" s="675"/>
      <c r="AZ160" s="675"/>
      <c r="BA160" s="675"/>
      <c r="BB160" s="675"/>
      <c r="BC160" s="675"/>
      <c r="BD160" s="675"/>
      <c r="BE160" s="675"/>
      <c r="BF160" s="675"/>
      <c r="BG160" s="675"/>
      <c r="BH160" s="675"/>
      <c r="BI160" s="675"/>
      <c r="BJ160" s="675"/>
      <c r="BK160" s="675"/>
      <c r="BL160" s="675"/>
      <c r="BM160" s="675"/>
      <c r="BN160" s="675"/>
      <c r="BO160" s="675"/>
      <c r="BP160" s="675"/>
      <c r="BQ160" s="675"/>
      <c r="BR160" s="675"/>
      <c r="BS160" s="675"/>
      <c r="BT160" s="675"/>
      <c r="BU160" s="770"/>
      <c r="BV160" s="770"/>
      <c r="BW160" s="770"/>
      <c r="BX160" s="770"/>
      <c r="BY160" s="770"/>
      <c r="BZ160" s="770"/>
      <c r="CA160" s="770"/>
      <c r="CB160" s="770"/>
      <c r="CC160" s="675"/>
      <c r="CD160" s="797"/>
      <c r="CE160" s="797"/>
      <c r="CF160" s="797"/>
      <c r="CG160" s="797"/>
      <c r="CH160" s="797"/>
      <c r="CI160" s="797"/>
      <c r="CJ160" s="675"/>
      <c r="CK160" s="675"/>
      <c r="CL160" s="675"/>
      <c r="CM160" s="675"/>
      <c r="CN160" s="675"/>
      <c r="CO160" s="675"/>
      <c r="CP160" s="675"/>
      <c r="CQ160" s="675"/>
      <c r="CR160" s="675"/>
      <c r="CS160" s="675"/>
      <c r="CT160" s="675"/>
      <c r="CU160" s="675"/>
      <c r="CV160" s="675"/>
      <c r="CW160" s="675"/>
      <c r="CX160" s="675"/>
      <c r="CY160" s="675"/>
      <c r="CZ160" s="675"/>
      <c r="DA160" s="675"/>
      <c r="DB160" s="675"/>
      <c r="DC160" s="675"/>
      <c r="DD160" s="675"/>
      <c r="DE160" s="675"/>
      <c r="DF160" s="675"/>
      <c r="DG160" s="675"/>
      <c r="DH160" s="675"/>
      <c r="DI160" s="675"/>
      <c r="DJ160" s="675"/>
      <c r="DK160" s="675"/>
      <c r="DL160" s="675"/>
      <c r="DM160" s="675"/>
      <c r="DN160" s="675"/>
      <c r="DO160" s="675"/>
      <c r="DP160" s="675"/>
      <c r="DQ160" s="675"/>
      <c r="DR160" s="675"/>
      <c r="DS160" s="675"/>
      <c r="DT160" s="675"/>
      <c r="DU160" s="675"/>
      <c r="DV160" s="675"/>
      <c r="DW160" s="675"/>
      <c r="DX160" s="675"/>
      <c r="DY160" s="675"/>
      <c r="DZ160" s="675"/>
      <c r="EA160" s="675"/>
      <c r="EB160" s="675"/>
    </row>
    <row r="161" spans="1:132" ht="12" customHeight="1" x14ac:dyDescent="0.15">
      <c r="A161" s="675"/>
      <c r="B161" s="675"/>
      <c r="C161" s="675"/>
      <c r="D161" s="675"/>
      <c r="E161" s="675"/>
      <c r="F161" s="675"/>
      <c r="G161" s="675"/>
      <c r="H161" s="675"/>
      <c r="I161" s="675"/>
      <c r="J161" s="675"/>
      <c r="K161" s="675"/>
      <c r="L161" s="675"/>
      <c r="M161" s="675"/>
      <c r="N161" s="675"/>
      <c r="O161" s="675"/>
      <c r="P161" s="675"/>
      <c r="Q161" s="675"/>
      <c r="R161" s="675"/>
      <c r="S161" s="675"/>
      <c r="T161" s="891"/>
      <c r="U161" s="675"/>
      <c r="V161" s="675"/>
      <c r="W161" s="675"/>
      <c r="X161" s="675"/>
      <c r="Y161" s="675"/>
      <c r="Z161" s="675"/>
      <c r="AA161" s="675"/>
      <c r="AB161" s="675"/>
      <c r="AC161" s="675"/>
      <c r="AD161" s="675"/>
      <c r="AE161" s="675"/>
      <c r="AF161" s="675"/>
      <c r="AG161" s="675"/>
      <c r="AH161" s="675"/>
      <c r="AI161" s="675"/>
      <c r="AJ161" s="675"/>
      <c r="AK161" s="675"/>
      <c r="AL161" s="675"/>
      <c r="AM161" s="675"/>
      <c r="AN161" s="675"/>
      <c r="AO161" s="675"/>
      <c r="AP161" s="675"/>
      <c r="AQ161" s="675"/>
      <c r="AR161" s="675"/>
      <c r="AS161" s="675"/>
      <c r="AT161" s="675"/>
      <c r="AU161" s="752"/>
      <c r="AV161" s="752"/>
      <c r="AW161" s="752"/>
      <c r="AX161" s="752"/>
      <c r="AY161" s="675"/>
      <c r="AZ161" s="675"/>
      <c r="BA161" s="675"/>
      <c r="BB161" s="675"/>
      <c r="BC161" s="675"/>
      <c r="BD161" s="675"/>
      <c r="BE161" s="675"/>
      <c r="BF161" s="675"/>
      <c r="BG161" s="675"/>
      <c r="BH161" s="675"/>
      <c r="BI161" s="675"/>
      <c r="BJ161" s="675"/>
      <c r="BK161" s="675"/>
      <c r="BL161" s="675"/>
      <c r="BM161" s="675"/>
      <c r="BN161" s="675"/>
      <c r="BO161" s="675"/>
      <c r="BP161" s="675"/>
      <c r="BQ161" s="675"/>
      <c r="BR161" s="675"/>
      <c r="BS161" s="675"/>
      <c r="BT161" s="675"/>
      <c r="BU161" s="770"/>
      <c r="BV161" s="770"/>
      <c r="BW161" s="770"/>
      <c r="BX161" s="770"/>
      <c r="BY161" s="770"/>
      <c r="BZ161" s="770"/>
      <c r="CA161" s="770"/>
      <c r="CB161" s="770"/>
      <c r="CC161" s="675"/>
      <c r="CD161" s="797"/>
      <c r="CE161" s="797"/>
      <c r="CF161" s="797"/>
      <c r="CG161" s="797"/>
      <c r="CH161" s="797"/>
      <c r="CI161" s="797"/>
      <c r="CJ161" s="675"/>
      <c r="CK161" s="675"/>
      <c r="CL161" s="675"/>
      <c r="CM161" s="675"/>
      <c r="CN161" s="675"/>
      <c r="CO161" s="675"/>
      <c r="CP161" s="675"/>
      <c r="CQ161" s="675"/>
      <c r="CR161" s="675"/>
      <c r="CS161" s="675"/>
      <c r="CT161" s="675"/>
      <c r="CU161" s="675"/>
      <c r="CV161" s="675"/>
      <c r="CW161" s="675"/>
      <c r="CX161" s="675"/>
      <c r="CY161" s="675"/>
      <c r="CZ161" s="675"/>
      <c r="DA161" s="675"/>
      <c r="DB161" s="675"/>
      <c r="DC161" s="675"/>
      <c r="DD161" s="675"/>
      <c r="DE161" s="675"/>
      <c r="DF161" s="675"/>
      <c r="DG161" s="675"/>
      <c r="DH161" s="675"/>
      <c r="DI161" s="675"/>
      <c r="DJ161" s="675"/>
      <c r="DK161" s="675"/>
      <c r="DL161" s="675"/>
      <c r="DM161" s="675"/>
      <c r="DN161" s="675"/>
      <c r="DO161" s="675"/>
      <c r="DP161" s="675"/>
      <c r="DQ161" s="675"/>
      <c r="DR161" s="675"/>
      <c r="DS161" s="675"/>
      <c r="DT161" s="675"/>
      <c r="DU161" s="675"/>
      <c r="DV161" s="675"/>
      <c r="DW161" s="675"/>
      <c r="DX161" s="675"/>
      <c r="DY161" s="675"/>
      <c r="DZ161" s="675"/>
      <c r="EA161" s="675"/>
      <c r="EB161" s="675"/>
    </row>
    <row r="162" spans="1:132" ht="12" customHeight="1" x14ac:dyDescent="0.15">
      <c r="A162" s="675"/>
      <c r="B162" s="675"/>
      <c r="C162" s="675"/>
      <c r="D162" s="675"/>
      <c r="E162" s="675"/>
      <c r="F162" s="675"/>
      <c r="G162" s="675"/>
      <c r="H162" s="675"/>
      <c r="I162" s="675"/>
      <c r="J162" s="675"/>
      <c r="K162" s="675"/>
      <c r="L162" s="675"/>
      <c r="M162" s="675"/>
      <c r="N162" s="675"/>
      <c r="O162" s="675"/>
      <c r="P162" s="675"/>
      <c r="Q162" s="675"/>
      <c r="R162" s="675"/>
      <c r="S162" s="675"/>
      <c r="T162" s="891"/>
      <c r="U162" s="675"/>
      <c r="V162" s="675"/>
      <c r="W162" s="675"/>
      <c r="X162" s="675"/>
      <c r="Y162" s="675"/>
      <c r="Z162" s="675"/>
      <c r="AA162" s="675"/>
      <c r="AB162" s="675"/>
      <c r="AC162" s="675"/>
      <c r="AD162" s="675"/>
      <c r="AE162" s="675"/>
      <c r="AF162" s="675"/>
      <c r="AG162" s="675"/>
      <c r="AH162" s="675"/>
      <c r="AI162" s="675"/>
      <c r="AJ162" s="675"/>
      <c r="AK162" s="675"/>
      <c r="AL162" s="675"/>
      <c r="AM162" s="675"/>
      <c r="AN162" s="675"/>
      <c r="AO162" s="675"/>
      <c r="AP162" s="675"/>
      <c r="AQ162" s="675"/>
      <c r="AR162" s="675"/>
      <c r="AS162" s="675"/>
      <c r="AT162" s="675"/>
      <c r="AU162" s="752"/>
      <c r="AV162" s="752"/>
      <c r="AW162" s="752"/>
      <c r="AX162" s="752"/>
      <c r="AY162" s="675"/>
      <c r="AZ162" s="675"/>
      <c r="BA162" s="675"/>
      <c r="BB162" s="675"/>
      <c r="BC162" s="675"/>
      <c r="BD162" s="675"/>
      <c r="BE162" s="675"/>
      <c r="BF162" s="675"/>
      <c r="BG162" s="675"/>
      <c r="BH162" s="675"/>
      <c r="BI162" s="675"/>
      <c r="BJ162" s="675"/>
      <c r="BK162" s="675"/>
      <c r="BL162" s="675"/>
      <c r="BM162" s="675"/>
      <c r="BN162" s="675"/>
      <c r="BO162" s="675"/>
      <c r="BP162" s="675"/>
      <c r="BQ162" s="675"/>
      <c r="BR162" s="675"/>
      <c r="BS162" s="675"/>
      <c r="BT162" s="675"/>
      <c r="BU162" s="770"/>
      <c r="BV162" s="770"/>
      <c r="BW162" s="770"/>
      <c r="BX162" s="770"/>
      <c r="BY162" s="770"/>
      <c r="BZ162" s="770"/>
      <c r="CA162" s="770"/>
      <c r="CB162" s="770"/>
      <c r="CC162" s="675"/>
      <c r="CD162" s="797"/>
      <c r="CE162" s="797"/>
      <c r="CF162" s="797"/>
      <c r="CG162" s="797"/>
      <c r="CH162" s="797"/>
      <c r="CI162" s="797"/>
      <c r="CJ162" s="675"/>
      <c r="CK162" s="675"/>
      <c r="CL162" s="675"/>
      <c r="CM162" s="675"/>
      <c r="CN162" s="675"/>
      <c r="CO162" s="675"/>
      <c r="CP162" s="675"/>
      <c r="CQ162" s="675"/>
      <c r="CR162" s="675"/>
      <c r="CS162" s="675"/>
      <c r="CT162" s="675"/>
      <c r="CU162" s="675"/>
      <c r="CV162" s="675"/>
      <c r="CW162" s="675"/>
      <c r="CX162" s="675"/>
      <c r="CY162" s="675"/>
      <c r="CZ162" s="675"/>
      <c r="DA162" s="675"/>
      <c r="DB162" s="675"/>
      <c r="DC162" s="675"/>
      <c r="DD162" s="675"/>
      <c r="DE162" s="675"/>
      <c r="DF162" s="675"/>
      <c r="DG162" s="675"/>
      <c r="DH162" s="675"/>
      <c r="DI162" s="675"/>
      <c r="DJ162" s="675"/>
      <c r="DK162" s="675"/>
      <c r="DL162" s="675"/>
      <c r="DM162" s="675"/>
      <c r="DN162" s="675"/>
      <c r="DO162" s="675"/>
      <c r="DP162" s="675"/>
      <c r="DQ162" s="675"/>
      <c r="DR162" s="675"/>
      <c r="DS162" s="675"/>
      <c r="DT162" s="675"/>
      <c r="DU162" s="675"/>
      <c r="DV162" s="675"/>
      <c r="DW162" s="675"/>
      <c r="DX162" s="675"/>
      <c r="DY162" s="675"/>
      <c r="DZ162" s="675"/>
      <c r="EA162" s="675"/>
      <c r="EB162" s="675"/>
    </row>
    <row r="163" spans="1:132" ht="12" customHeight="1" x14ac:dyDescent="0.15">
      <c r="A163" s="675"/>
      <c r="B163" s="675"/>
      <c r="C163" s="675"/>
      <c r="D163" s="675"/>
      <c r="E163" s="675"/>
      <c r="F163" s="675"/>
      <c r="G163" s="675"/>
      <c r="H163" s="675"/>
      <c r="I163" s="675"/>
      <c r="J163" s="675"/>
      <c r="K163" s="675"/>
      <c r="L163" s="675"/>
      <c r="M163" s="675"/>
      <c r="N163" s="675"/>
      <c r="O163" s="675"/>
      <c r="P163" s="675"/>
      <c r="Q163" s="675"/>
      <c r="R163" s="675"/>
      <c r="S163" s="675"/>
      <c r="T163" s="891"/>
      <c r="U163" s="675"/>
      <c r="V163" s="675"/>
      <c r="W163" s="675"/>
      <c r="X163" s="675"/>
      <c r="Y163" s="675"/>
      <c r="Z163" s="675"/>
      <c r="AA163" s="675"/>
      <c r="AB163" s="675"/>
      <c r="AC163" s="675"/>
      <c r="AD163" s="675"/>
      <c r="AE163" s="675"/>
      <c r="AF163" s="675"/>
      <c r="AG163" s="675"/>
      <c r="AH163" s="675"/>
      <c r="AI163" s="675"/>
      <c r="AJ163" s="675"/>
      <c r="AK163" s="675"/>
      <c r="AL163" s="675"/>
      <c r="AM163" s="675"/>
      <c r="AN163" s="675"/>
      <c r="AO163" s="675"/>
      <c r="AP163" s="675"/>
      <c r="AQ163" s="675"/>
      <c r="AR163" s="675"/>
      <c r="AS163" s="675"/>
      <c r="AT163" s="675"/>
      <c r="AU163" s="752"/>
      <c r="AV163" s="752"/>
      <c r="AW163" s="752"/>
      <c r="AX163" s="752"/>
      <c r="AY163" s="675"/>
      <c r="AZ163" s="675"/>
      <c r="BA163" s="675"/>
      <c r="BB163" s="675"/>
      <c r="BC163" s="675"/>
      <c r="BD163" s="675"/>
      <c r="BE163" s="675"/>
      <c r="BF163" s="675"/>
      <c r="BG163" s="675"/>
      <c r="BH163" s="675"/>
      <c r="BI163" s="675"/>
      <c r="BJ163" s="675"/>
      <c r="BK163" s="675"/>
      <c r="BL163" s="675"/>
      <c r="BM163" s="675"/>
      <c r="BN163" s="675"/>
      <c r="BO163" s="675"/>
      <c r="BP163" s="675"/>
      <c r="BQ163" s="675"/>
      <c r="BR163" s="675"/>
      <c r="BS163" s="675"/>
      <c r="BT163" s="675"/>
      <c r="BU163" s="770"/>
      <c r="BV163" s="770"/>
      <c r="BW163" s="770"/>
      <c r="BX163" s="770"/>
      <c r="BY163" s="770"/>
      <c r="BZ163" s="770"/>
      <c r="CA163" s="770"/>
      <c r="CB163" s="770"/>
      <c r="CC163" s="675"/>
      <c r="CD163" s="797"/>
      <c r="CE163" s="797"/>
      <c r="CF163" s="797"/>
      <c r="CG163" s="797"/>
      <c r="CH163" s="797"/>
      <c r="CI163" s="797"/>
      <c r="CJ163" s="675"/>
      <c r="CK163" s="675"/>
      <c r="CL163" s="675"/>
      <c r="CM163" s="675"/>
      <c r="CN163" s="675"/>
      <c r="CO163" s="675"/>
      <c r="CP163" s="675"/>
      <c r="CQ163" s="675"/>
      <c r="CR163" s="675"/>
      <c r="CS163" s="675"/>
      <c r="CT163" s="675"/>
      <c r="CU163" s="675"/>
      <c r="CV163" s="675"/>
      <c r="CW163" s="675"/>
      <c r="CX163" s="675"/>
      <c r="CY163" s="675"/>
      <c r="CZ163" s="675"/>
      <c r="DA163" s="675"/>
      <c r="DB163" s="675"/>
      <c r="DC163" s="675"/>
      <c r="DD163" s="675"/>
      <c r="DE163" s="675"/>
      <c r="DF163" s="675"/>
      <c r="DG163" s="675"/>
      <c r="DH163" s="675"/>
      <c r="DI163" s="675"/>
      <c r="DJ163" s="675"/>
      <c r="DK163" s="675"/>
      <c r="DL163" s="675"/>
      <c r="DM163" s="675"/>
      <c r="DN163" s="675"/>
      <c r="DO163" s="675"/>
      <c r="DP163" s="675"/>
      <c r="DQ163" s="675"/>
      <c r="DR163" s="675"/>
      <c r="DS163" s="675"/>
      <c r="DT163" s="675"/>
      <c r="DU163" s="675"/>
      <c r="DV163" s="675"/>
      <c r="DW163" s="675"/>
      <c r="DX163" s="675"/>
      <c r="DY163" s="675"/>
      <c r="DZ163" s="675"/>
      <c r="EA163" s="675"/>
      <c r="EB163" s="675"/>
    </row>
    <row r="164" spans="1:132" ht="12" customHeight="1" x14ac:dyDescent="0.15">
      <c r="A164" s="675"/>
      <c r="B164" s="675"/>
      <c r="C164" s="675"/>
      <c r="D164" s="675"/>
      <c r="E164" s="675"/>
      <c r="F164" s="675"/>
      <c r="G164" s="675"/>
      <c r="H164" s="675"/>
      <c r="I164" s="675"/>
      <c r="J164" s="675"/>
      <c r="K164" s="675"/>
      <c r="L164" s="675"/>
      <c r="M164" s="675"/>
      <c r="N164" s="675"/>
      <c r="O164" s="675"/>
      <c r="P164" s="675"/>
      <c r="Q164" s="675"/>
      <c r="R164" s="675"/>
      <c r="S164" s="675"/>
      <c r="T164" s="891"/>
      <c r="U164" s="675"/>
      <c r="V164" s="675"/>
      <c r="W164" s="675"/>
      <c r="X164" s="675"/>
      <c r="Y164" s="675"/>
      <c r="Z164" s="675"/>
      <c r="AA164" s="675"/>
      <c r="AB164" s="675"/>
      <c r="AC164" s="675"/>
      <c r="AD164" s="675"/>
      <c r="AE164" s="675"/>
      <c r="AF164" s="675"/>
      <c r="AG164" s="675"/>
      <c r="AH164" s="675"/>
      <c r="AI164" s="675"/>
      <c r="AJ164" s="675"/>
      <c r="AK164" s="675"/>
      <c r="AL164" s="675"/>
      <c r="AM164" s="675"/>
      <c r="AN164" s="675"/>
      <c r="AO164" s="675"/>
      <c r="AP164" s="675"/>
      <c r="AQ164" s="675"/>
      <c r="AR164" s="675"/>
      <c r="AS164" s="675"/>
      <c r="AT164" s="675"/>
      <c r="AU164" s="752"/>
      <c r="AV164" s="752"/>
      <c r="AW164" s="752"/>
      <c r="AX164" s="752"/>
      <c r="AY164" s="675"/>
      <c r="AZ164" s="675"/>
      <c r="BA164" s="675"/>
      <c r="BB164" s="675"/>
      <c r="BC164" s="675"/>
      <c r="BD164" s="675"/>
      <c r="BE164" s="675"/>
      <c r="BF164" s="675"/>
      <c r="BG164" s="675"/>
      <c r="BH164" s="675"/>
      <c r="BI164" s="675"/>
      <c r="BJ164" s="675"/>
      <c r="BK164" s="675"/>
      <c r="BL164" s="675"/>
      <c r="BM164" s="675"/>
      <c r="BN164" s="675"/>
      <c r="BO164" s="675"/>
      <c r="BP164" s="675"/>
      <c r="BQ164" s="675"/>
      <c r="BR164" s="675"/>
      <c r="BS164" s="675"/>
      <c r="BT164" s="675"/>
      <c r="BU164" s="770"/>
      <c r="BV164" s="770"/>
      <c r="BW164" s="770"/>
      <c r="BX164" s="770"/>
      <c r="BY164" s="770"/>
      <c r="BZ164" s="770"/>
      <c r="CA164" s="770"/>
      <c r="CB164" s="770"/>
      <c r="CC164" s="675"/>
      <c r="CD164" s="797"/>
      <c r="CE164" s="797"/>
      <c r="CF164" s="797"/>
      <c r="CG164" s="797"/>
      <c r="CH164" s="797"/>
      <c r="CI164" s="797"/>
      <c r="CJ164" s="675"/>
      <c r="CK164" s="675"/>
      <c r="CL164" s="675"/>
      <c r="CM164" s="675"/>
      <c r="CN164" s="675"/>
      <c r="CO164" s="675"/>
      <c r="CP164" s="675"/>
      <c r="CQ164" s="675"/>
      <c r="CR164" s="675"/>
      <c r="CS164" s="675"/>
      <c r="CT164" s="675"/>
      <c r="CU164" s="675"/>
      <c r="CV164" s="675"/>
      <c r="CW164" s="675"/>
      <c r="CX164" s="675"/>
      <c r="CY164" s="675"/>
      <c r="CZ164" s="675"/>
      <c r="DA164" s="675"/>
      <c r="DB164" s="675"/>
      <c r="DC164" s="675"/>
      <c r="DD164" s="675"/>
      <c r="DE164" s="675"/>
      <c r="DF164" s="675"/>
      <c r="DG164" s="675"/>
      <c r="DH164" s="675"/>
      <c r="DI164" s="675"/>
      <c r="DJ164" s="675"/>
      <c r="DK164" s="675"/>
      <c r="DL164" s="675"/>
      <c r="DM164" s="675"/>
      <c r="DN164" s="675"/>
      <c r="DO164" s="675"/>
      <c r="DP164" s="675"/>
      <c r="DQ164" s="675"/>
      <c r="DR164" s="675"/>
      <c r="DS164" s="675"/>
      <c r="DT164" s="675"/>
      <c r="DU164" s="675"/>
      <c r="DV164" s="675"/>
      <c r="DW164" s="675"/>
      <c r="DX164" s="675"/>
      <c r="DY164" s="675"/>
      <c r="DZ164" s="675"/>
      <c r="EA164" s="675"/>
      <c r="EB164" s="675"/>
    </row>
    <row r="165" spans="1:132" ht="12" customHeight="1" x14ac:dyDescent="0.15">
      <c r="A165" s="675"/>
      <c r="B165" s="675"/>
      <c r="C165" s="675"/>
      <c r="D165" s="675"/>
      <c r="E165" s="675"/>
      <c r="F165" s="675"/>
      <c r="G165" s="675"/>
      <c r="H165" s="675"/>
      <c r="I165" s="675"/>
      <c r="J165" s="675"/>
      <c r="K165" s="675"/>
      <c r="L165" s="675"/>
      <c r="M165" s="675"/>
      <c r="N165" s="675"/>
      <c r="O165" s="675"/>
      <c r="P165" s="675"/>
      <c r="Q165" s="675"/>
      <c r="R165" s="675"/>
      <c r="S165" s="675"/>
      <c r="T165" s="891"/>
      <c r="U165" s="675"/>
      <c r="V165" s="675"/>
      <c r="W165" s="675"/>
      <c r="X165" s="675"/>
      <c r="Y165" s="675"/>
      <c r="Z165" s="675"/>
      <c r="AA165" s="675"/>
      <c r="AB165" s="675"/>
      <c r="AC165" s="675"/>
      <c r="AD165" s="675"/>
      <c r="AE165" s="675"/>
      <c r="AF165" s="675"/>
      <c r="AG165" s="675"/>
      <c r="AH165" s="675"/>
      <c r="AI165" s="675"/>
      <c r="AJ165" s="675"/>
      <c r="AK165" s="675"/>
      <c r="AL165" s="675"/>
      <c r="AM165" s="675"/>
      <c r="AN165" s="675"/>
      <c r="AO165" s="675"/>
      <c r="AP165" s="675"/>
      <c r="AQ165" s="675"/>
      <c r="AR165" s="675"/>
      <c r="AS165" s="675"/>
      <c r="AT165" s="675"/>
      <c r="AU165" s="752"/>
      <c r="AV165" s="752"/>
      <c r="AW165" s="752"/>
      <c r="AX165" s="752"/>
      <c r="AY165" s="675"/>
      <c r="AZ165" s="675"/>
      <c r="BA165" s="675"/>
      <c r="BB165" s="675"/>
      <c r="BC165" s="675"/>
      <c r="BD165" s="675"/>
      <c r="BE165" s="675"/>
      <c r="BF165" s="675"/>
      <c r="BG165" s="675"/>
      <c r="BH165" s="675"/>
      <c r="BI165" s="675"/>
      <c r="BJ165" s="675"/>
      <c r="BK165" s="675"/>
      <c r="BL165" s="675"/>
      <c r="BM165" s="675"/>
      <c r="BN165" s="675"/>
      <c r="BO165" s="675"/>
      <c r="BP165" s="675"/>
      <c r="BQ165" s="675"/>
      <c r="BR165" s="675"/>
      <c r="BS165" s="675"/>
      <c r="BT165" s="675"/>
      <c r="BU165" s="770"/>
      <c r="BV165" s="770"/>
      <c r="BW165" s="770"/>
      <c r="BX165" s="770"/>
      <c r="BY165" s="770"/>
      <c r="BZ165" s="770"/>
      <c r="CA165" s="770"/>
      <c r="CB165" s="770"/>
      <c r="CC165" s="675"/>
      <c r="CD165" s="797"/>
      <c r="CE165" s="797"/>
      <c r="CF165" s="797"/>
      <c r="CG165" s="797"/>
      <c r="CH165" s="797"/>
      <c r="CI165" s="797"/>
      <c r="CJ165" s="675"/>
      <c r="CK165" s="675"/>
      <c r="CL165" s="675"/>
      <c r="CM165" s="675"/>
      <c r="CN165" s="675"/>
      <c r="CO165" s="675"/>
      <c r="CP165" s="675"/>
      <c r="CQ165" s="675"/>
      <c r="CR165" s="675"/>
      <c r="CS165" s="675"/>
      <c r="CT165" s="675"/>
      <c r="CU165" s="675"/>
      <c r="CV165" s="675"/>
      <c r="CW165" s="675"/>
      <c r="CX165" s="675"/>
      <c r="CY165" s="675"/>
      <c r="CZ165" s="675"/>
      <c r="DA165" s="675"/>
      <c r="DB165" s="675"/>
      <c r="DC165" s="675"/>
      <c r="DD165" s="675"/>
      <c r="DE165" s="675"/>
      <c r="DF165" s="675"/>
      <c r="DG165" s="675"/>
      <c r="DH165" s="675"/>
      <c r="DI165" s="675"/>
      <c r="DJ165" s="675"/>
      <c r="DK165" s="675"/>
      <c r="DL165" s="675"/>
      <c r="DM165" s="675"/>
      <c r="DN165" s="675"/>
      <c r="DO165" s="675"/>
      <c r="DP165" s="675"/>
      <c r="DQ165" s="675"/>
      <c r="DR165" s="675"/>
      <c r="DS165" s="675"/>
      <c r="DT165" s="675"/>
      <c r="DU165" s="675"/>
      <c r="DV165" s="675"/>
      <c r="DW165" s="675"/>
      <c r="DX165" s="675"/>
      <c r="DY165" s="675"/>
      <c r="DZ165" s="675"/>
      <c r="EA165" s="675"/>
      <c r="EB165" s="675"/>
    </row>
    <row r="166" spans="1:132" ht="12" customHeight="1" x14ac:dyDescent="0.15">
      <c r="A166" s="675"/>
      <c r="B166" s="675"/>
      <c r="C166" s="675"/>
      <c r="D166" s="675"/>
      <c r="E166" s="675"/>
      <c r="F166" s="675"/>
      <c r="G166" s="675"/>
      <c r="H166" s="675"/>
      <c r="I166" s="675"/>
      <c r="J166" s="675"/>
      <c r="K166" s="675"/>
      <c r="L166" s="675"/>
      <c r="M166" s="675"/>
      <c r="N166" s="675"/>
      <c r="O166" s="675"/>
      <c r="P166" s="675"/>
      <c r="Q166" s="675"/>
      <c r="R166" s="675"/>
      <c r="S166" s="675"/>
      <c r="T166" s="891"/>
      <c r="U166" s="675"/>
      <c r="V166" s="675"/>
      <c r="W166" s="675"/>
      <c r="X166" s="675"/>
      <c r="Y166" s="675"/>
      <c r="Z166" s="675"/>
      <c r="AA166" s="675"/>
      <c r="AB166" s="675"/>
      <c r="AC166" s="675"/>
      <c r="AD166" s="675"/>
      <c r="AE166" s="675"/>
      <c r="AF166" s="675"/>
      <c r="AG166" s="675"/>
      <c r="AH166" s="675"/>
      <c r="AI166" s="675"/>
      <c r="AJ166" s="675"/>
      <c r="AK166" s="675"/>
      <c r="AL166" s="675"/>
      <c r="AM166" s="675"/>
      <c r="AN166" s="675"/>
      <c r="AO166" s="675"/>
      <c r="AP166" s="675"/>
      <c r="AQ166" s="675"/>
      <c r="AR166" s="675"/>
      <c r="AS166" s="675"/>
      <c r="AT166" s="675"/>
      <c r="AU166" s="752"/>
      <c r="AV166" s="752"/>
      <c r="AW166" s="752"/>
      <c r="AX166" s="752"/>
      <c r="AY166" s="675"/>
      <c r="AZ166" s="675"/>
      <c r="BA166" s="675"/>
      <c r="BB166" s="675"/>
      <c r="BC166" s="675"/>
      <c r="BD166" s="675"/>
      <c r="BE166" s="675"/>
      <c r="BF166" s="675"/>
      <c r="BG166" s="675"/>
      <c r="BH166" s="675"/>
      <c r="BI166" s="675"/>
      <c r="BJ166" s="675"/>
      <c r="BK166" s="675"/>
      <c r="BL166" s="675"/>
      <c r="BM166" s="675"/>
      <c r="BN166" s="675"/>
      <c r="BO166" s="675"/>
      <c r="BP166" s="675"/>
      <c r="BQ166" s="675"/>
      <c r="BR166" s="675"/>
      <c r="BS166" s="675"/>
      <c r="BT166" s="675"/>
      <c r="BU166" s="770"/>
      <c r="BV166" s="770"/>
      <c r="BW166" s="770"/>
      <c r="BX166" s="770"/>
      <c r="BY166" s="770"/>
      <c r="BZ166" s="770"/>
      <c r="CA166" s="770"/>
      <c r="CB166" s="770"/>
      <c r="CC166" s="675"/>
      <c r="CD166" s="797"/>
      <c r="CE166" s="797"/>
      <c r="CF166" s="797"/>
      <c r="CG166" s="797"/>
      <c r="CH166" s="797"/>
      <c r="CI166" s="797"/>
      <c r="CJ166" s="675"/>
      <c r="CK166" s="675"/>
      <c r="CL166" s="675"/>
      <c r="CM166" s="675"/>
      <c r="CN166" s="675"/>
      <c r="CO166" s="675"/>
      <c r="CP166" s="675"/>
      <c r="CQ166" s="675"/>
      <c r="CR166" s="675"/>
      <c r="CS166" s="675"/>
      <c r="CT166" s="675"/>
      <c r="CU166" s="675"/>
      <c r="CV166" s="675"/>
      <c r="CW166" s="675"/>
      <c r="CX166" s="675"/>
      <c r="CY166" s="675"/>
      <c r="CZ166" s="675"/>
      <c r="DA166" s="675"/>
      <c r="DB166" s="675"/>
      <c r="DC166" s="675"/>
      <c r="DD166" s="675"/>
      <c r="DE166" s="675"/>
      <c r="DF166" s="675"/>
      <c r="DG166" s="675"/>
      <c r="DH166" s="675"/>
      <c r="DI166" s="675"/>
      <c r="DJ166" s="675"/>
      <c r="DK166" s="675"/>
      <c r="DL166" s="675"/>
      <c r="DM166" s="675"/>
      <c r="DN166" s="675"/>
      <c r="DO166" s="675"/>
      <c r="DP166" s="675"/>
      <c r="DQ166" s="675"/>
      <c r="DR166" s="675"/>
      <c r="DS166" s="675"/>
      <c r="DT166" s="675"/>
      <c r="DU166" s="675"/>
      <c r="DV166" s="675"/>
      <c r="DW166" s="675"/>
      <c r="DX166" s="675"/>
      <c r="DY166" s="675"/>
      <c r="DZ166" s="675"/>
      <c r="EA166" s="675"/>
      <c r="EB166" s="675"/>
    </row>
    <row r="167" spans="1:132" ht="12" customHeight="1" x14ac:dyDescent="0.15">
      <c r="A167" s="675"/>
      <c r="B167" s="675"/>
      <c r="C167" s="675"/>
      <c r="D167" s="675"/>
      <c r="E167" s="675"/>
      <c r="F167" s="675"/>
      <c r="G167" s="675"/>
      <c r="H167" s="675"/>
      <c r="I167" s="675"/>
      <c r="J167" s="675"/>
      <c r="K167" s="675"/>
      <c r="L167" s="675"/>
      <c r="M167" s="675"/>
      <c r="N167" s="675"/>
      <c r="O167" s="675"/>
      <c r="P167" s="675"/>
      <c r="Q167" s="675"/>
      <c r="R167" s="675"/>
      <c r="S167" s="675"/>
      <c r="T167" s="891"/>
      <c r="U167" s="675"/>
      <c r="V167" s="675"/>
      <c r="W167" s="675"/>
      <c r="X167" s="675"/>
      <c r="Y167" s="675"/>
      <c r="Z167" s="675"/>
      <c r="AA167" s="675"/>
      <c r="AB167" s="675"/>
      <c r="AC167" s="675"/>
      <c r="AD167" s="675"/>
      <c r="AE167" s="675"/>
      <c r="AF167" s="675"/>
      <c r="AG167" s="675"/>
      <c r="AH167" s="675"/>
      <c r="AI167" s="675"/>
      <c r="AJ167" s="675"/>
      <c r="AK167" s="675"/>
      <c r="AL167" s="675"/>
      <c r="AM167" s="675"/>
      <c r="AN167" s="675"/>
      <c r="AO167" s="675"/>
      <c r="AP167" s="675"/>
      <c r="AQ167" s="675"/>
      <c r="AR167" s="675"/>
      <c r="AS167" s="675"/>
      <c r="AT167" s="675"/>
      <c r="AU167" s="752"/>
      <c r="AV167" s="752"/>
      <c r="AW167" s="752"/>
      <c r="AX167" s="752"/>
      <c r="AY167" s="675"/>
      <c r="AZ167" s="675"/>
      <c r="BA167" s="675"/>
      <c r="BB167" s="675"/>
      <c r="BC167" s="675"/>
      <c r="BD167" s="675"/>
      <c r="BE167" s="675"/>
      <c r="BF167" s="675"/>
      <c r="BG167" s="675"/>
      <c r="BH167" s="675"/>
      <c r="BI167" s="675"/>
      <c r="BJ167" s="675"/>
      <c r="BK167" s="675"/>
      <c r="BL167" s="675"/>
      <c r="BM167" s="675"/>
      <c r="BN167" s="675"/>
      <c r="BO167" s="675"/>
      <c r="BP167" s="675"/>
      <c r="BQ167" s="675"/>
      <c r="BR167" s="675"/>
      <c r="BS167" s="675"/>
      <c r="BT167" s="675"/>
      <c r="BU167" s="770"/>
      <c r="BV167" s="770"/>
      <c r="BW167" s="770"/>
      <c r="BX167" s="770"/>
      <c r="BY167" s="770"/>
      <c r="BZ167" s="770"/>
      <c r="CA167" s="770"/>
      <c r="CB167" s="770"/>
      <c r="CC167" s="675"/>
      <c r="CD167" s="797"/>
      <c r="CE167" s="797"/>
      <c r="CF167" s="797"/>
      <c r="CG167" s="797"/>
      <c r="CH167" s="797"/>
      <c r="CI167" s="797"/>
      <c r="CJ167" s="675"/>
      <c r="CK167" s="675"/>
      <c r="CL167" s="675"/>
      <c r="CM167" s="675"/>
      <c r="CN167" s="675"/>
      <c r="CO167" s="675"/>
      <c r="CP167" s="675"/>
      <c r="CQ167" s="675"/>
      <c r="CR167" s="675"/>
      <c r="CS167" s="675"/>
      <c r="CT167" s="675"/>
      <c r="CU167" s="675"/>
      <c r="CV167" s="675"/>
      <c r="CW167" s="675"/>
      <c r="CX167" s="675"/>
      <c r="CY167" s="675"/>
      <c r="CZ167" s="675"/>
      <c r="DA167" s="675"/>
      <c r="DB167" s="675"/>
      <c r="DC167" s="675"/>
      <c r="DD167" s="675"/>
      <c r="DE167" s="675"/>
      <c r="DF167" s="675"/>
      <c r="DG167" s="675"/>
      <c r="DH167" s="675"/>
      <c r="DI167" s="675"/>
      <c r="DJ167" s="675"/>
      <c r="DK167" s="675"/>
      <c r="DL167" s="675"/>
      <c r="DM167" s="675"/>
      <c r="DN167" s="675"/>
      <c r="DO167" s="675"/>
      <c r="DP167" s="675"/>
      <c r="DQ167" s="675"/>
      <c r="DR167" s="675"/>
      <c r="DS167" s="675"/>
      <c r="DT167" s="675"/>
      <c r="DU167" s="675"/>
      <c r="DV167" s="675"/>
      <c r="DW167" s="675"/>
      <c r="DX167" s="675"/>
      <c r="DY167" s="675"/>
      <c r="DZ167" s="675"/>
      <c r="EA167" s="675"/>
      <c r="EB167" s="675"/>
    </row>
    <row r="168" spans="1:132" ht="12" customHeight="1" x14ac:dyDescent="0.15">
      <c r="A168" s="675"/>
      <c r="B168" s="675"/>
      <c r="C168" s="675"/>
      <c r="D168" s="675"/>
      <c r="E168" s="675"/>
      <c r="F168" s="675"/>
      <c r="G168" s="675"/>
      <c r="H168" s="675"/>
      <c r="I168" s="675"/>
      <c r="J168" s="675"/>
      <c r="K168" s="675"/>
      <c r="L168" s="675"/>
      <c r="M168" s="675"/>
      <c r="N168" s="675"/>
      <c r="O168" s="675"/>
      <c r="P168" s="675"/>
      <c r="Q168" s="675"/>
      <c r="R168" s="675"/>
      <c r="S168" s="675"/>
      <c r="T168" s="891"/>
      <c r="U168" s="675"/>
      <c r="V168" s="675"/>
      <c r="W168" s="675"/>
      <c r="X168" s="675"/>
      <c r="Y168" s="675"/>
      <c r="Z168" s="675"/>
      <c r="AA168" s="675"/>
      <c r="AB168" s="675"/>
      <c r="AC168" s="675"/>
      <c r="AD168" s="675"/>
      <c r="AE168" s="675"/>
      <c r="AF168" s="675"/>
      <c r="AG168" s="675"/>
      <c r="AH168" s="675"/>
      <c r="AI168" s="675"/>
      <c r="AJ168" s="675"/>
      <c r="AK168" s="675"/>
      <c r="AL168" s="675"/>
      <c r="AM168" s="675"/>
      <c r="AN168" s="675"/>
      <c r="AO168" s="675"/>
      <c r="AP168" s="675"/>
      <c r="AQ168" s="675"/>
      <c r="AR168" s="675"/>
      <c r="AS168" s="675"/>
      <c r="AT168" s="675"/>
      <c r="AU168" s="752"/>
      <c r="AV168" s="752"/>
      <c r="AW168" s="752"/>
      <c r="AX168" s="752"/>
      <c r="AY168" s="675"/>
      <c r="AZ168" s="675"/>
      <c r="BA168" s="675"/>
      <c r="BB168" s="675"/>
      <c r="BC168" s="675"/>
      <c r="BD168" s="675"/>
      <c r="BE168" s="675"/>
      <c r="BF168" s="675"/>
      <c r="BG168" s="675"/>
      <c r="BH168" s="675"/>
      <c r="BI168" s="675"/>
      <c r="BJ168" s="675"/>
      <c r="BK168" s="675"/>
      <c r="BL168" s="675"/>
      <c r="BM168" s="675"/>
      <c r="BN168" s="675"/>
      <c r="BO168" s="675"/>
      <c r="BP168" s="675"/>
      <c r="BQ168" s="675"/>
      <c r="BR168" s="675"/>
      <c r="BS168" s="675"/>
      <c r="BT168" s="675"/>
      <c r="BU168" s="770"/>
      <c r="BV168" s="770"/>
      <c r="BW168" s="770"/>
      <c r="BX168" s="770"/>
      <c r="BY168" s="770"/>
      <c r="BZ168" s="770"/>
      <c r="CA168" s="770"/>
      <c r="CB168" s="770"/>
      <c r="CC168" s="675"/>
      <c r="CD168" s="797"/>
      <c r="CE168" s="797"/>
      <c r="CF168" s="797"/>
      <c r="CG168" s="797"/>
      <c r="CH168" s="797"/>
      <c r="CI168" s="797"/>
      <c r="CJ168" s="675"/>
      <c r="CK168" s="675"/>
      <c r="CL168" s="675"/>
      <c r="CM168" s="675"/>
      <c r="CN168" s="675"/>
      <c r="CO168" s="675"/>
      <c r="CP168" s="675"/>
      <c r="CQ168" s="675"/>
      <c r="CR168" s="675"/>
      <c r="CS168" s="675"/>
      <c r="CT168" s="675"/>
      <c r="CU168" s="675"/>
      <c r="CV168" s="675"/>
      <c r="CW168" s="675"/>
      <c r="CX168" s="675"/>
      <c r="CY168" s="675"/>
      <c r="CZ168" s="675"/>
      <c r="DA168" s="675"/>
      <c r="DB168" s="675"/>
      <c r="DC168" s="675"/>
      <c r="DD168" s="675"/>
      <c r="DE168" s="675"/>
      <c r="DF168" s="675"/>
      <c r="DG168" s="675"/>
      <c r="DH168" s="675"/>
      <c r="DI168" s="675"/>
      <c r="DJ168" s="675"/>
      <c r="DK168" s="675"/>
      <c r="DL168" s="675"/>
      <c r="DM168" s="675"/>
      <c r="DN168" s="675"/>
      <c r="DO168" s="675"/>
      <c r="DP168" s="675"/>
      <c r="DQ168" s="675"/>
      <c r="DR168" s="675"/>
      <c r="DS168" s="675"/>
      <c r="DT168" s="675"/>
      <c r="DU168" s="675"/>
      <c r="DV168" s="675"/>
      <c r="DW168" s="675"/>
      <c r="DX168" s="675"/>
      <c r="DY168" s="675"/>
      <c r="DZ168" s="675"/>
      <c r="EA168" s="675"/>
      <c r="EB168" s="675"/>
    </row>
    <row r="169" spans="1:132" ht="12" customHeight="1" x14ac:dyDescent="0.15">
      <c r="A169" s="675"/>
      <c r="B169" s="675"/>
      <c r="C169" s="675"/>
      <c r="D169" s="675"/>
      <c r="E169" s="675"/>
      <c r="F169" s="675"/>
      <c r="G169" s="675"/>
      <c r="H169" s="675"/>
      <c r="I169" s="675"/>
      <c r="J169" s="675"/>
      <c r="K169" s="675"/>
      <c r="L169" s="675"/>
      <c r="M169" s="675"/>
      <c r="N169" s="675"/>
      <c r="O169" s="675"/>
      <c r="P169" s="675"/>
      <c r="Q169" s="675"/>
      <c r="R169" s="675"/>
      <c r="S169" s="675"/>
      <c r="T169" s="891"/>
      <c r="U169" s="675"/>
      <c r="V169" s="675"/>
      <c r="W169" s="675"/>
      <c r="X169" s="675"/>
      <c r="Y169" s="675"/>
      <c r="Z169" s="675"/>
      <c r="AA169" s="675"/>
      <c r="AB169" s="675"/>
      <c r="AC169" s="675"/>
      <c r="AD169" s="675"/>
      <c r="AE169" s="675"/>
      <c r="AF169" s="675"/>
      <c r="AG169" s="675"/>
      <c r="AH169" s="675"/>
      <c r="AI169" s="675"/>
      <c r="AJ169" s="675"/>
      <c r="AK169" s="675"/>
      <c r="AL169" s="675"/>
      <c r="AM169" s="675"/>
      <c r="AN169" s="675"/>
      <c r="AO169" s="675"/>
      <c r="AP169" s="675"/>
      <c r="AQ169" s="675"/>
      <c r="AR169" s="675"/>
      <c r="AS169" s="675"/>
      <c r="AT169" s="675"/>
      <c r="AU169" s="752"/>
      <c r="AV169" s="752"/>
      <c r="AW169" s="752"/>
      <c r="AX169" s="752"/>
      <c r="AY169" s="675"/>
      <c r="AZ169" s="675"/>
      <c r="BA169" s="675"/>
      <c r="BB169" s="675"/>
      <c r="BC169" s="675"/>
      <c r="BD169" s="675"/>
      <c r="BE169" s="675"/>
      <c r="BF169" s="675"/>
      <c r="BG169" s="675"/>
      <c r="BH169" s="675"/>
      <c r="BI169" s="675"/>
      <c r="BJ169" s="675"/>
      <c r="BK169" s="675"/>
      <c r="BL169" s="675"/>
      <c r="BM169" s="675"/>
      <c r="BN169" s="675"/>
      <c r="BO169" s="675"/>
      <c r="BP169" s="675"/>
      <c r="BQ169" s="675"/>
      <c r="BR169" s="675"/>
      <c r="BS169" s="675"/>
      <c r="BT169" s="675"/>
      <c r="BU169" s="770"/>
      <c r="BV169" s="770"/>
      <c r="BW169" s="770"/>
      <c r="BX169" s="770"/>
      <c r="BY169" s="770"/>
      <c r="BZ169" s="770"/>
      <c r="CA169" s="770"/>
      <c r="CB169" s="770"/>
      <c r="CC169" s="675"/>
      <c r="CD169" s="797"/>
      <c r="CE169" s="797"/>
      <c r="CF169" s="797"/>
      <c r="CG169" s="797"/>
      <c r="CH169" s="797"/>
      <c r="CI169" s="797"/>
      <c r="CJ169" s="675"/>
      <c r="CK169" s="675"/>
      <c r="CL169" s="675"/>
      <c r="CM169" s="675"/>
      <c r="CN169" s="675"/>
      <c r="CO169" s="675"/>
      <c r="CP169" s="675"/>
      <c r="CQ169" s="675"/>
      <c r="CR169" s="675"/>
      <c r="CS169" s="675"/>
      <c r="CT169" s="675"/>
      <c r="CU169" s="675"/>
      <c r="CV169" s="675"/>
      <c r="CW169" s="675"/>
      <c r="CX169" s="675"/>
      <c r="CY169" s="675"/>
      <c r="CZ169" s="675"/>
      <c r="DA169" s="675"/>
      <c r="DB169" s="675"/>
      <c r="DC169" s="675"/>
      <c r="DD169" s="675"/>
      <c r="DE169" s="675"/>
      <c r="DF169" s="675"/>
      <c r="DG169" s="675"/>
      <c r="DH169" s="675"/>
      <c r="DI169" s="675"/>
      <c r="DJ169" s="675"/>
      <c r="DK169" s="675"/>
      <c r="DL169" s="675"/>
      <c r="DM169" s="675"/>
      <c r="DN169" s="675"/>
      <c r="DO169" s="675"/>
      <c r="DP169" s="675"/>
      <c r="DQ169" s="675"/>
      <c r="DR169" s="675"/>
      <c r="DS169" s="675"/>
      <c r="DT169" s="675"/>
      <c r="DU169" s="675"/>
      <c r="DV169" s="675"/>
      <c r="DW169" s="675"/>
      <c r="DX169" s="675"/>
      <c r="DY169" s="675"/>
      <c r="DZ169" s="675"/>
      <c r="EA169" s="675"/>
      <c r="EB169" s="675"/>
    </row>
    <row r="170" spans="1:132" ht="12" customHeight="1" x14ac:dyDescent="0.15">
      <c r="A170" s="675"/>
      <c r="B170" s="675"/>
      <c r="C170" s="675"/>
      <c r="D170" s="675"/>
      <c r="E170" s="675"/>
      <c r="F170" s="675"/>
      <c r="G170" s="675"/>
      <c r="H170" s="675"/>
      <c r="I170" s="675"/>
      <c r="J170" s="675"/>
      <c r="K170" s="675"/>
      <c r="L170" s="675"/>
      <c r="M170" s="675"/>
      <c r="N170" s="675"/>
      <c r="O170" s="675"/>
      <c r="P170" s="675"/>
      <c r="Q170" s="675"/>
      <c r="R170" s="675"/>
      <c r="S170" s="675"/>
      <c r="T170" s="891"/>
      <c r="U170" s="675"/>
      <c r="V170" s="675"/>
      <c r="W170" s="675"/>
      <c r="X170" s="675"/>
      <c r="Y170" s="675"/>
      <c r="Z170" s="675"/>
      <c r="AA170" s="675"/>
      <c r="AB170" s="675"/>
      <c r="AC170" s="675"/>
      <c r="AD170" s="675"/>
      <c r="AE170" s="675"/>
      <c r="AF170" s="675"/>
      <c r="AG170" s="675"/>
      <c r="AH170" s="675"/>
      <c r="AI170" s="675"/>
      <c r="AJ170" s="675"/>
      <c r="AK170" s="675"/>
      <c r="AL170" s="675"/>
      <c r="AM170" s="675"/>
      <c r="AN170" s="675"/>
      <c r="AO170" s="675"/>
      <c r="AP170" s="675"/>
      <c r="AQ170" s="675"/>
      <c r="AR170" s="675"/>
      <c r="AS170" s="675"/>
      <c r="AT170" s="675"/>
      <c r="AU170" s="752"/>
      <c r="AV170" s="752"/>
      <c r="AW170" s="752"/>
      <c r="AX170" s="752"/>
      <c r="AY170" s="675"/>
      <c r="AZ170" s="675"/>
      <c r="BA170" s="675"/>
      <c r="BB170" s="675"/>
      <c r="BC170" s="675"/>
      <c r="BD170" s="675"/>
      <c r="BE170" s="675"/>
      <c r="BF170" s="675"/>
      <c r="BG170" s="675"/>
      <c r="BH170" s="675"/>
      <c r="BI170" s="675"/>
      <c r="BJ170" s="675"/>
      <c r="BK170" s="675"/>
      <c r="BL170" s="675"/>
      <c r="BM170" s="675"/>
      <c r="BN170" s="675"/>
      <c r="BO170" s="675"/>
      <c r="BP170" s="675"/>
      <c r="BQ170" s="675"/>
      <c r="BR170" s="675"/>
      <c r="BS170" s="675"/>
      <c r="BT170" s="675"/>
      <c r="BU170" s="770"/>
      <c r="BV170" s="770"/>
      <c r="BW170" s="770"/>
      <c r="BX170" s="770"/>
      <c r="BY170" s="770"/>
      <c r="BZ170" s="770"/>
      <c r="CA170" s="770"/>
      <c r="CB170" s="770"/>
      <c r="CC170" s="675"/>
      <c r="CD170" s="797"/>
      <c r="CE170" s="797"/>
      <c r="CF170" s="797"/>
      <c r="CG170" s="797"/>
      <c r="CH170" s="797"/>
      <c r="CI170" s="797"/>
      <c r="CJ170" s="675"/>
      <c r="CK170" s="675"/>
      <c r="CL170" s="675"/>
      <c r="CM170" s="675"/>
      <c r="CN170" s="675"/>
      <c r="CO170" s="675"/>
      <c r="CP170" s="675"/>
      <c r="CQ170" s="675"/>
      <c r="CR170" s="675"/>
      <c r="CS170" s="675"/>
      <c r="CT170" s="675"/>
      <c r="CU170" s="675"/>
      <c r="CV170" s="675"/>
      <c r="CW170" s="675"/>
      <c r="CX170" s="675"/>
      <c r="CY170" s="675"/>
      <c r="CZ170" s="675"/>
      <c r="DA170" s="675"/>
      <c r="DB170" s="675"/>
      <c r="DC170" s="675"/>
      <c r="DD170" s="675"/>
      <c r="DE170" s="675"/>
      <c r="DF170" s="675"/>
      <c r="DG170" s="675"/>
      <c r="DH170" s="675"/>
      <c r="DI170" s="675"/>
      <c r="DJ170" s="675"/>
      <c r="DK170" s="675"/>
      <c r="DL170" s="675"/>
      <c r="DM170" s="675"/>
      <c r="DN170" s="675"/>
      <c r="DO170" s="675"/>
      <c r="DP170" s="675"/>
      <c r="DQ170" s="675"/>
      <c r="DR170" s="675"/>
      <c r="DS170" s="675"/>
      <c r="DT170" s="675"/>
      <c r="DU170" s="675"/>
      <c r="DV170" s="675"/>
      <c r="DW170" s="675"/>
      <c r="DX170" s="675"/>
      <c r="DY170" s="675"/>
      <c r="DZ170" s="675"/>
      <c r="EA170" s="675"/>
      <c r="EB170" s="675"/>
    </row>
    <row r="171" spans="1:132" ht="12" customHeight="1" x14ac:dyDescent="0.15">
      <c r="A171" s="675"/>
      <c r="B171" s="675"/>
      <c r="C171" s="675"/>
      <c r="D171" s="675"/>
      <c r="E171" s="675"/>
      <c r="F171" s="675"/>
      <c r="G171" s="675"/>
      <c r="H171" s="675"/>
      <c r="I171" s="675"/>
      <c r="J171" s="675"/>
      <c r="K171" s="675"/>
      <c r="L171" s="675"/>
      <c r="M171" s="675"/>
      <c r="N171" s="675"/>
      <c r="O171" s="675"/>
      <c r="P171" s="675"/>
      <c r="Q171" s="675"/>
      <c r="R171" s="675"/>
      <c r="S171" s="675"/>
      <c r="T171" s="891"/>
      <c r="U171" s="675"/>
      <c r="V171" s="675"/>
      <c r="W171" s="675"/>
      <c r="X171" s="675"/>
      <c r="Y171" s="675"/>
      <c r="Z171" s="675"/>
      <c r="AA171" s="675"/>
      <c r="AB171" s="675"/>
      <c r="AC171" s="675"/>
      <c r="AD171" s="675"/>
      <c r="AE171" s="675"/>
      <c r="AF171" s="675"/>
      <c r="AG171" s="675"/>
      <c r="AH171" s="675"/>
      <c r="AI171" s="675"/>
      <c r="AJ171" s="675"/>
      <c r="AK171" s="675"/>
      <c r="AL171" s="675"/>
      <c r="AM171" s="675"/>
      <c r="AN171" s="675"/>
      <c r="AO171" s="675"/>
      <c r="AP171" s="675"/>
      <c r="AQ171" s="675"/>
      <c r="AR171" s="675"/>
      <c r="AS171" s="675"/>
      <c r="AT171" s="675"/>
      <c r="AU171" s="752"/>
      <c r="AV171" s="752"/>
      <c r="AW171" s="752"/>
      <c r="AX171" s="752"/>
      <c r="AY171" s="675"/>
      <c r="AZ171" s="675"/>
      <c r="BA171" s="675"/>
      <c r="BB171" s="675"/>
      <c r="BC171" s="675"/>
      <c r="BD171" s="675"/>
      <c r="BE171" s="675"/>
      <c r="BF171" s="675"/>
      <c r="BG171" s="675"/>
      <c r="BH171" s="675"/>
      <c r="BI171" s="675"/>
      <c r="BJ171" s="675"/>
      <c r="BK171" s="675"/>
      <c r="BL171" s="675"/>
      <c r="BM171" s="675"/>
      <c r="BN171" s="675"/>
      <c r="BO171" s="675"/>
      <c r="BP171" s="675"/>
      <c r="BQ171" s="675"/>
      <c r="BR171" s="675"/>
      <c r="BS171" s="675"/>
      <c r="BT171" s="675"/>
      <c r="BU171" s="770"/>
      <c r="BV171" s="770"/>
      <c r="BW171" s="770"/>
      <c r="BX171" s="770"/>
      <c r="BY171" s="770"/>
      <c r="BZ171" s="770"/>
      <c r="CA171" s="770"/>
      <c r="CB171" s="770"/>
      <c r="CC171" s="675"/>
      <c r="CD171" s="797"/>
      <c r="CE171" s="797"/>
      <c r="CF171" s="797"/>
      <c r="CG171" s="797"/>
      <c r="CH171" s="797"/>
      <c r="CI171" s="797"/>
      <c r="CJ171" s="675"/>
      <c r="CK171" s="675"/>
      <c r="CL171" s="675"/>
      <c r="CM171" s="675"/>
      <c r="CN171" s="675"/>
      <c r="CO171" s="675"/>
      <c r="CP171" s="675"/>
      <c r="CQ171" s="675"/>
      <c r="CR171" s="675"/>
      <c r="CS171" s="675"/>
      <c r="CT171" s="675"/>
      <c r="CU171" s="675"/>
      <c r="CV171" s="675"/>
      <c r="CW171" s="675"/>
      <c r="CX171" s="675"/>
      <c r="CY171" s="675"/>
      <c r="CZ171" s="675"/>
      <c r="DA171" s="675"/>
      <c r="DB171" s="675"/>
      <c r="DC171" s="675"/>
      <c r="DD171" s="675"/>
      <c r="DE171" s="675"/>
      <c r="DF171" s="675"/>
      <c r="DG171" s="675"/>
      <c r="DH171" s="675"/>
      <c r="DI171" s="675"/>
      <c r="DJ171" s="675"/>
      <c r="DK171" s="675"/>
      <c r="DL171" s="675"/>
      <c r="DM171" s="675"/>
      <c r="DN171" s="675"/>
      <c r="DO171" s="675"/>
      <c r="DP171" s="675"/>
      <c r="DQ171" s="675"/>
      <c r="DR171" s="675"/>
      <c r="DS171" s="675"/>
      <c r="DT171" s="675"/>
      <c r="DU171" s="675"/>
      <c r="DV171" s="675"/>
      <c r="DW171" s="675"/>
      <c r="DX171" s="675"/>
      <c r="DY171" s="675"/>
      <c r="DZ171" s="675"/>
      <c r="EA171" s="675"/>
      <c r="EB171" s="675"/>
    </row>
    <row r="172" spans="1:132" ht="12" customHeight="1" x14ac:dyDescent="0.15">
      <c r="A172" s="675"/>
      <c r="B172" s="675"/>
      <c r="C172" s="675"/>
      <c r="D172" s="675"/>
      <c r="E172" s="675"/>
      <c r="F172" s="675"/>
      <c r="G172" s="675"/>
      <c r="H172" s="675"/>
      <c r="I172" s="675"/>
      <c r="J172" s="675"/>
      <c r="K172" s="675"/>
      <c r="L172" s="675"/>
      <c r="M172" s="675"/>
      <c r="N172" s="675"/>
      <c r="O172" s="675"/>
      <c r="P172" s="675"/>
      <c r="Q172" s="675"/>
      <c r="R172" s="675"/>
      <c r="S172" s="675"/>
      <c r="T172" s="891"/>
      <c r="U172" s="675"/>
      <c r="V172" s="675"/>
      <c r="W172" s="675"/>
      <c r="X172" s="675"/>
      <c r="Y172" s="675"/>
      <c r="Z172" s="675"/>
      <c r="AA172" s="675"/>
      <c r="AB172" s="675"/>
      <c r="AC172" s="675"/>
      <c r="AD172" s="675"/>
      <c r="AE172" s="675"/>
      <c r="AF172" s="675"/>
      <c r="AG172" s="675"/>
      <c r="AH172" s="675"/>
      <c r="AI172" s="675"/>
      <c r="AJ172" s="675"/>
      <c r="AK172" s="675"/>
      <c r="AL172" s="675"/>
      <c r="AM172" s="675"/>
      <c r="AN172" s="675"/>
      <c r="AO172" s="675"/>
      <c r="AP172" s="675"/>
      <c r="AQ172" s="675"/>
      <c r="AR172" s="675"/>
      <c r="AS172" s="675"/>
      <c r="AT172" s="675"/>
      <c r="AU172" s="752"/>
      <c r="AV172" s="752"/>
      <c r="AW172" s="752"/>
      <c r="AX172" s="752"/>
      <c r="AY172" s="675"/>
      <c r="AZ172" s="675"/>
      <c r="BA172" s="675"/>
      <c r="BB172" s="675"/>
      <c r="BC172" s="675"/>
      <c r="BD172" s="675"/>
      <c r="BE172" s="675"/>
      <c r="BF172" s="675"/>
      <c r="BG172" s="675"/>
      <c r="BH172" s="675"/>
      <c r="BI172" s="675"/>
      <c r="BJ172" s="675"/>
      <c r="BK172" s="675"/>
      <c r="BL172" s="675"/>
      <c r="BM172" s="675"/>
      <c r="BN172" s="675"/>
      <c r="BO172" s="675"/>
      <c r="BP172" s="675"/>
      <c r="BQ172" s="675"/>
      <c r="BR172" s="675"/>
      <c r="BS172" s="675"/>
      <c r="BT172" s="675"/>
      <c r="BU172" s="770"/>
      <c r="BV172" s="770"/>
      <c r="BW172" s="770"/>
      <c r="BX172" s="770"/>
      <c r="BY172" s="770"/>
      <c r="BZ172" s="770"/>
      <c r="CA172" s="770"/>
      <c r="CB172" s="770"/>
      <c r="CC172" s="675"/>
      <c r="CD172" s="797"/>
      <c r="CE172" s="797"/>
      <c r="CF172" s="797"/>
      <c r="CG172" s="797"/>
      <c r="CH172" s="797"/>
      <c r="CI172" s="797"/>
      <c r="CJ172" s="675"/>
      <c r="CK172" s="675"/>
      <c r="CL172" s="675"/>
      <c r="CM172" s="675"/>
      <c r="CN172" s="675"/>
      <c r="CO172" s="675"/>
      <c r="CP172" s="675"/>
      <c r="CQ172" s="675"/>
      <c r="CR172" s="675"/>
      <c r="CS172" s="675"/>
      <c r="CT172" s="675"/>
      <c r="CU172" s="675"/>
      <c r="CV172" s="675"/>
      <c r="CW172" s="675"/>
      <c r="CX172" s="675"/>
      <c r="CY172" s="675"/>
      <c r="CZ172" s="675"/>
      <c r="DA172" s="675"/>
      <c r="DB172" s="675"/>
      <c r="DC172" s="675"/>
      <c r="DD172" s="675"/>
      <c r="DE172" s="675"/>
      <c r="DF172" s="675"/>
      <c r="DG172" s="675"/>
      <c r="DH172" s="675"/>
      <c r="DI172" s="675"/>
      <c r="DJ172" s="675"/>
      <c r="DK172" s="675"/>
      <c r="DL172" s="675"/>
      <c r="DM172" s="675"/>
      <c r="DN172" s="675"/>
      <c r="DO172" s="675"/>
      <c r="DP172" s="675"/>
      <c r="DQ172" s="675"/>
      <c r="DR172" s="675"/>
      <c r="DS172" s="675"/>
      <c r="DT172" s="675"/>
      <c r="DU172" s="675"/>
      <c r="DV172" s="675"/>
      <c r="DW172" s="675"/>
      <c r="DX172" s="675"/>
      <c r="DY172" s="675"/>
      <c r="DZ172" s="675"/>
      <c r="EA172" s="675"/>
      <c r="EB172" s="675"/>
    </row>
    <row r="173" spans="1:132" ht="12" customHeight="1" x14ac:dyDescent="0.15">
      <c r="A173" s="675"/>
      <c r="B173" s="675"/>
      <c r="C173" s="675"/>
      <c r="D173" s="675"/>
      <c r="E173" s="675"/>
      <c r="F173" s="675"/>
      <c r="G173" s="675"/>
      <c r="H173" s="675"/>
      <c r="I173" s="675"/>
      <c r="J173" s="675"/>
      <c r="K173" s="675"/>
      <c r="L173" s="675"/>
      <c r="M173" s="675"/>
      <c r="N173" s="675"/>
      <c r="O173" s="675"/>
      <c r="P173" s="675"/>
      <c r="Q173" s="675"/>
      <c r="R173" s="675"/>
      <c r="S173" s="675"/>
      <c r="T173" s="891"/>
      <c r="U173" s="675"/>
      <c r="V173" s="675"/>
      <c r="W173" s="675"/>
      <c r="X173" s="675"/>
      <c r="Y173" s="675"/>
      <c r="Z173" s="675"/>
      <c r="AA173" s="675"/>
      <c r="AB173" s="675"/>
      <c r="AC173" s="675"/>
      <c r="AD173" s="675"/>
      <c r="AE173" s="675"/>
      <c r="AF173" s="675"/>
      <c r="AG173" s="675"/>
      <c r="AH173" s="675"/>
      <c r="AI173" s="675"/>
      <c r="AJ173" s="675"/>
      <c r="AK173" s="675"/>
      <c r="AL173" s="675"/>
      <c r="AM173" s="675"/>
      <c r="AN173" s="675"/>
      <c r="AO173" s="675"/>
      <c r="AP173" s="675"/>
      <c r="AQ173" s="675"/>
      <c r="AR173" s="675"/>
      <c r="AS173" s="675"/>
      <c r="AT173" s="675"/>
      <c r="AU173" s="752"/>
      <c r="AV173" s="752"/>
      <c r="AW173" s="752"/>
      <c r="AX173" s="752"/>
      <c r="AY173" s="675"/>
      <c r="AZ173" s="675"/>
      <c r="BA173" s="675"/>
      <c r="BB173" s="675"/>
      <c r="BC173" s="675"/>
      <c r="BD173" s="675"/>
      <c r="BE173" s="675"/>
      <c r="BF173" s="675"/>
      <c r="BG173" s="675"/>
      <c r="BH173" s="675"/>
      <c r="BI173" s="675"/>
      <c r="BJ173" s="675"/>
      <c r="BK173" s="675"/>
      <c r="BL173" s="675"/>
      <c r="BM173" s="675"/>
      <c r="BN173" s="675"/>
      <c r="BO173" s="675"/>
      <c r="BP173" s="675"/>
      <c r="BQ173" s="675"/>
      <c r="BR173" s="675"/>
      <c r="BS173" s="675"/>
      <c r="BT173" s="675"/>
      <c r="BU173" s="770"/>
      <c r="BV173" s="770"/>
      <c r="BW173" s="770"/>
      <c r="BX173" s="770"/>
      <c r="BY173" s="770"/>
      <c r="BZ173" s="770"/>
      <c r="CA173" s="770"/>
      <c r="CB173" s="770"/>
      <c r="CC173" s="675"/>
      <c r="CD173" s="797"/>
      <c r="CE173" s="797"/>
      <c r="CF173" s="797"/>
      <c r="CG173" s="797"/>
      <c r="CH173" s="797"/>
      <c r="CI173" s="797"/>
      <c r="CJ173" s="675"/>
      <c r="CK173" s="675"/>
      <c r="CL173" s="675"/>
      <c r="CM173" s="675"/>
      <c r="CN173" s="675"/>
      <c r="CO173" s="675"/>
      <c r="CP173" s="675"/>
      <c r="CQ173" s="675"/>
      <c r="CR173" s="675"/>
      <c r="CS173" s="675"/>
      <c r="CT173" s="675"/>
      <c r="CU173" s="675"/>
      <c r="CV173" s="675"/>
      <c r="CW173" s="675"/>
      <c r="CX173" s="675"/>
      <c r="CY173" s="675"/>
      <c r="CZ173" s="675"/>
      <c r="DA173" s="675"/>
      <c r="DB173" s="675"/>
      <c r="DC173" s="675"/>
      <c r="DD173" s="675"/>
      <c r="DE173" s="675"/>
      <c r="DF173" s="675"/>
      <c r="DG173" s="675"/>
      <c r="DH173" s="675"/>
      <c r="DI173" s="675"/>
      <c r="DJ173" s="675"/>
      <c r="DK173" s="675"/>
      <c r="DL173" s="675"/>
      <c r="DM173" s="675"/>
      <c r="DN173" s="675"/>
      <c r="DO173" s="675"/>
      <c r="DP173" s="675"/>
      <c r="DQ173" s="675"/>
      <c r="DR173" s="675"/>
      <c r="DS173" s="675"/>
      <c r="DT173" s="675"/>
      <c r="DU173" s="675"/>
      <c r="DV173" s="675"/>
      <c r="DW173" s="675"/>
      <c r="DX173" s="675"/>
      <c r="DY173" s="675"/>
      <c r="DZ173" s="675"/>
      <c r="EA173" s="675"/>
      <c r="EB173" s="675"/>
    </row>
    <row r="174" spans="1:132" ht="12" customHeight="1" x14ac:dyDescent="0.15">
      <c r="A174" s="675"/>
      <c r="B174" s="675"/>
      <c r="C174" s="675"/>
      <c r="D174" s="675"/>
      <c r="E174" s="675"/>
      <c r="F174" s="675"/>
      <c r="G174" s="675"/>
      <c r="H174" s="675"/>
      <c r="I174" s="675"/>
      <c r="J174" s="675"/>
      <c r="K174" s="675"/>
      <c r="L174" s="675"/>
      <c r="M174" s="675"/>
      <c r="N174" s="675"/>
      <c r="O174" s="675"/>
      <c r="P174" s="675"/>
      <c r="Q174" s="675"/>
      <c r="R174" s="675"/>
      <c r="S174" s="675"/>
      <c r="T174" s="891"/>
      <c r="U174" s="675"/>
      <c r="V174" s="675"/>
      <c r="W174" s="675"/>
      <c r="X174" s="675"/>
      <c r="Y174" s="675"/>
      <c r="Z174" s="675"/>
      <c r="AA174" s="675"/>
      <c r="AB174" s="675"/>
      <c r="AC174" s="675"/>
      <c r="AD174" s="675"/>
      <c r="AE174" s="675"/>
      <c r="AF174" s="675"/>
      <c r="AG174" s="675"/>
      <c r="AH174" s="675"/>
      <c r="AI174" s="675"/>
      <c r="AJ174" s="675"/>
      <c r="AK174" s="675"/>
      <c r="AL174" s="675"/>
      <c r="AM174" s="675"/>
      <c r="AN174" s="675"/>
      <c r="AO174" s="675"/>
      <c r="AP174" s="675"/>
      <c r="AQ174" s="675"/>
      <c r="AR174" s="675"/>
      <c r="AS174" s="675"/>
      <c r="AT174" s="675"/>
      <c r="AU174" s="752"/>
      <c r="AV174" s="752"/>
      <c r="AW174" s="752"/>
      <c r="AX174" s="752"/>
      <c r="AY174" s="675"/>
      <c r="AZ174" s="675"/>
      <c r="BA174" s="675"/>
      <c r="BB174" s="675"/>
      <c r="BC174" s="675"/>
      <c r="BD174" s="675"/>
      <c r="BE174" s="675"/>
      <c r="BF174" s="675"/>
      <c r="BG174" s="675"/>
      <c r="BH174" s="675"/>
      <c r="BI174" s="675"/>
      <c r="BJ174" s="675"/>
      <c r="BK174" s="675"/>
      <c r="BL174" s="675"/>
      <c r="BM174" s="675"/>
      <c r="BN174" s="675"/>
      <c r="BO174" s="675"/>
      <c r="BP174" s="675"/>
      <c r="BQ174" s="675"/>
      <c r="BR174" s="675"/>
      <c r="BS174" s="675"/>
      <c r="BT174" s="675"/>
      <c r="BU174" s="770"/>
      <c r="BV174" s="770"/>
      <c r="BW174" s="770"/>
      <c r="BX174" s="770"/>
      <c r="BY174" s="770"/>
      <c r="BZ174" s="770"/>
      <c r="CA174" s="770"/>
      <c r="CB174" s="770"/>
      <c r="CC174" s="675"/>
      <c r="CD174" s="797"/>
      <c r="CE174" s="797"/>
      <c r="CF174" s="797"/>
      <c r="CG174" s="797"/>
      <c r="CH174" s="797"/>
      <c r="CI174" s="797"/>
      <c r="CJ174" s="675"/>
      <c r="CK174" s="675"/>
      <c r="CL174" s="675"/>
      <c r="CM174" s="675"/>
      <c r="CN174" s="675"/>
      <c r="CO174" s="675"/>
      <c r="CP174" s="675"/>
      <c r="CQ174" s="675"/>
      <c r="CR174" s="675"/>
      <c r="CS174" s="675"/>
      <c r="CT174" s="675"/>
      <c r="CU174" s="675"/>
      <c r="CV174" s="675"/>
      <c r="CW174" s="675"/>
      <c r="CX174" s="675"/>
      <c r="CY174" s="675"/>
      <c r="CZ174" s="675"/>
      <c r="DA174" s="675"/>
      <c r="DB174" s="675"/>
      <c r="DC174" s="675"/>
      <c r="DD174" s="675"/>
      <c r="DE174" s="675"/>
      <c r="DF174" s="675"/>
      <c r="DG174" s="675"/>
      <c r="DH174" s="675"/>
      <c r="DI174" s="675"/>
      <c r="DJ174" s="675"/>
      <c r="DK174" s="675"/>
      <c r="DL174" s="675"/>
      <c r="DM174" s="675"/>
      <c r="DN174" s="675"/>
      <c r="DO174" s="675"/>
      <c r="DP174" s="675"/>
      <c r="DQ174" s="675"/>
      <c r="DR174" s="675"/>
      <c r="DS174" s="675"/>
      <c r="DT174" s="675"/>
      <c r="DU174" s="675"/>
      <c r="DV174" s="675"/>
      <c r="DW174" s="675"/>
      <c r="DX174" s="675"/>
      <c r="DY174" s="675"/>
      <c r="DZ174" s="675"/>
      <c r="EA174" s="675"/>
      <c r="EB174" s="675"/>
    </row>
    <row r="175" spans="1:132" ht="12" customHeight="1" x14ac:dyDescent="0.15">
      <c r="A175" s="675"/>
      <c r="B175" s="675"/>
      <c r="C175" s="675"/>
      <c r="D175" s="675"/>
      <c r="E175" s="675"/>
      <c r="F175" s="675"/>
      <c r="G175" s="675"/>
      <c r="H175" s="675"/>
      <c r="I175" s="675"/>
      <c r="J175" s="675"/>
      <c r="K175" s="675"/>
      <c r="L175" s="675"/>
      <c r="M175" s="675"/>
      <c r="N175" s="675"/>
      <c r="O175" s="675"/>
      <c r="P175" s="675"/>
      <c r="Q175" s="675"/>
      <c r="R175" s="675"/>
      <c r="S175" s="675"/>
      <c r="T175" s="891"/>
      <c r="U175" s="675"/>
      <c r="V175" s="675"/>
      <c r="W175" s="675"/>
      <c r="X175" s="675"/>
      <c r="Y175" s="675"/>
      <c r="Z175" s="675"/>
      <c r="AA175" s="675"/>
      <c r="AB175" s="675"/>
      <c r="AC175" s="675"/>
      <c r="AD175" s="675"/>
      <c r="AE175" s="675"/>
      <c r="AF175" s="675"/>
      <c r="AG175" s="675"/>
      <c r="AH175" s="675"/>
      <c r="AI175" s="675"/>
      <c r="AJ175" s="675"/>
      <c r="AK175" s="675"/>
      <c r="AL175" s="675"/>
      <c r="AM175" s="675"/>
      <c r="AN175" s="675"/>
      <c r="AO175" s="675"/>
      <c r="AP175" s="675"/>
      <c r="AQ175" s="675"/>
      <c r="AR175" s="675"/>
      <c r="AS175" s="675"/>
      <c r="AT175" s="675"/>
      <c r="AU175" s="752"/>
      <c r="AV175" s="752"/>
      <c r="AW175" s="752"/>
      <c r="AX175" s="752"/>
      <c r="AY175" s="675"/>
      <c r="AZ175" s="675"/>
      <c r="BA175" s="675"/>
      <c r="BB175" s="675"/>
      <c r="BC175" s="675"/>
      <c r="BD175" s="675"/>
      <c r="BE175" s="675"/>
      <c r="BF175" s="675"/>
      <c r="BG175" s="675"/>
      <c r="BH175" s="675"/>
      <c r="BI175" s="675"/>
      <c r="BJ175" s="675"/>
      <c r="BK175" s="675"/>
      <c r="BL175" s="675"/>
      <c r="BM175" s="675"/>
      <c r="BN175" s="675"/>
      <c r="BO175" s="675"/>
      <c r="BP175" s="675"/>
      <c r="BQ175" s="675"/>
      <c r="BR175" s="675"/>
      <c r="BS175" s="675"/>
      <c r="BT175" s="675"/>
      <c r="BU175" s="770"/>
      <c r="BV175" s="770"/>
      <c r="BW175" s="770"/>
      <c r="BX175" s="770"/>
      <c r="BY175" s="770"/>
      <c r="BZ175" s="770"/>
      <c r="CA175" s="770"/>
      <c r="CB175" s="770"/>
      <c r="CC175" s="675"/>
      <c r="CD175" s="797"/>
      <c r="CE175" s="797"/>
      <c r="CF175" s="797"/>
      <c r="CG175" s="797"/>
      <c r="CH175" s="797"/>
      <c r="CI175" s="797"/>
      <c r="CJ175" s="675"/>
      <c r="CK175" s="675"/>
      <c r="CL175" s="675"/>
      <c r="CM175" s="675"/>
      <c r="CN175" s="675"/>
      <c r="CO175" s="675"/>
      <c r="CP175" s="675"/>
      <c r="CQ175" s="675"/>
      <c r="CR175" s="675"/>
      <c r="CS175" s="675"/>
      <c r="CT175" s="675"/>
      <c r="CU175" s="675"/>
      <c r="CV175" s="675"/>
      <c r="CW175" s="675"/>
      <c r="CX175" s="675"/>
      <c r="CY175" s="675"/>
      <c r="CZ175" s="675"/>
      <c r="DA175" s="675"/>
      <c r="DB175" s="675"/>
      <c r="DC175" s="675"/>
      <c r="DD175" s="675"/>
      <c r="DE175" s="675"/>
      <c r="DF175" s="675"/>
      <c r="DG175" s="675"/>
      <c r="DH175" s="675"/>
      <c r="DI175" s="675"/>
      <c r="DJ175" s="675"/>
      <c r="DK175" s="675"/>
      <c r="DL175" s="675"/>
      <c r="DM175" s="675"/>
      <c r="DN175" s="675"/>
      <c r="DO175" s="675"/>
      <c r="DP175" s="675"/>
      <c r="DQ175" s="675"/>
      <c r="DR175" s="675"/>
      <c r="DS175" s="675"/>
      <c r="DT175" s="675"/>
      <c r="DU175" s="675"/>
      <c r="DV175" s="675"/>
      <c r="DW175" s="675"/>
      <c r="DX175" s="675"/>
      <c r="DY175" s="675"/>
      <c r="DZ175" s="675"/>
      <c r="EA175" s="675"/>
      <c r="EB175" s="675"/>
    </row>
    <row r="176" spans="1:132" ht="12" customHeight="1" x14ac:dyDescent="0.15">
      <c r="A176" s="675"/>
      <c r="B176" s="675"/>
      <c r="C176" s="675"/>
      <c r="D176" s="675"/>
      <c r="E176" s="675"/>
      <c r="F176" s="675"/>
      <c r="G176" s="675"/>
      <c r="H176" s="675"/>
      <c r="I176" s="675"/>
      <c r="J176" s="675"/>
      <c r="K176" s="675"/>
      <c r="L176" s="675"/>
      <c r="M176" s="675"/>
      <c r="N176" s="675"/>
      <c r="O176" s="675"/>
      <c r="P176" s="675"/>
      <c r="Q176" s="675"/>
      <c r="R176" s="675"/>
      <c r="S176" s="675"/>
      <c r="T176" s="891"/>
      <c r="U176" s="675"/>
      <c r="V176" s="675"/>
      <c r="W176" s="675"/>
      <c r="X176" s="675"/>
      <c r="Y176" s="675"/>
      <c r="Z176" s="675"/>
      <c r="AA176" s="675"/>
      <c r="AB176" s="675"/>
      <c r="AC176" s="675"/>
      <c r="AD176" s="675"/>
      <c r="AE176" s="675"/>
      <c r="AF176" s="675"/>
      <c r="AG176" s="675"/>
      <c r="AH176" s="675"/>
      <c r="AI176" s="675"/>
      <c r="AJ176" s="675"/>
      <c r="AK176" s="675"/>
      <c r="AL176" s="675"/>
      <c r="AM176" s="675"/>
      <c r="AN176" s="675"/>
      <c r="AO176" s="675"/>
      <c r="AP176" s="675"/>
      <c r="AQ176" s="675"/>
      <c r="AR176" s="675"/>
      <c r="AS176" s="675"/>
      <c r="AT176" s="675"/>
      <c r="AU176" s="752"/>
      <c r="AV176" s="752"/>
      <c r="AW176" s="752"/>
      <c r="AX176" s="752"/>
      <c r="AY176" s="675"/>
      <c r="AZ176" s="675"/>
      <c r="BA176" s="675"/>
      <c r="BB176" s="675"/>
      <c r="BC176" s="675"/>
      <c r="BD176" s="675"/>
      <c r="BE176" s="675"/>
      <c r="BF176" s="675"/>
      <c r="BG176" s="675"/>
      <c r="BH176" s="675"/>
      <c r="BI176" s="675"/>
      <c r="BJ176" s="675"/>
      <c r="BK176" s="675"/>
      <c r="BL176" s="675"/>
      <c r="BM176" s="675"/>
      <c r="BN176" s="675"/>
      <c r="BO176" s="675"/>
      <c r="BP176" s="675"/>
      <c r="BQ176" s="675"/>
      <c r="BR176" s="675"/>
      <c r="BS176" s="675"/>
      <c r="BT176" s="675"/>
      <c r="BU176" s="770"/>
      <c r="BV176" s="770"/>
      <c r="BW176" s="770"/>
      <c r="BX176" s="770"/>
      <c r="BY176" s="770"/>
      <c r="BZ176" s="770"/>
      <c r="CA176" s="770"/>
      <c r="CB176" s="770"/>
      <c r="CC176" s="675"/>
      <c r="CD176" s="797"/>
      <c r="CE176" s="797"/>
      <c r="CF176" s="797"/>
      <c r="CG176" s="797"/>
      <c r="CH176" s="797"/>
      <c r="CI176" s="797"/>
      <c r="CJ176" s="675"/>
      <c r="CK176" s="675"/>
      <c r="CL176" s="675"/>
      <c r="CM176" s="675"/>
      <c r="CN176" s="675"/>
      <c r="CO176" s="675"/>
      <c r="CP176" s="675"/>
      <c r="CQ176" s="675"/>
      <c r="CR176" s="675"/>
      <c r="CS176" s="675"/>
      <c r="CT176" s="675"/>
      <c r="CU176" s="675"/>
      <c r="CV176" s="675"/>
      <c r="CW176" s="675"/>
      <c r="CX176" s="675"/>
      <c r="CY176" s="675"/>
      <c r="CZ176" s="675"/>
      <c r="DA176" s="675"/>
      <c r="DB176" s="675"/>
      <c r="DC176" s="675"/>
      <c r="DD176" s="675"/>
      <c r="DE176" s="675"/>
      <c r="DF176" s="675"/>
      <c r="DG176" s="675"/>
      <c r="DH176" s="675"/>
      <c r="DI176" s="675"/>
      <c r="DJ176" s="675"/>
      <c r="DK176" s="675"/>
      <c r="DL176" s="675"/>
      <c r="DM176" s="675"/>
      <c r="DN176" s="675"/>
      <c r="DO176" s="675"/>
      <c r="DP176" s="675"/>
      <c r="DQ176" s="675"/>
      <c r="DR176" s="675"/>
      <c r="DS176" s="675"/>
      <c r="DT176" s="675"/>
      <c r="DU176" s="675"/>
      <c r="DV176" s="675"/>
      <c r="DW176" s="675"/>
      <c r="DX176" s="675"/>
      <c r="DY176" s="675"/>
      <c r="DZ176" s="675"/>
      <c r="EA176" s="675"/>
      <c r="EB176" s="675"/>
    </row>
    <row r="177" spans="1:132" ht="12" customHeight="1" x14ac:dyDescent="0.15">
      <c r="A177" s="675"/>
      <c r="B177" s="675"/>
      <c r="C177" s="675"/>
      <c r="D177" s="675"/>
      <c r="E177" s="675"/>
      <c r="F177" s="675"/>
      <c r="G177" s="675"/>
      <c r="H177" s="675"/>
      <c r="I177" s="675"/>
      <c r="J177" s="675"/>
      <c r="K177" s="675"/>
      <c r="L177" s="675"/>
      <c r="M177" s="675"/>
      <c r="N177" s="675"/>
      <c r="O177" s="675"/>
      <c r="P177" s="675"/>
      <c r="Q177" s="675"/>
      <c r="R177" s="675"/>
      <c r="S177" s="675"/>
      <c r="T177" s="891"/>
      <c r="U177" s="675"/>
      <c r="V177" s="675"/>
      <c r="W177" s="675"/>
      <c r="X177" s="675"/>
      <c r="Y177" s="675"/>
      <c r="Z177" s="675"/>
      <c r="AA177" s="675"/>
      <c r="AB177" s="675"/>
      <c r="AC177" s="675"/>
      <c r="AD177" s="675"/>
      <c r="AE177" s="675"/>
      <c r="AF177" s="675"/>
      <c r="AG177" s="675"/>
      <c r="AH177" s="675"/>
      <c r="AI177" s="675"/>
      <c r="AJ177" s="675"/>
      <c r="AK177" s="675"/>
      <c r="AL177" s="675"/>
      <c r="AM177" s="675"/>
      <c r="AN177" s="675"/>
      <c r="AO177" s="675"/>
      <c r="AP177" s="675"/>
      <c r="AQ177" s="675"/>
      <c r="AR177" s="675"/>
      <c r="AS177" s="675"/>
      <c r="AT177" s="675"/>
      <c r="AU177" s="752"/>
      <c r="AV177" s="752"/>
      <c r="AW177" s="752"/>
      <c r="AX177" s="752"/>
      <c r="AY177" s="675"/>
      <c r="AZ177" s="675"/>
      <c r="BA177" s="675"/>
      <c r="BB177" s="675"/>
      <c r="BC177" s="675"/>
      <c r="BD177" s="675"/>
      <c r="BE177" s="675"/>
      <c r="BF177" s="675"/>
      <c r="BG177" s="675"/>
      <c r="BH177" s="675"/>
      <c r="BI177" s="675"/>
      <c r="BJ177" s="675"/>
      <c r="BK177" s="675"/>
      <c r="BL177" s="675"/>
      <c r="BM177" s="675"/>
      <c r="BN177" s="675"/>
      <c r="BO177" s="675"/>
      <c r="BP177" s="675"/>
      <c r="BQ177" s="675"/>
      <c r="BR177" s="675"/>
      <c r="BS177" s="675"/>
      <c r="BT177" s="675"/>
      <c r="BU177" s="770"/>
      <c r="BV177" s="770"/>
      <c r="BW177" s="770"/>
      <c r="BX177" s="770"/>
      <c r="BY177" s="770"/>
      <c r="BZ177" s="770"/>
      <c r="CA177" s="770"/>
      <c r="CB177" s="770"/>
      <c r="CC177" s="675"/>
      <c r="CD177" s="797"/>
      <c r="CE177" s="797"/>
      <c r="CF177" s="797"/>
      <c r="CG177" s="797"/>
      <c r="CH177" s="797"/>
      <c r="CI177" s="797"/>
      <c r="CJ177" s="675"/>
      <c r="CK177" s="675"/>
      <c r="CL177" s="675"/>
      <c r="CM177" s="675"/>
      <c r="CN177" s="675"/>
      <c r="CO177" s="675"/>
      <c r="CP177" s="675"/>
      <c r="CQ177" s="675"/>
      <c r="CR177" s="675"/>
      <c r="CS177" s="675"/>
      <c r="CT177" s="675"/>
      <c r="CU177" s="675"/>
      <c r="CV177" s="675"/>
      <c r="CW177" s="675"/>
      <c r="CX177" s="675"/>
      <c r="CY177" s="675"/>
      <c r="CZ177" s="675"/>
      <c r="DA177" s="675"/>
      <c r="DB177" s="675"/>
      <c r="DC177" s="675"/>
      <c r="DD177" s="675"/>
      <c r="DE177" s="675"/>
      <c r="DF177" s="675"/>
      <c r="DG177" s="675"/>
      <c r="DH177" s="675"/>
      <c r="DI177" s="675"/>
      <c r="DJ177" s="675"/>
      <c r="DK177" s="675"/>
      <c r="DL177" s="675"/>
      <c r="DM177" s="675"/>
      <c r="DN177" s="675"/>
      <c r="DO177" s="675"/>
      <c r="DP177" s="675"/>
      <c r="DQ177" s="675"/>
      <c r="DR177" s="675"/>
      <c r="DS177" s="675"/>
      <c r="DT177" s="675"/>
      <c r="DU177" s="675"/>
      <c r="DV177" s="675"/>
      <c r="DW177" s="675"/>
      <c r="DX177" s="675"/>
      <c r="DY177" s="675"/>
      <c r="DZ177" s="675"/>
      <c r="EA177" s="675"/>
      <c r="EB177" s="675"/>
    </row>
    <row r="178" spans="1:132" ht="12" customHeight="1" x14ac:dyDescent="0.15">
      <c r="A178" s="675"/>
      <c r="B178" s="675"/>
      <c r="C178" s="675"/>
      <c r="D178" s="675"/>
      <c r="E178" s="675"/>
      <c r="F178" s="675"/>
      <c r="G178" s="675"/>
      <c r="H178" s="675"/>
      <c r="I178" s="675"/>
      <c r="J178" s="675"/>
      <c r="K178" s="675"/>
      <c r="L178" s="675"/>
      <c r="M178" s="675"/>
      <c r="N178" s="675"/>
      <c r="O178" s="675"/>
      <c r="P178" s="675"/>
      <c r="Q178" s="675"/>
      <c r="R178" s="675"/>
      <c r="S178" s="675"/>
      <c r="T178" s="891"/>
      <c r="U178" s="675"/>
      <c r="V178" s="675"/>
      <c r="W178" s="675"/>
      <c r="X178" s="675"/>
      <c r="Y178" s="675"/>
      <c r="Z178" s="675"/>
      <c r="AA178" s="675"/>
      <c r="AB178" s="675"/>
      <c r="AC178" s="675"/>
      <c r="AD178" s="675"/>
      <c r="AE178" s="675"/>
      <c r="AF178" s="675"/>
      <c r="AG178" s="675"/>
      <c r="AH178" s="675"/>
      <c r="AI178" s="675"/>
      <c r="AJ178" s="675"/>
      <c r="AK178" s="675"/>
      <c r="AL178" s="675"/>
      <c r="AM178" s="675"/>
      <c r="AN178" s="675"/>
      <c r="AO178" s="675"/>
      <c r="AP178" s="675"/>
      <c r="AQ178" s="675"/>
      <c r="AR178" s="675"/>
      <c r="AS178" s="675"/>
      <c r="AT178" s="675"/>
      <c r="AU178" s="752"/>
      <c r="AV178" s="752"/>
      <c r="AW178" s="752"/>
      <c r="AX178" s="752"/>
      <c r="AY178" s="675"/>
      <c r="AZ178" s="675"/>
      <c r="BA178" s="675"/>
      <c r="BB178" s="675"/>
      <c r="BC178" s="675"/>
      <c r="BD178" s="675"/>
      <c r="BE178" s="675"/>
      <c r="BF178" s="675"/>
      <c r="BG178" s="675"/>
      <c r="BH178" s="675"/>
      <c r="BI178" s="675"/>
      <c r="BJ178" s="675"/>
      <c r="BK178" s="675"/>
      <c r="BL178" s="675"/>
      <c r="BM178" s="675"/>
      <c r="BN178" s="675"/>
      <c r="BO178" s="675"/>
      <c r="BP178" s="675"/>
      <c r="BQ178" s="675"/>
      <c r="BR178" s="675"/>
      <c r="BS178" s="675"/>
      <c r="BT178" s="675"/>
      <c r="BU178" s="770"/>
      <c r="BV178" s="770"/>
      <c r="BW178" s="770"/>
      <c r="BX178" s="770"/>
      <c r="BY178" s="770"/>
      <c r="BZ178" s="770"/>
      <c r="CA178" s="770"/>
      <c r="CB178" s="770"/>
      <c r="CC178" s="675"/>
      <c r="CD178" s="797"/>
      <c r="CE178" s="797"/>
      <c r="CF178" s="797"/>
      <c r="CG178" s="797"/>
      <c r="CH178" s="797"/>
      <c r="CI178" s="797"/>
      <c r="CJ178" s="675"/>
      <c r="CK178" s="675"/>
      <c r="CL178" s="675"/>
      <c r="CM178" s="675"/>
      <c r="CN178" s="675"/>
      <c r="CO178" s="675"/>
      <c r="CP178" s="675"/>
      <c r="CQ178" s="675"/>
      <c r="CR178" s="675"/>
      <c r="CS178" s="675"/>
      <c r="CT178" s="675"/>
      <c r="CU178" s="675"/>
      <c r="CV178" s="675"/>
      <c r="CW178" s="675"/>
      <c r="CX178" s="675"/>
      <c r="CY178" s="675"/>
      <c r="CZ178" s="675"/>
      <c r="DA178" s="675"/>
      <c r="DB178" s="675"/>
      <c r="DC178" s="675"/>
      <c r="DD178" s="675"/>
      <c r="DE178" s="675"/>
      <c r="DF178" s="675"/>
      <c r="DG178" s="675"/>
      <c r="DH178" s="675"/>
      <c r="DI178" s="675"/>
      <c r="DJ178" s="675"/>
      <c r="DK178" s="675"/>
      <c r="DL178" s="675"/>
      <c r="DM178" s="675"/>
      <c r="DN178" s="675"/>
      <c r="DO178" s="675"/>
      <c r="DP178" s="675"/>
      <c r="DQ178" s="675"/>
      <c r="DR178" s="675"/>
      <c r="DS178" s="675"/>
      <c r="DT178" s="675"/>
      <c r="DU178" s="675"/>
      <c r="DV178" s="675"/>
      <c r="DW178" s="675"/>
      <c r="DX178" s="675"/>
      <c r="DY178" s="675"/>
      <c r="DZ178" s="675"/>
      <c r="EA178" s="675"/>
      <c r="EB178" s="675"/>
    </row>
    <row r="179" spans="1:132" ht="12" customHeight="1" x14ac:dyDescent="0.15">
      <c r="A179" s="675"/>
      <c r="B179" s="675"/>
      <c r="C179" s="675"/>
      <c r="D179" s="675"/>
      <c r="E179" s="675"/>
      <c r="F179" s="675"/>
      <c r="G179" s="675"/>
      <c r="H179" s="675"/>
      <c r="I179" s="675"/>
      <c r="J179" s="675"/>
      <c r="K179" s="675"/>
      <c r="L179" s="675"/>
      <c r="M179" s="675"/>
      <c r="N179" s="675"/>
      <c r="O179" s="675"/>
      <c r="P179" s="675"/>
      <c r="Q179" s="675"/>
      <c r="R179" s="675"/>
      <c r="S179" s="675"/>
      <c r="T179" s="891"/>
      <c r="U179" s="675"/>
      <c r="V179" s="675"/>
      <c r="W179" s="675"/>
      <c r="X179" s="675"/>
      <c r="Y179" s="675"/>
      <c r="Z179" s="675"/>
      <c r="AA179" s="675"/>
      <c r="AB179" s="675"/>
      <c r="AC179" s="675"/>
      <c r="AD179" s="675"/>
      <c r="AE179" s="675"/>
      <c r="AF179" s="675"/>
      <c r="AG179" s="675"/>
      <c r="AH179" s="675"/>
      <c r="AI179" s="675"/>
      <c r="AJ179" s="675"/>
      <c r="AK179" s="675"/>
      <c r="AL179" s="675"/>
      <c r="AM179" s="675"/>
      <c r="AN179" s="675"/>
      <c r="AO179" s="675"/>
      <c r="AP179" s="675"/>
      <c r="AQ179" s="675"/>
      <c r="AR179" s="675"/>
      <c r="AS179" s="675"/>
      <c r="AT179" s="675"/>
      <c r="AU179" s="752"/>
      <c r="AV179" s="752"/>
      <c r="AW179" s="752"/>
      <c r="AX179" s="752"/>
      <c r="AY179" s="675"/>
      <c r="AZ179" s="675"/>
      <c r="BA179" s="675"/>
      <c r="BB179" s="675"/>
      <c r="BC179" s="675"/>
      <c r="BD179" s="675"/>
      <c r="BE179" s="675"/>
      <c r="BF179" s="675"/>
      <c r="BG179" s="675"/>
      <c r="BH179" s="675"/>
      <c r="BI179" s="675"/>
      <c r="BJ179" s="675"/>
      <c r="BK179" s="675"/>
      <c r="BL179" s="675"/>
      <c r="BM179" s="675"/>
      <c r="BN179" s="675"/>
      <c r="BO179" s="675"/>
      <c r="BP179" s="675"/>
      <c r="BQ179" s="675"/>
      <c r="BR179" s="675"/>
      <c r="BS179" s="675"/>
      <c r="BT179" s="675"/>
      <c r="BU179" s="770"/>
      <c r="BV179" s="770"/>
      <c r="BW179" s="770"/>
      <c r="BX179" s="770"/>
      <c r="BY179" s="770"/>
      <c r="BZ179" s="770"/>
      <c r="CA179" s="770"/>
      <c r="CB179" s="770"/>
      <c r="CC179" s="675"/>
      <c r="CD179" s="797"/>
      <c r="CE179" s="797"/>
      <c r="CF179" s="797"/>
      <c r="CG179" s="797"/>
      <c r="CH179" s="797"/>
      <c r="CI179" s="797"/>
      <c r="CJ179" s="675"/>
      <c r="CK179" s="675"/>
      <c r="CL179" s="675"/>
      <c r="CM179" s="675"/>
      <c r="CN179" s="675"/>
      <c r="CO179" s="675"/>
      <c r="CP179" s="675"/>
      <c r="CQ179" s="675"/>
      <c r="CR179" s="675"/>
      <c r="CS179" s="675"/>
      <c r="CT179" s="675"/>
      <c r="CU179" s="675"/>
      <c r="CV179" s="675"/>
      <c r="CW179" s="675"/>
      <c r="CX179" s="675"/>
      <c r="CY179" s="675"/>
      <c r="CZ179" s="675"/>
      <c r="DA179" s="675"/>
      <c r="DB179" s="675"/>
      <c r="DC179" s="675"/>
      <c r="DD179" s="675"/>
      <c r="DE179" s="675"/>
      <c r="DF179" s="675"/>
      <c r="DG179" s="675"/>
      <c r="DH179" s="675"/>
      <c r="DI179" s="675"/>
      <c r="DJ179" s="675"/>
      <c r="DK179" s="675"/>
      <c r="DL179" s="675"/>
      <c r="DM179" s="675"/>
      <c r="DN179" s="675"/>
      <c r="DO179" s="675"/>
      <c r="DP179" s="675"/>
      <c r="DQ179" s="675"/>
      <c r="DR179" s="675"/>
      <c r="DS179" s="675"/>
      <c r="DT179" s="675"/>
      <c r="DU179" s="675"/>
      <c r="DV179" s="675"/>
      <c r="DW179" s="675"/>
      <c r="DX179" s="675"/>
      <c r="DY179" s="675"/>
      <c r="DZ179" s="675"/>
      <c r="EA179" s="675"/>
      <c r="EB179" s="675"/>
    </row>
    <row r="180" spans="1:132" ht="12" customHeight="1" x14ac:dyDescent="0.15">
      <c r="A180" s="675"/>
      <c r="B180" s="675"/>
      <c r="C180" s="675"/>
      <c r="D180" s="675"/>
      <c r="E180" s="675"/>
      <c r="F180" s="675"/>
      <c r="G180" s="675"/>
      <c r="H180" s="675"/>
      <c r="I180" s="675"/>
      <c r="J180" s="675"/>
      <c r="K180" s="675"/>
      <c r="L180" s="675"/>
      <c r="M180" s="675"/>
      <c r="N180" s="675"/>
      <c r="O180" s="675"/>
      <c r="P180" s="675"/>
      <c r="Q180" s="675"/>
      <c r="R180" s="675"/>
      <c r="S180" s="675"/>
      <c r="T180" s="891"/>
      <c r="U180" s="675"/>
      <c r="V180" s="675"/>
      <c r="W180" s="675"/>
      <c r="X180" s="675"/>
      <c r="Y180" s="675"/>
      <c r="Z180" s="675"/>
      <c r="AA180" s="675"/>
      <c r="AB180" s="675"/>
      <c r="AC180" s="675"/>
      <c r="AD180" s="675"/>
      <c r="AE180" s="675"/>
      <c r="AF180" s="675"/>
      <c r="AG180" s="675"/>
      <c r="AH180" s="675"/>
      <c r="AI180" s="675"/>
      <c r="AJ180" s="675"/>
      <c r="AK180" s="675"/>
      <c r="AL180" s="675"/>
      <c r="AM180" s="675"/>
      <c r="AN180" s="675"/>
      <c r="AO180" s="675"/>
      <c r="AP180" s="675"/>
      <c r="AQ180" s="675"/>
      <c r="AR180" s="675"/>
      <c r="AS180" s="675"/>
      <c r="AT180" s="675"/>
      <c r="AU180" s="752"/>
      <c r="AV180" s="752"/>
      <c r="AW180" s="752"/>
      <c r="AX180" s="752"/>
      <c r="AY180" s="675"/>
      <c r="AZ180" s="675"/>
      <c r="BA180" s="675"/>
      <c r="BB180" s="675"/>
      <c r="BC180" s="675"/>
      <c r="BD180" s="675"/>
      <c r="BE180" s="675"/>
      <c r="BF180" s="675"/>
      <c r="BG180" s="675"/>
      <c r="BH180" s="675"/>
      <c r="BI180" s="675"/>
      <c r="BJ180" s="675"/>
      <c r="BK180" s="675"/>
      <c r="BL180" s="675"/>
      <c r="BM180" s="675"/>
      <c r="BN180" s="675"/>
      <c r="BO180" s="675"/>
      <c r="BP180" s="675"/>
      <c r="BQ180" s="675"/>
      <c r="BR180" s="675"/>
      <c r="BS180" s="675"/>
      <c r="BT180" s="675"/>
      <c r="BU180" s="770"/>
      <c r="BV180" s="770"/>
      <c r="BW180" s="770"/>
      <c r="BX180" s="770"/>
      <c r="BY180" s="770"/>
      <c r="BZ180" s="770"/>
      <c r="CA180" s="770"/>
      <c r="CB180" s="770"/>
      <c r="CC180" s="675"/>
      <c r="CD180" s="797"/>
      <c r="CE180" s="797"/>
      <c r="CF180" s="797"/>
      <c r="CG180" s="797"/>
      <c r="CH180" s="797"/>
      <c r="CI180" s="797"/>
      <c r="CJ180" s="675"/>
      <c r="CK180" s="675"/>
      <c r="CL180" s="675"/>
      <c r="CM180" s="675"/>
      <c r="CN180" s="675"/>
      <c r="CO180" s="675"/>
      <c r="CP180" s="675"/>
      <c r="CQ180" s="675"/>
      <c r="CR180" s="675"/>
      <c r="CS180" s="675"/>
      <c r="CT180" s="675"/>
      <c r="CU180" s="675"/>
      <c r="CV180" s="675"/>
      <c r="CW180" s="675"/>
      <c r="CX180" s="675"/>
      <c r="CY180" s="675"/>
      <c r="CZ180" s="675"/>
      <c r="DA180" s="675"/>
      <c r="DB180" s="675"/>
      <c r="DC180" s="675"/>
      <c r="DD180" s="675"/>
      <c r="DE180" s="675"/>
      <c r="DF180" s="675"/>
      <c r="DG180" s="675"/>
      <c r="DH180" s="675"/>
      <c r="DI180" s="675"/>
      <c r="DJ180" s="675"/>
      <c r="DK180" s="675"/>
      <c r="DL180" s="675"/>
      <c r="DM180" s="675"/>
      <c r="DN180" s="675"/>
      <c r="DO180" s="675"/>
      <c r="DP180" s="675"/>
      <c r="DQ180" s="675"/>
      <c r="DR180" s="675"/>
      <c r="DS180" s="675"/>
      <c r="DT180" s="675"/>
      <c r="DU180" s="675"/>
      <c r="DV180" s="675"/>
      <c r="DW180" s="675"/>
      <c r="DX180" s="675"/>
      <c r="DY180" s="675"/>
      <c r="DZ180" s="675"/>
      <c r="EA180" s="675"/>
      <c r="EB180" s="675"/>
    </row>
    <row r="181" spans="1:132" ht="12" customHeight="1" x14ac:dyDescent="0.15">
      <c r="A181" s="675"/>
      <c r="B181" s="675"/>
      <c r="C181" s="675"/>
      <c r="D181" s="675"/>
      <c r="E181" s="675"/>
      <c r="F181" s="675"/>
      <c r="G181" s="675"/>
      <c r="H181" s="675"/>
      <c r="I181" s="675"/>
      <c r="J181" s="675"/>
      <c r="K181" s="675"/>
      <c r="L181" s="675"/>
      <c r="M181" s="675"/>
      <c r="N181" s="675"/>
      <c r="O181" s="675"/>
      <c r="P181" s="675"/>
      <c r="Q181" s="675"/>
      <c r="R181" s="675"/>
      <c r="S181" s="675"/>
      <c r="T181" s="891"/>
      <c r="U181" s="675"/>
      <c r="V181" s="675"/>
      <c r="W181" s="675"/>
      <c r="X181" s="675"/>
      <c r="Y181" s="675"/>
      <c r="Z181" s="675"/>
      <c r="AA181" s="675"/>
      <c r="AB181" s="675"/>
      <c r="AC181" s="675"/>
      <c r="AD181" s="675"/>
      <c r="AE181" s="675"/>
      <c r="AF181" s="675"/>
      <c r="AG181" s="675"/>
      <c r="AH181" s="675"/>
      <c r="AI181" s="675"/>
      <c r="AJ181" s="675"/>
      <c r="AK181" s="675"/>
      <c r="AL181" s="675"/>
      <c r="AM181" s="675"/>
      <c r="AN181" s="675"/>
      <c r="AO181" s="675"/>
      <c r="AP181" s="675"/>
      <c r="AQ181" s="675"/>
      <c r="AR181" s="675"/>
      <c r="AS181" s="675"/>
      <c r="AT181" s="675"/>
      <c r="AU181" s="752"/>
      <c r="AV181" s="752"/>
      <c r="AW181" s="752"/>
      <c r="AX181" s="752"/>
      <c r="AY181" s="675"/>
      <c r="AZ181" s="675"/>
      <c r="BA181" s="675"/>
      <c r="BB181" s="675"/>
      <c r="BC181" s="675"/>
      <c r="BD181" s="675"/>
      <c r="BE181" s="675"/>
      <c r="BF181" s="675"/>
      <c r="BG181" s="675"/>
      <c r="BH181" s="675"/>
      <c r="BI181" s="675"/>
      <c r="BJ181" s="675"/>
      <c r="BK181" s="675"/>
      <c r="BL181" s="675"/>
      <c r="BM181" s="675"/>
      <c r="BN181" s="675"/>
      <c r="BO181" s="675"/>
      <c r="BP181" s="675"/>
      <c r="BQ181" s="675"/>
      <c r="BR181" s="675"/>
      <c r="BS181" s="675"/>
      <c r="BT181" s="675"/>
      <c r="BU181" s="770"/>
      <c r="BV181" s="770"/>
      <c r="BW181" s="770"/>
      <c r="BX181" s="770"/>
      <c r="BY181" s="770"/>
      <c r="BZ181" s="770"/>
      <c r="CA181" s="770"/>
      <c r="CB181" s="770"/>
      <c r="CC181" s="675"/>
      <c r="CD181" s="797"/>
      <c r="CE181" s="797"/>
      <c r="CF181" s="797"/>
      <c r="CG181" s="797"/>
      <c r="CH181" s="797"/>
      <c r="CI181" s="797"/>
      <c r="CJ181" s="675"/>
      <c r="CK181" s="675"/>
      <c r="CL181" s="675"/>
      <c r="CM181" s="675"/>
      <c r="CN181" s="675"/>
      <c r="CO181" s="675"/>
      <c r="CP181" s="675"/>
      <c r="CQ181" s="675"/>
      <c r="CR181" s="675"/>
      <c r="CS181" s="675"/>
      <c r="CT181" s="675"/>
      <c r="CU181" s="675"/>
      <c r="CV181" s="675"/>
      <c r="CW181" s="675"/>
      <c r="CX181" s="675"/>
      <c r="CY181" s="675"/>
      <c r="CZ181" s="675"/>
      <c r="DA181" s="675"/>
      <c r="DB181" s="675"/>
      <c r="DC181" s="675"/>
      <c r="DD181" s="675"/>
      <c r="DE181" s="675"/>
      <c r="DF181" s="675"/>
      <c r="DG181" s="675"/>
      <c r="DH181" s="675"/>
      <c r="DI181" s="675"/>
      <c r="DJ181" s="675"/>
      <c r="DK181" s="675"/>
      <c r="DL181" s="675"/>
      <c r="DM181" s="675"/>
      <c r="DN181" s="675"/>
      <c r="DO181" s="675"/>
      <c r="DP181" s="675"/>
      <c r="DQ181" s="675"/>
      <c r="DR181" s="675"/>
      <c r="DS181" s="675"/>
      <c r="DT181" s="675"/>
      <c r="DU181" s="675"/>
      <c r="DV181" s="675"/>
      <c r="DW181" s="675"/>
      <c r="DX181" s="675"/>
      <c r="DY181" s="675"/>
      <c r="DZ181" s="675"/>
      <c r="EA181" s="675"/>
      <c r="EB181" s="675"/>
    </row>
    <row r="182" spans="1:132" ht="12" customHeight="1" x14ac:dyDescent="0.15">
      <c r="A182" s="675"/>
      <c r="B182" s="675"/>
      <c r="C182" s="675"/>
      <c r="D182" s="675"/>
      <c r="E182" s="675"/>
      <c r="F182" s="675"/>
      <c r="G182" s="675"/>
      <c r="H182" s="675"/>
      <c r="I182" s="675"/>
      <c r="J182" s="675"/>
      <c r="K182" s="675"/>
      <c r="L182" s="675"/>
      <c r="M182" s="675"/>
      <c r="N182" s="675"/>
      <c r="O182" s="675"/>
      <c r="P182" s="675"/>
      <c r="Q182" s="675"/>
      <c r="R182" s="675"/>
      <c r="S182" s="675"/>
      <c r="T182" s="891"/>
      <c r="U182" s="675"/>
      <c r="V182" s="675"/>
      <c r="W182" s="675"/>
      <c r="X182" s="675"/>
      <c r="Y182" s="675"/>
      <c r="Z182" s="675"/>
      <c r="AA182" s="675"/>
      <c r="AB182" s="675"/>
      <c r="AC182" s="675"/>
      <c r="AD182" s="675"/>
      <c r="AE182" s="675"/>
      <c r="AF182" s="675"/>
      <c r="AG182" s="675"/>
      <c r="AH182" s="675"/>
      <c r="AI182" s="675"/>
      <c r="AJ182" s="675"/>
      <c r="AK182" s="675"/>
      <c r="AL182" s="675"/>
      <c r="AM182" s="675"/>
      <c r="AN182" s="675"/>
      <c r="AO182" s="675"/>
      <c r="AP182" s="675"/>
      <c r="AQ182" s="675"/>
      <c r="AR182" s="675"/>
      <c r="AS182" s="675"/>
      <c r="AT182" s="675"/>
      <c r="AU182" s="752"/>
      <c r="AV182" s="752"/>
      <c r="AW182" s="752"/>
      <c r="AX182" s="752"/>
      <c r="AY182" s="675"/>
      <c r="AZ182" s="675"/>
      <c r="BA182" s="675"/>
      <c r="BB182" s="675"/>
      <c r="BC182" s="675"/>
      <c r="BD182" s="675"/>
      <c r="BE182" s="675"/>
      <c r="BF182" s="675"/>
      <c r="BG182" s="675"/>
      <c r="BH182" s="675"/>
      <c r="BI182" s="675"/>
      <c r="BJ182" s="675"/>
      <c r="BK182" s="675"/>
      <c r="BL182" s="675"/>
      <c r="BM182" s="675"/>
      <c r="BN182" s="675"/>
      <c r="BO182" s="675"/>
      <c r="BP182" s="675"/>
      <c r="BQ182" s="675"/>
      <c r="BR182" s="675"/>
      <c r="BS182" s="675"/>
      <c r="BT182" s="675"/>
      <c r="BU182" s="770"/>
      <c r="BV182" s="770"/>
      <c r="BW182" s="770"/>
      <c r="BX182" s="770"/>
      <c r="BY182" s="770"/>
      <c r="BZ182" s="770"/>
      <c r="CA182" s="770"/>
      <c r="CB182" s="770"/>
      <c r="CC182" s="675"/>
      <c r="CD182" s="797"/>
      <c r="CE182" s="797"/>
      <c r="CF182" s="797"/>
      <c r="CG182" s="797"/>
      <c r="CH182" s="797"/>
      <c r="CI182" s="797"/>
      <c r="CJ182" s="675"/>
      <c r="CK182" s="675"/>
      <c r="CL182" s="675"/>
      <c r="CM182" s="675"/>
      <c r="CN182" s="675"/>
      <c r="CO182" s="675"/>
      <c r="CP182" s="675"/>
      <c r="CQ182" s="675"/>
      <c r="CR182" s="675"/>
      <c r="CS182" s="675"/>
      <c r="CT182" s="675"/>
      <c r="CU182" s="675"/>
      <c r="CV182" s="675"/>
      <c r="CW182" s="675"/>
      <c r="CX182" s="675"/>
      <c r="CY182" s="675"/>
      <c r="CZ182" s="675"/>
      <c r="DA182" s="675"/>
      <c r="DB182" s="675"/>
      <c r="DC182" s="675"/>
      <c r="DD182" s="675"/>
      <c r="DE182" s="675"/>
      <c r="DF182" s="675"/>
      <c r="DG182" s="675"/>
      <c r="DH182" s="675"/>
      <c r="DI182" s="675"/>
      <c r="DJ182" s="675"/>
      <c r="DK182" s="675"/>
      <c r="DL182" s="675"/>
      <c r="DM182" s="675"/>
      <c r="DN182" s="675"/>
      <c r="DO182" s="675"/>
      <c r="DP182" s="675"/>
      <c r="DQ182" s="675"/>
      <c r="DR182" s="675"/>
      <c r="DS182" s="675"/>
      <c r="DT182" s="675"/>
      <c r="DU182" s="675"/>
      <c r="DV182" s="675"/>
      <c r="DW182" s="675"/>
      <c r="DX182" s="675"/>
      <c r="DY182" s="675"/>
      <c r="DZ182" s="675"/>
      <c r="EA182" s="675"/>
      <c r="EB182" s="675"/>
    </row>
    <row r="183" spans="1:132" ht="12" customHeight="1" x14ac:dyDescent="0.15">
      <c r="A183" s="675"/>
      <c r="B183" s="675"/>
      <c r="C183" s="675"/>
      <c r="D183" s="675"/>
      <c r="E183" s="675"/>
      <c r="F183" s="675"/>
      <c r="G183" s="675"/>
      <c r="H183" s="675"/>
      <c r="I183" s="675"/>
      <c r="J183" s="675"/>
      <c r="K183" s="675"/>
      <c r="L183" s="675"/>
      <c r="M183" s="675"/>
      <c r="N183" s="675"/>
      <c r="O183" s="675"/>
      <c r="P183" s="675"/>
      <c r="Q183" s="675"/>
      <c r="R183" s="675"/>
      <c r="S183" s="675"/>
      <c r="T183" s="891"/>
      <c r="U183" s="675"/>
      <c r="V183" s="675"/>
      <c r="W183" s="675"/>
      <c r="X183" s="675"/>
      <c r="Y183" s="675"/>
      <c r="Z183" s="675"/>
      <c r="AA183" s="675"/>
      <c r="AB183" s="675"/>
      <c r="AC183" s="675"/>
      <c r="AD183" s="675"/>
      <c r="AE183" s="675"/>
      <c r="AF183" s="675"/>
      <c r="AG183" s="675"/>
      <c r="AH183" s="675"/>
      <c r="AI183" s="675"/>
      <c r="AJ183" s="675"/>
      <c r="AK183" s="675"/>
      <c r="AL183" s="675"/>
      <c r="AM183" s="675"/>
      <c r="AN183" s="675"/>
      <c r="AO183" s="675"/>
      <c r="AP183" s="675"/>
      <c r="AQ183" s="675"/>
      <c r="AR183" s="675"/>
      <c r="AS183" s="675"/>
      <c r="AT183" s="675"/>
      <c r="AU183" s="752"/>
      <c r="AV183" s="752"/>
      <c r="AW183" s="752"/>
      <c r="AX183" s="752"/>
      <c r="AY183" s="675"/>
      <c r="AZ183" s="675"/>
      <c r="BA183" s="675"/>
      <c r="BB183" s="675"/>
      <c r="BC183" s="675"/>
      <c r="BD183" s="675"/>
      <c r="BE183" s="675"/>
      <c r="BF183" s="675"/>
      <c r="BG183" s="675"/>
      <c r="BH183" s="675"/>
      <c r="BI183" s="675"/>
      <c r="BJ183" s="675"/>
      <c r="BK183" s="675"/>
      <c r="BL183" s="675"/>
      <c r="BM183" s="675"/>
      <c r="BN183" s="675"/>
      <c r="BO183" s="675"/>
      <c r="BP183" s="675"/>
      <c r="BQ183" s="675"/>
      <c r="BR183" s="675"/>
      <c r="BS183" s="675"/>
      <c r="BT183" s="675"/>
      <c r="BU183" s="770"/>
      <c r="BV183" s="770"/>
      <c r="BW183" s="770"/>
      <c r="BX183" s="770"/>
      <c r="BY183" s="770"/>
      <c r="BZ183" s="770"/>
      <c r="CA183" s="770"/>
      <c r="CB183" s="770"/>
      <c r="CC183" s="675"/>
      <c r="CD183" s="797"/>
      <c r="CE183" s="797"/>
      <c r="CF183" s="797"/>
      <c r="CG183" s="797"/>
      <c r="CH183" s="797"/>
      <c r="CI183" s="797"/>
      <c r="CJ183" s="675"/>
      <c r="CK183" s="675"/>
      <c r="CL183" s="675"/>
      <c r="CM183" s="675"/>
      <c r="CN183" s="675"/>
      <c r="CO183" s="675"/>
      <c r="CP183" s="675"/>
      <c r="CQ183" s="675"/>
      <c r="CR183" s="675"/>
      <c r="CS183" s="675"/>
      <c r="CT183" s="675"/>
      <c r="CU183" s="675"/>
      <c r="CV183" s="675"/>
      <c r="CW183" s="675"/>
      <c r="CX183" s="675"/>
      <c r="CY183" s="675"/>
      <c r="CZ183" s="675"/>
      <c r="DA183" s="675"/>
      <c r="DB183" s="675"/>
      <c r="DC183" s="675"/>
      <c r="DD183" s="675"/>
      <c r="DE183" s="675"/>
      <c r="DF183" s="675"/>
      <c r="DG183" s="675"/>
      <c r="DH183" s="675"/>
      <c r="DI183" s="675"/>
      <c r="DJ183" s="675"/>
      <c r="DK183" s="675"/>
      <c r="DL183" s="675"/>
      <c r="DM183" s="675"/>
      <c r="DN183" s="675"/>
      <c r="DO183" s="675"/>
      <c r="DP183" s="675"/>
      <c r="DQ183" s="675"/>
      <c r="DR183" s="675"/>
      <c r="DS183" s="675"/>
      <c r="DT183" s="675"/>
      <c r="DU183" s="675"/>
      <c r="DV183" s="675"/>
      <c r="DW183" s="675"/>
      <c r="DX183" s="675"/>
      <c r="DY183" s="675"/>
      <c r="DZ183" s="675"/>
      <c r="EA183" s="675"/>
      <c r="EB183" s="675"/>
    </row>
    <row r="184" spans="1:132" ht="12" customHeight="1" x14ac:dyDescent="0.15">
      <c r="A184" s="675"/>
      <c r="B184" s="675"/>
      <c r="C184" s="675"/>
      <c r="D184" s="675"/>
      <c r="E184" s="675"/>
      <c r="F184" s="675"/>
      <c r="G184" s="675"/>
      <c r="H184" s="675"/>
      <c r="I184" s="675"/>
      <c r="J184" s="675"/>
      <c r="K184" s="675"/>
      <c r="L184" s="675"/>
      <c r="M184" s="675"/>
      <c r="N184" s="675"/>
      <c r="O184" s="675"/>
      <c r="P184" s="675"/>
      <c r="Q184" s="675"/>
      <c r="R184" s="675"/>
      <c r="S184" s="675"/>
      <c r="T184" s="891"/>
      <c r="U184" s="675"/>
      <c r="V184" s="675"/>
      <c r="W184" s="675"/>
      <c r="X184" s="675"/>
      <c r="Y184" s="675"/>
      <c r="Z184" s="675"/>
      <c r="AA184" s="675"/>
      <c r="AB184" s="675"/>
      <c r="AC184" s="675"/>
      <c r="AD184" s="675"/>
      <c r="AE184" s="675"/>
      <c r="AF184" s="675"/>
      <c r="AG184" s="675"/>
      <c r="AH184" s="675"/>
      <c r="AI184" s="675"/>
      <c r="AJ184" s="675"/>
      <c r="AK184" s="675"/>
      <c r="AL184" s="675"/>
      <c r="AM184" s="675"/>
      <c r="AN184" s="675"/>
      <c r="AO184" s="675"/>
      <c r="AP184" s="675"/>
      <c r="AQ184" s="675"/>
      <c r="AR184" s="675"/>
      <c r="AS184" s="675"/>
      <c r="AT184" s="675"/>
      <c r="AU184" s="752"/>
      <c r="AV184" s="752"/>
      <c r="AW184" s="752"/>
      <c r="AX184" s="752"/>
      <c r="AY184" s="675"/>
      <c r="AZ184" s="675"/>
      <c r="BA184" s="675"/>
      <c r="BB184" s="675"/>
      <c r="BC184" s="675"/>
      <c r="BD184" s="675"/>
      <c r="BE184" s="675"/>
      <c r="BF184" s="675"/>
      <c r="BG184" s="675"/>
      <c r="BH184" s="675"/>
      <c r="BI184" s="675"/>
      <c r="BJ184" s="675"/>
      <c r="BK184" s="675"/>
      <c r="BL184" s="675"/>
      <c r="BM184" s="675"/>
      <c r="BN184" s="675"/>
      <c r="BO184" s="675"/>
      <c r="BP184" s="675"/>
      <c r="BQ184" s="675"/>
      <c r="BR184" s="675"/>
      <c r="BS184" s="675"/>
      <c r="BT184" s="675"/>
      <c r="BU184" s="770"/>
      <c r="BV184" s="770"/>
      <c r="BW184" s="770"/>
      <c r="BX184" s="770"/>
      <c r="BY184" s="770"/>
      <c r="BZ184" s="770"/>
      <c r="CA184" s="770"/>
      <c r="CB184" s="770"/>
      <c r="CC184" s="675"/>
      <c r="CD184" s="797"/>
      <c r="CE184" s="797"/>
      <c r="CF184" s="797"/>
      <c r="CG184" s="797"/>
      <c r="CH184" s="797"/>
      <c r="CI184" s="797"/>
      <c r="CJ184" s="675"/>
      <c r="CK184" s="675"/>
      <c r="CL184" s="675"/>
      <c r="CM184" s="675"/>
      <c r="CN184" s="675"/>
      <c r="CO184" s="675"/>
      <c r="CP184" s="675"/>
      <c r="CQ184" s="675"/>
      <c r="CR184" s="675"/>
      <c r="CS184" s="675"/>
      <c r="CT184" s="675"/>
      <c r="CU184" s="675"/>
      <c r="CV184" s="675"/>
      <c r="CW184" s="675"/>
      <c r="CX184" s="675"/>
      <c r="CY184" s="675"/>
      <c r="CZ184" s="675"/>
      <c r="DA184" s="675"/>
      <c r="DB184" s="675"/>
      <c r="DC184" s="675"/>
      <c r="DD184" s="675"/>
      <c r="DE184" s="675"/>
      <c r="DF184" s="675"/>
      <c r="DG184" s="675"/>
      <c r="DH184" s="675"/>
      <c r="DI184" s="675"/>
      <c r="DJ184" s="675"/>
      <c r="DK184" s="675"/>
      <c r="DL184" s="675"/>
      <c r="DM184" s="675"/>
      <c r="DN184" s="675"/>
      <c r="DO184" s="675"/>
      <c r="DP184" s="675"/>
      <c r="DQ184" s="675"/>
      <c r="DR184" s="675"/>
      <c r="DS184" s="675"/>
      <c r="DT184" s="675"/>
      <c r="DU184" s="675"/>
      <c r="DV184" s="675"/>
      <c r="DW184" s="675"/>
      <c r="DX184" s="675"/>
      <c r="DY184" s="675"/>
      <c r="DZ184" s="675"/>
      <c r="EA184" s="675"/>
      <c r="EB184" s="675"/>
    </row>
    <row r="185" spans="1:132" ht="12" customHeight="1" x14ac:dyDescent="0.15">
      <c r="A185" s="675"/>
      <c r="B185" s="675"/>
      <c r="C185" s="675"/>
      <c r="D185" s="675"/>
      <c r="E185" s="675"/>
      <c r="F185" s="675"/>
      <c r="G185" s="675"/>
      <c r="H185" s="675"/>
      <c r="I185" s="675"/>
      <c r="J185" s="675"/>
      <c r="K185" s="675"/>
      <c r="L185" s="675"/>
      <c r="M185" s="675"/>
      <c r="N185" s="675"/>
      <c r="O185" s="675"/>
      <c r="P185" s="675"/>
      <c r="Q185" s="675"/>
      <c r="R185" s="675"/>
      <c r="S185" s="675"/>
      <c r="T185" s="891"/>
      <c r="U185" s="675"/>
      <c r="V185" s="675"/>
      <c r="W185" s="675"/>
      <c r="X185" s="675"/>
      <c r="Y185" s="675"/>
      <c r="Z185" s="675"/>
      <c r="AA185" s="675"/>
      <c r="AB185" s="675"/>
      <c r="AC185" s="675"/>
      <c r="AD185" s="675"/>
      <c r="AE185" s="675"/>
      <c r="AF185" s="675"/>
      <c r="AG185" s="675"/>
      <c r="AH185" s="675"/>
      <c r="AI185" s="675"/>
      <c r="AJ185" s="675"/>
      <c r="AK185" s="675"/>
      <c r="AL185" s="675"/>
      <c r="AM185" s="675"/>
      <c r="AN185" s="675"/>
      <c r="AO185" s="675"/>
      <c r="AP185" s="675"/>
      <c r="AQ185" s="675"/>
      <c r="AR185" s="675"/>
      <c r="AS185" s="675"/>
      <c r="AT185" s="675"/>
      <c r="AU185" s="752"/>
      <c r="AV185" s="752"/>
      <c r="AW185" s="752"/>
      <c r="AX185" s="752"/>
      <c r="AY185" s="675"/>
      <c r="AZ185" s="675"/>
      <c r="BA185" s="675"/>
      <c r="BB185" s="675"/>
      <c r="BC185" s="675"/>
      <c r="BD185" s="675"/>
      <c r="BE185" s="675"/>
      <c r="BF185" s="675"/>
      <c r="BG185" s="675"/>
      <c r="BH185" s="675"/>
      <c r="BI185" s="675"/>
      <c r="BJ185" s="675"/>
      <c r="BK185" s="675"/>
      <c r="BL185" s="675"/>
      <c r="BM185" s="675"/>
      <c r="BN185" s="675"/>
      <c r="BO185" s="675"/>
      <c r="BP185" s="675"/>
      <c r="BQ185" s="675"/>
      <c r="BR185" s="675"/>
      <c r="BS185" s="675"/>
      <c r="BT185" s="675"/>
      <c r="BU185" s="770"/>
      <c r="BV185" s="770"/>
      <c r="BW185" s="770"/>
      <c r="BX185" s="770"/>
      <c r="BY185" s="770"/>
      <c r="BZ185" s="770"/>
      <c r="CA185" s="770"/>
      <c r="CB185" s="770"/>
      <c r="CC185" s="675"/>
      <c r="CD185" s="797"/>
      <c r="CE185" s="797"/>
      <c r="CF185" s="797"/>
      <c r="CG185" s="797"/>
      <c r="CH185" s="797"/>
      <c r="CI185" s="797"/>
      <c r="CJ185" s="675"/>
      <c r="CK185" s="675"/>
      <c r="CL185" s="675"/>
      <c r="CM185" s="675"/>
      <c r="CN185" s="675"/>
      <c r="CO185" s="675"/>
      <c r="CP185" s="675"/>
      <c r="CQ185" s="675"/>
      <c r="CR185" s="675"/>
      <c r="CS185" s="675"/>
      <c r="CT185" s="675"/>
      <c r="CU185" s="675"/>
      <c r="CV185" s="675"/>
      <c r="CW185" s="675"/>
      <c r="CX185" s="675"/>
      <c r="CY185" s="675"/>
      <c r="CZ185" s="675"/>
      <c r="DA185" s="675"/>
      <c r="DB185" s="675"/>
      <c r="DC185" s="675"/>
      <c r="DD185" s="675"/>
      <c r="DE185" s="675"/>
      <c r="DF185" s="675"/>
      <c r="DG185" s="675"/>
      <c r="DH185" s="675"/>
      <c r="DI185" s="675"/>
      <c r="DJ185" s="675"/>
      <c r="DK185" s="675"/>
      <c r="DL185" s="675"/>
      <c r="DM185" s="675"/>
      <c r="DN185" s="675"/>
      <c r="DO185" s="675"/>
      <c r="DP185" s="675"/>
      <c r="DQ185" s="675"/>
      <c r="DR185" s="675"/>
      <c r="DS185" s="675"/>
      <c r="DT185" s="675"/>
      <c r="DU185" s="675"/>
      <c r="DV185" s="675"/>
      <c r="DW185" s="675"/>
      <c r="DX185" s="675"/>
      <c r="DY185" s="675"/>
      <c r="DZ185" s="675"/>
      <c r="EA185" s="675"/>
      <c r="EB185" s="675"/>
    </row>
    <row r="186" spans="1:132" ht="12" customHeight="1" x14ac:dyDescent="0.15">
      <c r="A186" s="675"/>
      <c r="B186" s="675"/>
      <c r="C186" s="675"/>
      <c r="D186" s="675"/>
      <c r="E186" s="675"/>
      <c r="F186" s="675"/>
      <c r="G186" s="675"/>
      <c r="H186" s="675"/>
      <c r="I186" s="675"/>
      <c r="J186" s="675"/>
      <c r="K186" s="675"/>
      <c r="L186" s="675"/>
      <c r="M186" s="675"/>
      <c r="N186" s="675"/>
      <c r="O186" s="675"/>
      <c r="P186" s="675"/>
      <c r="Q186" s="675"/>
      <c r="R186" s="675"/>
      <c r="S186" s="675"/>
      <c r="T186" s="891"/>
      <c r="U186" s="675"/>
      <c r="V186" s="675"/>
      <c r="W186" s="675"/>
      <c r="X186" s="675"/>
      <c r="Y186" s="675"/>
      <c r="Z186" s="675"/>
      <c r="AA186" s="675"/>
      <c r="AB186" s="675"/>
      <c r="AC186" s="675"/>
      <c r="AD186" s="675"/>
      <c r="AE186" s="675"/>
      <c r="AF186" s="675"/>
      <c r="AG186" s="675"/>
      <c r="AH186" s="675"/>
      <c r="AI186" s="675"/>
      <c r="AJ186" s="675"/>
      <c r="AK186" s="675"/>
      <c r="AL186" s="675"/>
      <c r="AM186" s="675"/>
      <c r="AN186" s="675"/>
      <c r="AO186" s="675"/>
      <c r="AP186" s="675"/>
      <c r="AQ186" s="675"/>
      <c r="AR186" s="675"/>
      <c r="AS186" s="675"/>
      <c r="AT186" s="675"/>
      <c r="AU186" s="752"/>
      <c r="AV186" s="752"/>
      <c r="AW186" s="752"/>
      <c r="AX186" s="752"/>
      <c r="AY186" s="675"/>
      <c r="AZ186" s="675"/>
      <c r="BA186" s="675"/>
      <c r="BB186" s="675"/>
      <c r="BC186" s="675"/>
      <c r="BD186" s="675"/>
      <c r="BE186" s="675"/>
      <c r="BF186" s="675"/>
      <c r="BG186" s="675"/>
      <c r="BH186" s="675"/>
      <c r="BI186" s="675"/>
      <c r="BJ186" s="675"/>
      <c r="BK186" s="675"/>
      <c r="BL186" s="675"/>
      <c r="BM186" s="675"/>
      <c r="BN186" s="675"/>
      <c r="BO186" s="675"/>
      <c r="BP186" s="675"/>
      <c r="BQ186" s="675"/>
      <c r="BR186" s="675"/>
      <c r="BS186" s="675"/>
      <c r="BT186" s="675"/>
      <c r="BU186" s="770"/>
      <c r="BV186" s="770"/>
      <c r="BW186" s="770"/>
      <c r="BX186" s="770"/>
      <c r="BY186" s="770"/>
      <c r="BZ186" s="770"/>
      <c r="CA186" s="770"/>
      <c r="CB186" s="770"/>
      <c r="CC186" s="675"/>
      <c r="CD186" s="797"/>
      <c r="CE186" s="797"/>
      <c r="CF186" s="797"/>
      <c r="CG186" s="797"/>
      <c r="CH186" s="797"/>
      <c r="CI186" s="797"/>
      <c r="CJ186" s="675"/>
      <c r="CK186" s="675"/>
      <c r="CL186" s="675"/>
      <c r="CM186" s="675"/>
      <c r="CN186" s="675"/>
      <c r="CO186" s="675"/>
      <c r="CP186" s="675"/>
      <c r="CQ186" s="675"/>
      <c r="CR186" s="675"/>
      <c r="CS186" s="675"/>
      <c r="CT186" s="675"/>
      <c r="CU186" s="675"/>
      <c r="CV186" s="675"/>
      <c r="CW186" s="675"/>
      <c r="CX186" s="675"/>
      <c r="CY186" s="675"/>
      <c r="CZ186" s="675"/>
      <c r="DA186" s="675"/>
      <c r="DB186" s="675"/>
      <c r="DC186" s="675"/>
      <c r="DD186" s="675"/>
      <c r="DE186" s="675"/>
      <c r="DF186" s="675"/>
      <c r="DG186" s="675"/>
      <c r="DH186" s="675"/>
      <c r="DI186" s="675"/>
      <c r="DJ186" s="675"/>
      <c r="DK186" s="675"/>
      <c r="DL186" s="675"/>
      <c r="DM186" s="675"/>
      <c r="DN186" s="675"/>
      <c r="DO186" s="675"/>
      <c r="DP186" s="675"/>
      <c r="DQ186" s="675"/>
      <c r="DR186" s="675"/>
      <c r="DS186" s="675"/>
      <c r="DT186" s="675"/>
      <c r="DU186" s="675"/>
      <c r="DV186" s="675"/>
      <c r="DW186" s="675"/>
      <c r="DX186" s="675"/>
      <c r="DY186" s="675"/>
      <c r="DZ186" s="675"/>
      <c r="EA186" s="675"/>
      <c r="EB186" s="675"/>
    </row>
    <row r="187" spans="1:132" ht="12" customHeight="1" x14ac:dyDescent="0.15">
      <c r="A187" s="675"/>
      <c r="B187" s="675"/>
      <c r="C187" s="675"/>
      <c r="D187" s="675"/>
      <c r="E187" s="675"/>
      <c r="F187" s="675"/>
      <c r="G187" s="675"/>
      <c r="H187" s="675"/>
      <c r="I187" s="675"/>
      <c r="J187" s="675"/>
      <c r="K187" s="675"/>
      <c r="L187" s="675"/>
      <c r="M187" s="675"/>
      <c r="N187" s="675"/>
      <c r="O187" s="675"/>
      <c r="P187" s="675"/>
      <c r="Q187" s="675"/>
      <c r="R187" s="675"/>
      <c r="S187" s="675"/>
      <c r="T187" s="891"/>
      <c r="U187" s="675"/>
      <c r="V187" s="675"/>
      <c r="W187" s="675"/>
      <c r="X187" s="675"/>
      <c r="Y187" s="675"/>
      <c r="Z187" s="675"/>
      <c r="AA187" s="675"/>
      <c r="AB187" s="675"/>
      <c r="AC187" s="675"/>
      <c r="AD187" s="675"/>
      <c r="AE187" s="675"/>
      <c r="AF187" s="675"/>
      <c r="AG187" s="675"/>
      <c r="AH187" s="675"/>
      <c r="AI187" s="675"/>
      <c r="AJ187" s="675"/>
      <c r="AK187" s="675"/>
      <c r="AL187" s="675"/>
      <c r="AM187" s="675"/>
      <c r="AN187" s="675"/>
      <c r="AO187" s="675"/>
      <c r="AP187" s="675"/>
      <c r="AQ187" s="675"/>
      <c r="AR187" s="675"/>
      <c r="AS187" s="675"/>
      <c r="AT187" s="675"/>
      <c r="AU187" s="752"/>
      <c r="AV187" s="752"/>
      <c r="AW187" s="752"/>
      <c r="AX187" s="752"/>
      <c r="AY187" s="675"/>
      <c r="AZ187" s="675"/>
      <c r="BA187" s="675"/>
      <c r="BB187" s="675"/>
      <c r="BC187" s="675"/>
      <c r="BD187" s="675"/>
      <c r="BE187" s="675"/>
      <c r="BF187" s="675"/>
      <c r="BG187" s="675"/>
      <c r="BH187" s="675"/>
      <c r="BI187" s="675"/>
      <c r="BJ187" s="675"/>
      <c r="BK187" s="675"/>
      <c r="BL187" s="675"/>
      <c r="BM187" s="675"/>
      <c r="BN187" s="675"/>
      <c r="BO187" s="675"/>
      <c r="BP187" s="675"/>
      <c r="BQ187" s="675"/>
      <c r="BR187" s="675"/>
      <c r="BS187" s="675"/>
      <c r="BT187" s="675"/>
      <c r="BU187" s="770"/>
      <c r="BV187" s="770"/>
      <c r="BW187" s="770"/>
      <c r="BX187" s="770"/>
      <c r="BY187" s="770"/>
      <c r="BZ187" s="770"/>
      <c r="CA187" s="770"/>
      <c r="CB187" s="770"/>
      <c r="CC187" s="675"/>
      <c r="CD187" s="797"/>
      <c r="CE187" s="797"/>
      <c r="CF187" s="797"/>
      <c r="CG187" s="797"/>
      <c r="CH187" s="797"/>
      <c r="CI187" s="797"/>
      <c r="CJ187" s="675"/>
      <c r="CK187" s="675"/>
      <c r="CL187" s="675"/>
      <c r="CM187" s="675"/>
      <c r="CN187" s="675"/>
      <c r="CO187" s="675"/>
      <c r="CP187" s="675"/>
      <c r="CQ187" s="675"/>
      <c r="CR187" s="675"/>
      <c r="CS187" s="675"/>
      <c r="CT187" s="675"/>
      <c r="CU187" s="675"/>
      <c r="CV187" s="675"/>
      <c r="CW187" s="675"/>
      <c r="CX187" s="675"/>
      <c r="CY187" s="675"/>
      <c r="CZ187" s="675"/>
      <c r="DA187" s="675"/>
      <c r="DB187" s="675"/>
      <c r="DC187" s="675"/>
      <c r="DD187" s="675"/>
      <c r="DE187" s="675"/>
      <c r="DF187" s="675"/>
      <c r="DG187" s="675"/>
      <c r="DH187" s="675"/>
      <c r="DI187" s="675"/>
      <c r="DJ187" s="675"/>
      <c r="DK187" s="675"/>
      <c r="DL187" s="675"/>
      <c r="DM187" s="675"/>
      <c r="DN187" s="675"/>
      <c r="DO187" s="675"/>
      <c r="DP187" s="675"/>
      <c r="DQ187" s="675"/>
      <c r="DR187" s="675"/>
      <c r="DS187" s="675"/>
      <c r="DT187" s="675"/>
      <c r="DU187" s="675"/>
      <c r="DV187" s="675"/>
      <c r="DW187" s="675"/>
      <c r="DX187" s="675"/>
      <c r="DY187" s="675"/>
      <c r="DZ187" s="675"/>
      <c r="EA187" s="675"/>
      <c r="EB187" s="675"/>
    </row>
    <row r="188" spans="1:132" ht="12" customHeight="1" x14ac:dyDescent="0.15">
      <c r="A188" s="675"/>
      <c r="B188" s="675"/>
      <c r="C188" s="675"/>
      <c r="D188" s="675"/>
      <c r="E188" s="675"/>
      <c r="F188" s="675"/>
      <c r="G188" s="675"/>
      <c r="H188" s="675"/>
      <c r="I188" s="675"/>
      <c r="J188" s="675"/>
      <c r="K188" s="675"/>
      <c r="L188" s="675"/>
      <c r="M188" s="675"/>
      <c r="N188" s="675"/>
      <c r="O188" s="675"/>
      <c r="P188" s="675"/>
      <c r="Q188" s="675"/>
      <c r="R188" s="675"/>
      <c r="S188" s="675"/>
      <c r="T188" s="891"/>
      <c r="U188" s="675"/>
      <c r="V188" s="675"/>
      <c r="W188" s="675"/>
      <c r="X188" s="675"/>
      <c r="Y188" s="675"/>
      <c r="Z188" s="675"/>
      <c r="AA188" s="675"/>
      <c r="AB188" s="675"/>
      <c r="AC188" s="675"/>
      <c r="AD188" s="675"/>
      <c r="AE188" s="675"/>
      <c r="AF188" s="675"/>
      <c r="AG188" s="675"/>
      <c r="AH188" s="675"/>
      <c r="AI188" s="675"/>
      <c r="AJ188" s="675"/>
      <c r="AK188" s="675"/>
      <c r="AL188" s="675"/>
      <c r="AM188" s="675"/>
      <c r="AN188" s="675"/>
      <c r="AO188" s="675"/>
      <c r="AP188" s="675"/>
      <c r="AQ188" s="675"/>
      <c r="AR188" s="675"/>
      <c r="AS188" s="675"/>
      <c r="AT188" s="675"/>
      <c r="AU188" s="752"/>
      <c r="AV188" s="752"/>
      <c r="AW188" s="752"/>
      <c r="AX188" s="752"/>
      <c r="AY188" s="675"/>
      <c r="AZ188" s="675"/>
      <c r="BA188" s="675"/>
      <c r="BB188" s="675"/>
      <c r="BC188" s="675"/>
      <c r="BD188" s="675"/>
      <c r="BE188" s="675"/>
      <c r="BF188" s="675"/>
      <c r="BG188" s="675"/>
      <c r="BH188" s="675"/>
      <c r="BI188" s="675"/>
      <c r="BJ188" s="675"/>
      <c r="BK188" s="675"/>
      <c r="BL188" s="675"/>
      <c r="BM188" s="675"/>
      <c r="BN188" s="675"/>
      <c r="BO188" s="675"/>
      <c r="BP188" s="675"/>
      <c r="BQ188" s="675"/>
      <c r="BR188" s="675"/>
      <c r="BS188" s="675"/>
      <c r="BT188" s="675"/>
      <c r="BU188" s="770"/>
      <c r="BV188" s="770"/>
      <c r="BW188" s="770"/>
      <c r="BX188" s="770"/>
      <c r="BY188" s="770"/>
      <c r="BZ188" s="770"/>
      <c r="CA188" s="770"/>
      <c r="CB188" s="770"/>
      <c r="CC188" s="675"/>
      <c r="CD188" s="797"/>
      <c r="CE188" s="797"/>
      <c r="CF188" s="797"/>
      <c r="CG188" s="797"/>
      <c r="CH188" s="797"/>
      <c r="CI188" s="797"/>
      <c r="CJ188" s="675"/>
      <c r="CK188" s="675"/>
      <c r="CL188" s="675"/>
      <c r="CM188" s="675"/>
      <c r="CN188" s="675"/>
      <c r="CO188" s="675"/>
      <c r="CP188" s="675"/>
      <c r="CQ188" s="675"/>
      <c r="CR188" s="675"/>
      <c r="CS188" s="675"/>
      <c r="CT188" s="675"/>
      <c r="CU188" s="675"/>
      <c r="CV188" s="675"/>
      <c r="CW188" s="675"/>
      <c r="CX188" s="675"/>
      <c r="CY188" s="675"/>
      <c r="CZ188" s="675"/>
      <c r="DA188" s="675"/>
      <c r="DB188" s="675"/>
      <c r="DC188" s="675"/>
      <c r="DD188" s="675"/>
      <c r="DE188" s="675"/>
      <c r="DF188" s="675"/>
      <c r="DG188" s="675"/>
      <c r="DH188" s="675"/>
      <c r="DI188" s="675"/>
      <c r="DJ188" s="675"/>
      <c r="DK188" s="675"/>
      <c r="DL188" s="675"/>
      <c r="DM188" s="675"/>
      <c r="DN188" s="675"/>
      <c r="DO188" s="675"/>
      <c r="DP188" s="675"/>
      <c r="DQ188" s="675"/>
      <c r="DR188" s="675"/>
      <c r="DS188" s="675"/>
      <c r="DT188" s="675"/>
      <c r="DU188" s="675"/>
      <c r="DV188" s="675"/>
      <c r="DW188" s="675"/>
      <c r="DX188" s="675"/>
      <c r="DY188" s="675"/>
      <c r="DZ188" s="675"/>
      <c r="EA188" s="675"/>
      <c r="EB188" s="675"/>
    </row>
    <row r="189" spans="1:132" ht="12" customHeight="1" x14ac:dyDescent="0.15">
      <c r="A189" s="675"/>
      <c r="B189" s="675"/>
      <c r="C189" s="675"/>
      <c r="D189" s="675"/>
      <c r="E189" s="675"/>
      <c r="F189" s="675"/>
      <c r="G189" s="675"/>
      <c r="H189" s="675"/>
      <c r="I189" s="675"/>
      <c r="J189" s="675"/>
      <c r="K189" s="675"/>
      <c r="L189" s="675"/>
      <c r="M189" s="675"/>
      <c r="N189" s="675"/>
      <c r="O189" s="675"/>
      <c r="P189" s="675"/>
      <c r="Q189" s="675"/>
      <c r="R189" s="675"/>
      <c r="S189" s="675"/>
      <c r="T189" s="891"/>
      <c r="U189" s="675"/>
      <c r="V189" s="675"/>
      <c r="W189" s="675"/>
      <c r="X189" s="675"/>
      <c r="Y189" s="675"/>
      <c r="Z189" s="675"/>
      <c r="AA189" s="675"/>
      <c r="AB189" s="675"/>
      <c r="AC189" s="675"/>
      <c r="AD189" s="675"/>
      <c r="AE189" s="675"/>
      <c r="AF189" s="675"/>
      <c r="AG189" s="675"/>
      <c r="AH189" s="675"/>
      <c r="AI189" s="675"/>
      <c r="AJ189" s="675"/>
      <c r="AK189" s="675"/>
      <c r="AL189" s="675"/>
      <c r="AM189" s="675"/>
      <c r="AN189" s="675"/>
      <c r="AO189" s="675"/>
      <c r="AP189" s="675"/>
      <c r="AQ189" s="675"/>
      <c r="AR189" s="675"/>
      <c r="AS189" s="675"/>
      <c r="AT189" s="675"/>
      <c r="AU189" s="752"/>
      <c r="AV189" s="752"/>
      <c r="AW189" s="752"/>
      <c r="AX189" s="752"/>
      <c r="AY189" s="675"/>
      <c r="AZ189" s="675"/>
      <c r="BA189" s="675"/>
      <c r="BB189" s="675"/>
      <c r="BC189" s="675"/>
      <c r="BD189" s="675"/>
      <c r="BE189" s="675"/>
      <c r="BF189" s="675"/>
      <c r="BG189" s="675"/>
      <c r="BH189" s="675"/>
      <c r="BI189" s="675"/>
      <c r="BJ189" s="675"/>
      <c r="BK189" s="675"/>
      <c r="BL189" s="675"/>
      <c r="BM189" s="675"/>
      <c r="BN189" s="675"/>
      <c r="BO189" s="675"/>
      <c r="BP189" s="675"/>
      <c r="BQ189" s="675"/>
      <c r="BR189" s="675"/>
      <c r="BS189" s="675"/>
      <c r="BT189" s="675"/>
      <c r="BU189" s="770"/>
      <c r="BV189" s="770"/>
      <c r="BW189" s="770"/>
      <c r="BX189" s="770"/>
      <c r="BY189" s="770"/>
      <c r="BZ189" s="770"/>
      <c r="CA189" s="770"/>
      <c r="CB189" s="770"/>
      <c r="CC189" s="675"/>
      <c r="CD189" s="797"/>
      <c r="CE189" s="797"/>
      <c r="CF189" s="797"/>
      <c r="CG189" s="797"/>
      <c r="CH189" s="797"/>
      <c r="CI189" s="797"/>
      <c r="CJ189" s="675"/>
      <c r="CK189" s="675"/>
      <c r="CL189" s="675"/>
      <c r="CM189" s="675"/>
      <c r="CN189" s="675"/>
      <c r="CO189" s="675"/>
      <c r="CP189" s="675"/>
      <c r="CQ189" s="675"/>
      <c r="CR189" s="675"/>
      <c r="CS189" s="675"/>
      <c r="CT189" s="675"/>
      <c r="CU189" s="675"/>
      <c r="CV189" s="675"/>
      <c r="CW189" s="675"/>
      <c r="CX189" s="675"/>
      <c r="CY189" s="675"/>
      <c r="CZ189" s="675"/>
      <c r="DA189" s="675"/>
      <c r="DB189" s="675"/>
      <c r="DC189" s="675"/>
      <c r="DD189" s="675"/>
      <c r="DE189" s="675"/>
      <c r="DF189" s="675"/>
      <c r="DG189" s="675"/>
      <c r="DH189" s="675"/>
      <c r="DI189" s="675"/>
      <c r="DJ189" s="675"/>
      <c r="DK189" s="675"/>
      <c r="DL189" s="675"/>
      <c r="DM189" s="675"/>
      <c r="DN189" s="675"/>
      <c r="DO189" s="675"/>
      <c r="DP189" s="675"/>
      <c r="DQ189" s="675"/>
      <c r="DR189" s="675"/>
      <c r="DS189" s="675"/>
      <c r="DT189" s="675"/>
      <c r="DU189" s="675"/>
      <c r="DV189" s="675"/>
      <c r="DW189" s="675"/>
      <c r="DX189" s="675"/>
      <c r="DY189" s="675"/>
      <c r="DZ189" s="675"/>
      <c r="EA189" s="675"/>
      <c r="EB189" s="675"/>
    </row>
    <row r="190" spans="1:132" ht="12" customHeight="1" x14ac:dyDescent="0.15">
      <c r="A190" s="675"/>
      <c r="B190" s="675"/>
      <c r="C190" s="675"/>
      <c r="D190" s="675"/>
      <c r="E190" s="675"/>
      <c r="F190" s="675"/>
      <c r="G190" s="675"/>
      <c r="H190" s="675"/>
      <c r="I190" s="675"/>
      <c r="J190" s="675"/>
      <c r="K190" s="675"/>
      <c r="L190" s="675"/>
      <c r="M190" s="675"/>
      <c r="N190" s="675"/>
      <c r="O190" s="675"/>
      <c r="P190" s="675"/>
      <c r="Q190" s="675"/>
      <c r="R190" s="675"/>
      <c r="S190" s="675"/>
      <c r="T190" s="891"/>
      <c r="U190" s="675"/>
      <c r="V190" s="675"/>
      <c r="W190" s="675"/>
      <c r="X190" s="675"/>
      <c r="Y190" s="675"/>
      <c r="Z190" s="675"/>
      <c r="AA190" s="675"/>
      <c r="AB190" s="675"/>
      <c r="AC190" s="675"/>
      <c r="AD190" s="675"/>
      <c r="AE190" s="675"/>
      <c r="AF190" s="675"/>
      <c r="AG190" s="675"/>
      <c r="AH190" s="675"/>
      <c r="AI190" s="675"/>
      <c r="AJ190" s="675"/>
      <c r="AK190" s="675"/>
      <c r="AL190" s="675"/>
      <c r="AM190" s="675"/>
      <c r="AN190" s="675"/>
      <c r="AO190" s="675"/>
      <c r="AP190" s="675"/>
      <c r="AQ190" s="675"/>
      <c r="AR190" s="675"/>
      <c r="AS190" s="675"/>
      <c r="AT190" s="675"/>
      <c r="AU190" s="752"/>
      <c r="AV190" s="752"/>
      <c r="AW190" s="752"/>
      <c r="AX190" s="752"/>
      <c r="AY190" s="675"/>
      <c r="AZ190" s="675"/>
      <c r="BA190" s="675"/>
      <c r="BB190" s="675"/>
      <c r="BC190" s="675"/>
      <c r="BD190" s="675"/>
      <c r="BE190" s="675"/>
      <c r="BF190" s="675"/>
      <c r="BG190" s="675"/>
      <c r="BH190" s="675"/>
      <c r="BI190" s="675"/>
      <c r="BJ190" s="675"/>
      <c r="BK190" s="675"/>
      <c r="BL190" s="675"/>
      <c r="BM190" s="675"/>
      <c r="BN190" s="675"/>
      <c r="BO190" s="675"/>
      <c r="BP190" s="675"/>
      <c r="BQ190" s="675"/>
      <c r="BR190" s="675"/>
      <c r="BS190" s="675"/>
      <c r="BT190" s="675"/>
      <c r="BU190" s="770"/>
      <c r="BV190" s="770"/>
      <c r="BW190" s="770"/>
      <c r="BX190" s="770"/>
      <c r="BY190" s="770"/>
      <c r="BZ190" s="770"/>
      <c r="CA190" s="770"/>
      <c r="CB190" s="770"/>
      <c r="CC190" s="675"/>
      <c r="CD190" s="797"/>
      <c r="CE190" s="797"/>
      <c r="CF190" s="797"/>
      <c r="CG190" s="797"/>
      <c r="CH190" s="797"/>
      <c r="CI190" s="797"/>
      <c r="CJ190" s="675"/>
      <c r="CK190" s="675"/>
      <c r="CL190" s="675"/>
      <c r="CM190" s="675"/>
      <c r="CN190" s="675"/>
      <c r="CO190" s="675"/>
      <c r="CP190" s="675"/>
      <c r="CQ190" s="675"/>
      <c r="CR190" s="675"/>
      <c r="CS190" s="675"/>
      <c r="CT190" s="675"/>
      <c r="CU190" s="675"/>
      <c r="CV190" s="675"/>
      <c r="CW190" s="675"/>
      <c r="CX190" s="675"/>
      <c r="CY190" s="675"/>
      <c r="CZ190" s="675"/>
      <c r="DA190" s="675"/>
      <c r="DB190" s="675"/>
      <c r="DC190" s="675"/>
      <c r="DD190" s="675"/>
      <c r="DE190" s="675"/>
      <c r="DF190" s="675"/>
      <c r="DG190" s="675"/>
      <c r="DH190" s="675"/>
      <c r="DI190" s="675"/>
      <c r="DJ190" s="675"/>
      <c r="DK190" s="675"/>
      <c r="DL190" s="675"/>
      <c r="DM190" s="675"/>
      <c r="DN190" s="675"/>
      <c r="DO190" s="675"/>
      <c r="DP190" s="675"/>
      <c r="DQ190" s="675"/>
      <c r="DR190" s="675"/>
      <c r="DS190" s="675"/>
      <c r="DT190" s="675"/>
      <c r="DU190" s="675"/>
      <c r="DV190" s="675"/>
      <c r="DW190" s="675"/>
      <c r="DX190" s="675"/>
      <c r="DY190" s="675"/>
      <c r="DZ190" s="675"/>
      <c r="EA190" s="675"/>
      <c r="EB190" s="675"/>
    </row>
    <row r="191" spans="1:132" ht="12" customHeight="1" x14ac:dyDescent="0.15">
      <c r="A191" s="675"/>
      <c r="B191" s="675"/>
      <c r="C191" s="675"/>
      <c r="D191" s="675"/>
      <c r="E191" s="675"/>
      <c r="F191" s="675"/>
      <c r="G191" s="675"/>
      <c r="H191" s="675"/>
      <c r="I191" s="675"/>
      <c r="J191" s="675"/>
      <c r="K191" s="675"/>
      <c r="L191" s="675"/>
      <c r="M191" s="675"/>
      <c r="N191" s="675"/>
      <c r="O191" s="675"/>
      <c r="P191" s="675"/>
      <c r="Q191" s="675"/>
      <c r="R191" s="675"/>
      <c r="S191" s="675"/>
      <c r="T191" s="891"/>
      <c r="U191" s="675"/>
      <c r="V191" s="675"/>
      <c r="W191" s="675"/>
      <c r="X191" s="675"/>
      <c r="Y191" s="675"/>
      <c r="Z191" s="675"/>
      <c r="AA191" s="675"/>
      <c r="AB191" s="675"/>
      <c r="AC191" s="675"/>
      <c r="AD191" s="675"/>
      <c r="AE191" s="675"/>
      <c r="AF191" s="675"/>
      <c r="AG191" s="675"/>
      <c r="AH191" s="675"/>
      <c r="AI191" s="675"/>
      <c r="AJ191" s="675"/>
      <c r="AK191" s="675"/>
      <c r="AL191" s="675"/>
      <c r="AM191" s="675"/>
      <c r="AN191" s="675"/>
      <c r="AO191" s="675"/>
      <c r="AP191" s="675"/>
      <c r="AQ191" s="675"/>
      <c r="AR191" s="675"/>
      <c r="AS191" s="675"/>
      <c r="AT191" s="675"/>
      <c r="AU191" s="752"/>
      <c r="AV191" s="752"/>
      <c r="AW191" s="752"/>
      <c r="AX191" s="752"/>
      <c r="AY191" s="675"/>
      <c r="AZ191" s="675"/>
      <c r="BA191" s="675"/>
      <c r="BB191" s="675"/>
      <c r="BC191" s="675"/>
      <c r="BD191" s="675"/>
      <c r="BE191" s="675"/>
      <c r="BF191" s="675"/>
      <c r="BG191" s="675"/>
      <c r="BH191" s="675"/>
      <c r="BI191" s="675"/>
      <c r="BJ191" s="675"/>
      <c r="BK191" s="675"/>
      <c r="BL191" s="675"/>
      <c r="BM191" s="675"/>
      <c r="BN191" s="675"/>
      <c r="BO191" s="675"/>
      <c r="BP191" s="675"/>
      <c r="BQ191" s="675"/>
      <c r="BR191" s="675"/>
      <c r="BS191" s="675"/>
      <c r="BT191" s="675"/>
      <c r="BU191" s="770"/>
      <c r="BV191" s="770"/>
      <c r="BW191" s="770"/>
      <c r="BX191" s="770"/>
      <c r="BY191" s="770"/>
      <c r="BZ191" s="770"/>
      <c r="CA191" s="770"/>
      <c r="CB191" s="770"/>
      <c r="CC191" s="675"/>
      <c r="CD191" s="797"/>
      <c r="CE191" s="797"/>
      <c r="CF191" s="797"/>
      <c r="CG191" s="797"/>
      <c r="CH191" s="797"/>
      <c r="CI191" s="797"/>
      <c r="CJ191" s="675"/>
      <c r="CK191" s="675"/>
      <c r="CL191" s="675"/>
      <c r="CM191" s="675"/>
      <c r="CN191" s="675"/>
      <c r="CO191" s="675"/>
      <c r="CP191" s="675"/>
      <c r="CQ191" s="675"/>
      <c r="CR191" s="675"/>
      <c r="CS191" s="675"/>
      <c r="CT191" s="675"/>
      <c r="CU191" s="675"/>
      <c r="CV191" s="675"/>
      <c r="CW191" s="675"/>
      <c r="CX191" s="675"/>
      <c r="CY191" s="675"/>
      <c r="CZ191" s="675"/>
      <c r="DA191" s="675"/>
      <c r="DB191" s="675"/>
      <c r="DC191" s="675"/>
      <c r="DD191" s="675"/>
      <c r="DE191" s="675"/>
      <c r="DF191" s="675"/>
      <c r="DG191" s="675"/>
      <c r="DH191" s="675"/>
      <c r="DI191" s="675"/>
      <c r="DJ191" s="675"/>
      <c r="DK191" s="675"/>
      <c r="DL191" s="675"/>
      <c r="DM191" s="675"/>
      <c r="DN191" s="675"/>
      <c r="DO191" s="675"/>
      <c r="DP191" s="675"/>
      <c r="DQ191" s="675"/>
      <c r="DR191" s="675"/>
      <c r="DS191" s="675"/>
      <c r="DT191" s="675"/>
      <c r="DU191" s="675"/>
      <c r="DV191" s="675"/>
      <c r="DW191" s="675"/>
      <c r="DX191" s="675"/>
      <c r="DY191" s="675"/>
      <c r="DZ191" s="675"/>
      <c r="EA191" s="675"/>
      <c r="EB191" s="675"/>
    </row>
    <row r="192" spans="1:132" ht="12" customHeight="1" x14ac:dyDescent="0.15">
      <c r="A192" s="675"/>
      <c r="B192" s="675"/>
      <c r="C192" s="675"/>
      <c r="D192" s="675"/>
      <c r="E192" s="675"/>
      <c r="F192" s="675"/>
      <c r="G192" s="675"/>
      <c r="H192" s="675"/>
      <c r="I192" s="675"/>
      <c r="J192" s="675"/>
      <c r="K192" s="675"/>
      <c r="L192" s="675"/>
      <c r="M192" s="675"/>
      <c r="N192" s="675"/>
      <c r="O192" s="675"/>
      <c r="P192" s="675"/>
      <c r="Q192" s="675"/>
      <c r="R192" s="675"/>
      <c r="S192" s="675"/>
      <c r="T192" s="891"/>
      <c r="U192" s="675"/>
      <c r="V192" s="675"/>
      <c r="W192" s="675"/>
      <c r="X192" s="675"/>
      <c r="Y192" s="675"/>
      <c r="Z192" s="675"/>
      <c r="AA192" s="675"/>
      <c r="AB192" s="675"/>
      <c r="AC192" s="675"/>
      <c r="AD192" s="675"/>
      <c r="AE192" s="675"/>
      <c r="AF192" s="675"/>
      <c r="AG192" s="675"/>
      <c r="AH192" s="675"/>
      <c r="AI192" s="675"/>
      <c r="AJ192" s="675"/>
      <c r="AK192" s="675"/>
      <c r="AL192" s="675"/>
      <c r="AM192" s="675"/>
      <c r="AN192" s="675"/>
      <c r="AO192" s="675"/>
      <c r="AP192" s="675"/>
      <c r="AQ192" s="675"/>
      <c r="AR192" s="675"/>
      <c r="AS192" s="675"/>
      <c r="AT192" s="675"/>
      <c r="AU192" s="752"/>
      <c r="AV192" s="752"/>
      <c r="AW192" s="752"/>
      <c r="AX192" s="752"/>
      <c r="AY192" s="675"/>
      <c r="AZ192" s="675"/>
      <c r="BA192" s="675"/>
      <c r="BB192" s="675"/>
      <c r="BC192" s="675"/>
      <c r="BD192" s="675"/>
      <c r="BE192" s="675"/>
      <c r="BF192" s="675"/>
      <c r="BG192" s="675"/>
      <c r="BH192" s="675"/>
      <c r="BI192" s="675"/>
      <c r="BJ192" s="675"/>
      <c r="BK192" s="675"/>
      <c r="BL192" s="675"/>
      <c r="BM192" s="675"/>
      <c r="BN192" s="675"/>
      <c r="BO192" s="675"/>
      <c r="BP192" s="675"/>
      <c r="BQ192" s="675"/>
      <c r="BR192" s="675"/>
      <c r="BS192" s="675"/>
      <c r="BT192" s="675"/>
      <c r="BU192" s="770"/>
      <c r="BV192" s="770"/>
      <c r="BW192" s="770"/>
      <c r="BX192" s="770"/>
      <c r="BY192" s="770"/>
      <c r="BZ192" s="770"/>
      <c r="CA192" s="770"/>
      <c r="CB192" s="770"/>
      <c r="CC192" s="675"/>
      <c r="CD192" s="797"/>
      <c r="CE192" s="797"/>
      <c r="CF192" s="797"/>
      <c r="CG192" s="797"/>
      <c r="CH192" s="797"/>
      <c r="CI192" s="797"/>
      <c r="CJ192" s="675"/>
      <c r="CK192" s="675"/>
      <c r="CL192" s="675"/>
      <c r="CM192" s="675"/>
      <c r="CN192" s="675"/>
      <c r="CO192" s="675"/>
      <c r="CP192" s="675"/>
      <c r="CQ192" s="675"/>
      <c r="CR192" s="675"/>
      <c r="CS192" s="675"/>
      <c r="CT192" s="675"/>
      <c r="CU192" s="675"/>
      <c r="CV192" s="675"/>
      <c r="CW192" s="675"/>
      <c r="CX192" s="675"/>
      <c r="CY192" s="675"/>
      <c r="CZ192" s="675"/>
      <c r="DA192" s="675"/>
      <c r="DB192" s="675"/>
      <c r="DC192" s="675"/>
      <c r="DD192" s="675"/>
      <c r="DE192" s="675"/>
      <c r="DF192" s="675"/>
      <c r="DG192" s="675"/>
      <c r="DH192" s="675"/>
      <c r="DI192" s="675"/>
      <c r="DJ192" s="675"/>
      <c r="DK192" s="675"/>
      <c r="DL192" s="675"/>
      <c r="DM192" s="675"/>
      <c r="DN192" s="675"/>
      <c r="DO192" s="675"/>
      <c r="DP192" s="675"/>
      <c r="DQ192" s="675"/>
      <c r="DR192" s="675"/>
      <c r="DS192" s="675"/>
      <c r="DT192" s="675"/>
      <c r="DU192" s="675"/>
      <c r="DV192" s="675"/>
      <c r="DW192" s="675"/>
      <c r="DX192" s="675"/>
      <c r="DY192" s="675"/>
      <c r="DZ192" s="675"/>
      <c r="EA192" s="675"/>
      <c r="EB192" s="675"/>
    </row>
    <row r="193" spans="1:132" ht="12" customHeight="1" x14ac:dyDescent="0.15">
      <c r="A193" s="675"/>
      <c r="B193" s="675"/>
      <c r="C193" s="675"/>
      <c r="D193" s="675"/>
      <c r="E193" s="675"/>
      <c r="F193" s="675"/>
      <c r="G193" s="675"/>
      <c r="H193" s="675"/>
      <c r="I193" s="675"/>
      <c r="J193" s="675"/>
      <c r="K193" s="675"/>
      <c r="L193" s="675"/>
      <c r="M193" s="675"/>
      <c r="N193" s="675"/>
      <c r="O193" s="675"/>
      <c r="P193" s="675"/>
      <c r="Q193" s="675"/>
      <c r="R193" s="675"/>
      <c r="S193" s="675"/>
      <c r="T193" s="891"/>
      <c r="U193" s="675"/>
      <c r="V193" s="675"/>
      <c r="W193" s="675"/>
      <c r="X193" s="675"/>
      <c r="Y193" s="675"/>
      <c r="Z193" s="675"/>
      <c r="AA193" s="675"/>
      <c r="AB193" s="675"/>
      <c r="AC193" s="675"/>
      <c r="AD193" s="675"/>
      <c r="AE193" s="675"/>
      <c r="AF193" s="675"/>
      <c r="AG193" s="675"/>
      <c r="AH193" s="675"/>
      <c r="AI193" s="675"/>
      <c r="AJ193" s="675"/>
      <c r="AK193" s="675"/>
      <c r="AL193" s="675"/>
      <c r="AM193" s="675"/>
      <c r="AN193" s="675"/>
      <c r="AO193" s="675"/>
      <c r="AP193" s="675"/>
      <c r="AQ193" s="675"/>
      <c r="AR193" s="675"/>
      <c r="AS193" s="675"/>
      <c r="AT193" s="675"/>
      <c r="AU193" s="752"/>
      <c r="AV193" s="752"/>
      <c r="AW193" s="752"/>
      <c r="AX193" s="752"/>
      <c r="AY193" s="675"/>
      <c r="AZ193" s="675"/>
      <c r="BA193" s="675"/>
      <c r="BB193" s="675"/>
      <c r="BC193" s="675"/>
      <c r="BD193" s="675"/>
      <c r="BE193" s="675"/>
      <c r="BF193" s="675"/>
      <c r="BG193" s="675"/>
      <c r="BH193" s="675"/>
      <c r="BI193" s="675"/>
      <c r="BJ193" s="675"/>
      <c r="BK193" s="675"/>
      <c r="BL193" s="675"/>
      <c r="BM193" s="675"/>
      <c r="BN193" s="675"/>
      <c r="BO193" s="675"/>
      <c r="BP193" s="675"/>
      <c r="BQ193" s="675"/>
      <c r="BR193" s="675"/>
      <c r="BS193" s="675"/>
      <c r="BT193" s="675"/>
      <c r="BU193" s="770"/>
      <c r="BV193" s="770"/>
      <c r="BW193" s="770"/>
      <c r="BX193" s="770"/>
      <c r="BY193" s="770"/>
      <c r="BZ193" s="770"/>
      <c r="CA193" s="770"/>
      <c r="CB193" s="770"/>
      <c r="CC193" s="675"/>
      <c r="CD193" s="797"/>
      <c r="CE193" s="797"/>
      <c r="CF193" s="797"/>
      <c r="CG193" s="797"/>
      <c r="CH193" s="797"/>
      <c r="CI193" s="797"/>
      <c r="CJ193" s="675"/>
      <c r="CK193" s="675"/>
      <c r="CL193" s="675"/>
      <c r="CM193" s="675"/>
      <c r="CN193" s="675"/>
      <c r="CO193" s="675"/>
      <c r="CP193" s="675"/>
      <c r="CQ193" s="675"/>
      <c r="CR193" s="675"/>
      <c r="CS193" s="675"/>
      <c r="CT193" s="675"/>
      <c r="CU193" s="675"/>
      <c r="CV193" s="675"/>
      <c r="CW193" s="675"/>
      <c r="CX193" s="675"/>
      <c r="CY193" s="675"/>
      <c r="CZ193" s="675"/>
      <c r="DA193" s="675"/>
      <c r="DB193" s="675"/>
      <c r="DC193" s="675"/>
      <c r="DD193" s="675"/>
      <c r="DE193" s="675"/>
      <c r="DF193" s="675"/>
      <c r="DG193" s="675"/>
      <c r="DH193" s="675"/>
      <c r="DI193" s="675"/>
      <c r="DJ193" s="675"/>
      <c r="DK193" s="675"/>
      <c r="DL193" s="675"/>
      <c r="DM193" s="675"/>
      <c r="DN193" s="675"/>
      <c r="DO193" s="675"/>
      <c r="DP193" s="675"/>
      <c r="DQ193" s="675"/>
      <c r="DR193" s="675"/>
      <c r="DS193" s="675"/>
      <c r="DT193" s="675"/>
      <c r="DU193" s="675"/>
      <c r="DV193" s="675"/>
      <c r="DW193" s="675"/>
      <c r="DX193" s="675"/>
      <c r="DY193" s="675"/>
      <c r="DZ193" s="675"/>
      <c r="EA193" s="675"/>
      <c r="EB193" s="675"/>
    </row>
    <row r="194" spans="1:132" ht="12" customHeight="1" x14ac:dyDescent="0.15">
      <c r="A194" s="675"/>
      <c r="B194" s="675"/>
      <c r="C194" s="675"/>
      <c r="D194" s="675"/>
      <c r="E194" s="675"/>
      <c r="F194" s="675"/>
      <c r="G194" s="675"/>
      <c r="H194" s="675"/>
      <c r="I194" s="675"/>
      <c r="J194" s="675"/>
      <c r="K194" s="675"/>
      <c r="L194" s="675"/>
      <c r="M194" s="675"/>
      <c r="N194" s="675"/>
      <c r="O194" s="675"/>
      <c r="P194" s="675"/>
      <c r="Q194" s="675"/>
      <c r="R194" s="675"/>
      <c r="S194" s="675"/>
      <c r="T194" s="891"/>
      <c r="U194" s="675"/>
      <c r="V194" s="675"/>
      <c r="W194" s="675"/>
      <c r="X194" s="675"/>
      <c r="Y194" s="675"/>
      <c r="Z194" s="675"/>
      <c r="AA194" s="675"/>
      <c r="AB194" s="675"/>
      <c r="AC194" s="675"/>
      <c r="AD194" s="675"/>
      <c r="AE194" s="675"/>
      <c r="AF194" s="675"/>
      <c r="AG194" s="675"/>
      <c r="AH194" s="675"/>
      <c r="AI194" s="675"/>
      <c r="AJ194" s="675"/>
      <c r="AK194" s="675"/>
      <c r="AL194" s="675"/>
      <c r="AM194" s="675"/>
      <c r="AN194" s="675"/>
      <c r="AO194" s="675"/>
      <c r="AP194" s="675"/>
      <c r="AQ194" s="675"/>
      <c r="AR194" s="675"/>
      <c r="AS194" s="675"/>
      <c r="AT194" s="675"/>
      <c r="AU194" s="752"/>
      <c r="AV194" s="752"/>
      <c r="AW194" s="752"/>
      <c r="AX194" s="752"/>
      <c r="AY194" s="675"/>
      <c r="AZ194" s="675"/>
      <c r="BA194" s="675"/>
      <c r="BB194" s="675"/>
      <c r="BC194" s="675"/>
      <c r="BD194" s="675"/>
      <c r="BE194" s="675"/>
      <c r="BF194" s="675"/>
      <c r="BG194" s="675"/>
      <c r="BH194" s="675"/>
      <c r="BI194" s="675"/>
      <c r="BJ194" s="675"/>
      <c r="BK194" s="675"/>
      <c r="BL194" s="675"/>
      <c r="BM194" s="675"/>
      <c r="BN194" s="675"/>
      <c r="BO194" s="675"/>
      <c r="BP194" s="675"/>
      <c r="BQ194" s="675"/>
      <c r="BR194" s="675"/>
      <c r="BS194" s="675"/>
      <c r="BT194" s="675"/>
      <c r="BU194" s="770"/>
      <c r="BV194" s="770"/>
      <c r="BW194" s="770"/>
      <c r="BX194" s="770"/>
      <c r="BY194" s="770"/>
      <c r="BZ194" s="770"/>
      <c r="CA194" s="770"/>
      <c r="CB194" s="770"/>
      <c r="CC194" s="675"/>
      <c r="CD194" s="797"/>
      <c r="CE194" s="797"/>
      <c r="CF194" s="797"/>
      <c r="CG194" s="797"/>
      <c r="CH194" s="797"/>
      <c r="CI194" s="797"/>
      <c r="CJ194" s="675"/>
      <c r="CK194" s="675"/>
      <c r="CL194" s="675"/>
      <c r="CM194" s="675"/>
      <c r="CN194" s="675"/>
      <c r="CO194" s="675"/>
      <c r="CP194" s="675"/>
      <c r="CQ194" s="675"/>
      <c r="CR194" s="675"/>
      <c r="CS194" s="675"/>
      <c r="CT194" s="675"/>
      <c r="CU194" s="675"/>
      <c r="CV194" s="675"/>
      <c r="CW194" s="675"/>
      <c r="CX194" s="675"/>
      <c r="CY194" s="675"/>
      <c r="CZ194" s="675"/>
      <c r="DA194" s="675"/>
      <c r="DB194" s="675"/>
      <c r="DC194" s="675"/>
      <c r="DD194" s="675"/>
      <c r="DE194" s="675"/>
      <c r="DF194" s="675"/>
      <c r="DG194" s="675"/>
      <c r="DH194" s="675"/>
      <c r="DI194" s="675"/>
      <c r="DJ194" s="675"/>
      <c r="DK194" s="675"/>
      <c r="DL194" s="675"/>
      <c r="DM194" s="675"/>
      <c r="DN194" s="675"/>
      <c r="DO194" s="675"/>
      <c r="DP194" s="675"/>
      <c r="DQ194" s="675"/>
      <c r="DR194" s="675"/>
      <c r="DS194" s="675"/>
      <c r="DT194" s="675"/>
      <c r="DU194" s="675"/>
      <c r="DV194" s="675"/>
      <c r="DW194" s="675"/>
      <c r="DX194" s="675"/>
      <c r="DY194" s="675"/>
      <c r="DZ194" s="675"/>
      <c r="EA194" s="675"/>
      <c r="EB194" s="675"/>
    </row>
    <row r="195" spans="1:132" ht="12" customHeight="1" x14ac:dyDescent="0.15">
      <c r="A195" s="675"/>
      <c r="B195" s="675"/>
      <c r="C195" s="675"/>
      <c r="D195" s="675"/>
      <c r="E195" s="675"/>
      <c r="F195" s="675"/>
      <c r="G195" s="675"/>
      <c r="H195" s="675"/>
      <c r="I195" s="675"/>
      <c r="J195" s="675"/>
      <c r="K195" s="675"/>
      <c r="L195" s="675"/>
      <c r="M195" s="675"/>
      <c r="N195" s="675"/>
      <c r="O195" s="675"/>
      <c r="P195" s="675"/>
      <c r="Q195" s="675"/>
      <c r="R195" s="675"/>
      <c r="S195" s="675"/>
      <c r="T195" s="891"/>
      <c r="U195" s="675"/>
      <c r="V195" s="675"/>
      <c r="W195" s="675"/>
      <c r="X195" s="675"/>
      <c r="Y195" s="675"/>
      <c r="Z195" s="675"/>
      <c r="AA195" s="675"/>
      <c r="AB195" s="675"/>
      <c r="AC195" s="675"/>
      <c r="AD195" s="675"/>
      <c r="AE195" s="675"/>
      <c r="AF195" s="675"/>
      <c r="AG195" s="675"/>
      <c r="AH195" s="675"/>
      <c r="AI195" s="675"/>
      <c r="AJ195" s="675"/>
      <c r="AK195" s="675"/>
      <c r="AL195" s="675"/>
      <c r="AM195" s="675"/>
      <c r="AN195" s="675"/>
      <c r="AO195" s="675"/>
      <c r="AP195" s="675"/>
      <c r="AQ195" s="675"/>
      <c r="AR195" s="675"/>
      <c r="AS195" s="675"/>
      <c r="AT195" s="675"/>
      <c r="AU195" s="752"/>
      <c r="AV195" s="752"/>
      <c r="AW195" s="752"/>
      <c r="AX195" s="752"/>
      <c r="AY195" s="675"/>
      <c r="AZ195" s="675"/>
      <c r="BA195" s="675"/>
      <c r="BB195" s="675"/>
      <c r="BC195" s="675"/>
      <c r="BD195" s="675"/>
      <c r="BE195" s="675"/>
      <c r="BF195" s="675"/>
      <c r="BG195" s="675"/>
      <c r="BH195" s="675"/>
      <c r="BI195" s="675"/>
      <c r="BJ195" s="675"/>
      <c r="BK195" s="675"/>
      <c r="BL195" s="675"/>
      <c r="BM195" s="675"/>
      <c r="BN195" s="675"/>
      <c r="BO195" s="675"/>
      <c r="BP195" s="675"/>
      <c r="BQ195" s="675"/>
      <c r="BR195" s="675"/>
      <c r="BS195" s="675"/>
      <c r="BT195" s="675"/>
      <c r="BU195" s="770"/>
      <c r="BV195" s="770"/>
      <c r="BW195" s="770"/>
      <c r="BX195" s="770"/>
      <c r="BY195" s="770"/>
      <c r="BZ195" s="770"/>
      <c r="CA195" s="770"/>
      <c r="CB195" s="770"/>
      <c r="CC195" s="675"/>
      <c r="CD195" s="797"/>
      <c r="CE195" s="797"/>
      <c r="CF195" s="797"/>
      <c r="CG195" s="797"/>
      <c r="CH195" s="797"/>
      <c r="CI195" s="797"/>
      <c r="CJ195" s="675"/>
      <c r="CK195" s="675"/>
      <c r="CL195" s="675"/>
      <c r="CM195" s="675"/>
      <c r="CN195" s="675"/>
      <c r="CO195" s="675"/>
      <c r="CP195" s="675"/>
      <c r="CQ195" s="675"/>
      <c r="CR195" s="675"/>
      <c r="CS195" s="675"/>
      <c r="CT195" s="675"/>
      <c r="CU195" s="675"/>
      <c r="CV195" s="675"/>
      <c r="CW195" s="675"/>
      <c r="CX195" s="675"/>
      <c r="CY195" s="675"/>
      <c r="CZ195" s="675"/>
      <c r="DA195" s="675"/>
      <c r="DB195" s="675"/>
      <c r="DC195" s="675"/>
      <c r="DD195" s="675"/>
      <c r="DE195" s="675"/>
      <c r="DF195" s="675"/>
      <c r="DG195" s="675"/>
      <c r="DH195" s="675"/>
      <c r="DI195" s="675"/>
      <c r="DJ195" s="675"/>
      <c r="DK195" s="675"/>
      <c r="DL195" s="675"/>
      <c r="DM195" s="675"/>
      <c r="DN195" s="675"/>
      <c r="DO195" s="675"/>
      <c r="DP195" s="675"/>
      <c r="DQ195" s="675"/>
      <c r="DR195" s="675"/>
      <c r="DS195" s="675"/>
      <c r="DT195" s="675"/>
      <c r="DU195" s="675"/>
      <c r="DV195" s="675"/>
      <c r="DW195" s="675"/>
      <c r="DX195" s="675"/>
      <c r="DY195" s="675"/>
      <c r="DZ195" s="675"/>
      <c r="EA195" s="675"/>
      <c r="EB195" s="675"/>
    </row>
    <row r="196" spans="1:132" ht="12" customHeight="1" x14ac:dyDescent="0.15">
      <c r="A196" s="675"/>
      <c r="B196" s="675"/>
      <c r="C196" s="675"/>
      <c r="D196" s="675"/>
      <c r="E196" s="675"/>
      <c r="F196" s="675"/>
      <c r="G196" s="675"/>
      <c r="H196" s="675"/>
      <c r="I196" s="675"/>
      <c r="J196" s="675"/>
      <c r="K196" s="675"/>
      <c r="L196" s="675"/>
      <c r="M196" s="675"/>
      <c r="N196" s="675"/>
      <c r="O196" s="675"/>
      <c r="P196" s="675"/>
      <c r="Q196" s="675"/>
      <c r="R196" s="675"/>
      <c r="S196" s="675"/>
      <c r="T196" s="891"/>
      <c r="U196" s="675"/>
      <c r="V196" s="675"/>
      <c r="W196" s="675"/>
      <c r="X196" s="675"/>
      <c r="Y196" s="675"/>
      <c r="Z196" s="675"/>
      <c r="AA196" s="675"/>
      <c r="AB196" s="675"/>
      <c r="AC196" s="675"/>
      <c r="AD196" s="675"/>
      <c r="AE196" s="675"/>
      <c r="AF196" s="675"/>
      <c r="AG196" s="675"/>
      <c r="AH196" s="675"/>
      <c r="AI196" s="675"/>
      <c r="AJ196" s="675"/>
      <c r="AK196" s="675"/>
      <c r="AL196" s="675"/>
      <c r="AM196" s="675"/>
      <c r="AN196" s="675"/>
      <c r="AO196" s="675"/>
      <c r="AP196" s="675"/>
      <c r="AQ196" s="675"/>
      <c r="AR196" s="675"/>
      <c r="AS196" s="675"/>
      <c r="AT196" s="675"/>
      <c r="AU196" s="752"/>
      <c r="AV196" s="752"/>
      <c r="AW196" s="752"/>
      <c r="AX196" s="752"/>
      <c r="AY196" s="675"/>
      <c r="AZ196" s="675"/>
      <c r="BA196" s="675"/>
      <c r="BB196" s="675"/>
      <c r="BC196" s="675"/>
      <c r="BD196" s="675"/>
      <c r="BE196" s="675"/>
      <c r="BF196" s="675"/>
      <c r="BG196" s="675"/>
      <c r="BH196" s="675"/>
      <c r="BI196" s="675"/>
      <c r="BJ196" s="675"/>
      <c r="BK196" s="675"/>
      <c r="BL196" s="675"/>
      <c r="BM196" s="675"/>
      <c r="BN196" s="675"/>
      <c r="BO196" s="675"/>
      <c r="BP196" s="675"/>
      <c r="BQ196" s="675"/>
      <c r="BR196" s="675"/>
      <c r="BS196" s="675"/>
      <c r="BT196" s="675"/>
      <c r="BU196" s="770"/>
      <c r="BV196" s="770"/>
      <c r="BW196" s="770"/>
      <c r="BX196" s="770"/>
      <c r="BY196" s="770"/>
      <c r="BZ196" s="770"/>
      <c r="CA196" s="770"/>
      <c r="CB196" s="770"/>
      <c r="CC196" s="675"/>
      <c r="CD196" s="797"/>
      <c r="CE196" s="797"/>
      <c r="CF196" s="797"/>
      <c r="CG196" s="797"/>
      <c r="CH196" s="797"/>
      <c r="CI196" s="797"/>
      <c r="CJ196" s="675"/>
      <c r="CK196" s="675"/>
      <c r="CL196" s="675"/>
      <c r="CM196" s="675"/>
      <c r="CN196" s="675"/>
      <c r="CO196" s="675"/>
      <c r="CP196" s="675"/>
      <c r="CQ196" s="675"/>
      <c r="CR196" s="675"/>
      <c r="CS196" s="675"/>
      <c r="CT196" s="675"/>
      <c r="CU196" s="675"/>
      <c r="CV196" s="675"/>
      <c r="CW196" s="675"/>
      <c r="CX196" s="675"/>
      <c r="CY196" s="675"/>
      <c r="CZ196" s="675"/>
      <c r="DA196" s="675"/>
      <c r="DB196" s="675"/>
      <c r="DC196" s="675"/>
      <c r="DD196" s="675"/>
      <c r="DE196" s="675"/>
      <c r="DF196" s="675"/>
      <c r="DG196" s="675"/>
      <c r="DH196" s="675"/>
      <c r="DI196" s="675"/>
      <c r="DJ196" s="675"/>
      <c r="DK196" s="675"/>
      <c r="DL196" s="675"/>
      <c r="DM196" s="675"/>
      <c r="DN196" s="675"/>
      <c r="DO196" s="675"/>
      <c r="DP196" s="675"/>
      <c r="DQ196" s="675"/>
      <c r="DR196" s="675"/>
      <c r="DS196" s="675"/>
      <c r="DT196" s="675"/>
      <c r="DU196" s="675"/>
      <c r="DV196" s="675"/>
      <c r="DW196" s="675"/>
      <c r="DX196" s="675"/>
      <c r="DY196" s="675"/>
      <c r="DZ196" s="675"/>
      <c r="EA196" s="675"/>
      <c r="EB196" s="675"/>
    </row>
    <row r="197" spans="1:132" ht="12" customHeight="1" x14ac:dyDescent="0.15">
      <c r="A197" s="675"/>
      <c r="B197" s="675"/>
      <c r="C197" s="675"/>
      <c r="D197" s="675"/>
      <c r="E197" s="675"/>
      <c r="F197" s="675"/>
      <c r="G197" s="675"/>
      <c r="H197" s="675"/>
      <c r="I197" s="675"/>
      <c r="J197" s="675"/>
      <c r="K197" s="675"/>
      <c r="L197" s="675"/>
      <c r="M197" s="675"/>
      <c r="N197" s="675"/>
      <c r="O197" s="675"/>
      <c r="P197" s="675"/>
      <c r="Q197" s="675"/>
      <c r="R197" s="675"/>
      <c r="S197" s="675"/>
      <c r="T197" s="891"/>
      <c r="U197" s="675"/>
      <c r="V197" s="675"/>
      <c r="W197" s="675"/>
      <c r="X197" s="675"/>
      <c r="Y197" s="675"/>
      <c r="Z197" s="675"/>
      <c r="AA197" s="675"/>
      <c r="AB197" s="675"/>
      <c r="AC197" s="675"/>
      <c r="AD197" s="675"/>
      <c r="AE197" s="675"/>
      <c r="AF197" s="675"/>
      <c r="AG197" s="675"/>
      <c r="AH197" s="675"/>
      <c r="AI197" s="675"/>
      <c r="AJ197" s="675"/>
      <c r="AK197" s="675"/>
      <c r="AL197" s="675"/>
      <c r="AM197" s="675"/>
      <c r="AN197" s="675"/>
      <c r="AO197" s="675"/>
      <c r="AP197" s="675"/>
      <c r="AQ197" s="675"/>
      <c r="AR197" s="675"/>
      <c r="AS197" s="675"/>
      <c r="AT197" s="675"/>
      <c r="AU197" s="752"/>
      <c r="AV197" s="752"/>
      <c r="AW197" s="752"/>
      <c r="AX197" s="752"/>
      <c r="AY197" s="675"/>
      <c r="AZ197" s="675"/>
      <c r="BA197" s="675"/>
      <c r="BB197" s="675"/>
      <c r="BC197" s="675"/>
      <c r="BD197" s="675"/>
      <c r="BE197" s="675"/>
      <c r="BF197" s="675"/>
      <c r="BG197" s="675"/>
      <c r="BH197" s="675"/>
      <c r="BI197" s="675"/>
      <c r="BJ197" s="675"/>
      <c r="BK197" s="675"/>
      <c r="BL197" s="675"/>
      <c r="BM197" s="675"/>
      <c r="BN197" s="675"/>
      <c r="BO197" s="675"/>
      <c r="BP197" s="675"/>
      <c r="BQ197" s="675"/>
      <c r="BR197" s="675"/>
      <c r="BS197" s="675"/>
      <c r="BT197" s="675"/>
      <c r="BU197" s="770"/>
      <c r="BV197" s="770"/>
      <c r="BW197" s="770"/>
      <c r="BX197" s="770"/>
      <c r="BY197" s="770"/>
      <c r="BZ197" s="770"/>
      <c r="CA197" s="770"/>
      <c r="CB197" s="770"/>
      <c r="CC197" s="675"/>
      <c r="CD197" s="797"/>
      <c r="CE197" s="797"/>
      <c r="CF197" s="797"/>
      <c r="CG197" s="797"/>
      <c r="CH197" s="797"/>
      <c r="CI197" s="797"/>
      <c r="CJ197" s="675"/>
      <c r="CK197" s="675"/>
      <c r="CL197" s="675"/>
      <c r="CM197" s="675"/>
      <c r="CN197" s="675"/>
      <c r="CO197" s="675"/>
      <c r="CP197" s="675"/>
      <c r="CQ197" s="675"/>
      <c r="CR197" s="675"/>
      <c r="CS197" s="675"/>
      <c r="CT197" s="675"/>
      <c r="CU197" s="675"/>
      <c r="CV197" s="675"/>
      <c r="CW197" s="675"/>
      <c r="CX197" s="675"/>
      <c r="CY197" s="675"/>
      <c r="CZ197" s="675"/>
      <c r="DA197" s="675"/>
      <c r="DB197" s="675"/>
      <c r="DC197" s="675"/>
      <c r="DD197" s="675"/>
      <c r="DE197" s="675"/>
      <c r="DF197" s="675"/>
      <c r="DG197" s="675"/>
      <c r="DH197" s="675"/>
      <c r="DI197" s="675"/>
      <c r="DJ197" s="675"/>
      <c r="DK197" s="675"/>
      <c r="DL197" s="675"/>
      <c r="DM197" s="675"/>
      <c r="DN197" s="675"/>
      <c r="DO197" s="675"/>
      <c r="DP197" s="675"/>
      <c r="DQ197" s="675"/>
      <c r="DR197" s="675"/>
      <c r="DS197" s="675"/>
      <c r="DT197" s="675"/>
      <c r="DU197" s="675"/>
      <c r="DV197" s="675"/>
      <c r="DW197" s="675"/>
      <c r="DX197" s="675"/>
      <c r="DY197" s="675"/>
      <c r="DZ197" s="675"/>
      <c r="EA197" s="675"/>
      <c r="EB197" s="675"/>
    </row>
    <row r="198" spans="1:132" ht="12" customHeight="1" x14ac:dyDescent="0.15">
      <c r="A198" s="675"/>
      <c r="B198" s="675"/>
      <c r="C198" s="675"/>
      <c r="D198" s="675"/>
      <c r="E198" s="675"/>
      <c r="F198" s="675"/>
      <c r="G198" s="675"/>
      <c r="H198" s="675"/>
      <c r="I198" s="675"/>
      <c r="J198" s="675"/>
      <c r="K198" s="675"/>
      <c r="L198" s="675"/>
      <c r="M198" s="675"/>
      <c r="N198" s="675"/>
      <c r="O198" s="675"/>
      <c r="P198" s="675"/>
      <c r="Q198" s="675"/>
      <c r="R198" s="675"/>
      <c r="S198" s="675"/>
      <c r="T198" s="891"/>
      <c r="U198" s="675"/>
      <c r="V198" s="675"/>
      <c r="W198" s="675"/>
      <c r="X198" s="675"/>
      <c r="Y198" s="675"/>
      <c r="Z198" s="675"/>
      <c r="AA198" s="675"/>
      <c r="AB198" s="675"/>
      <c r="AC198" s="675"/>
      <c r="AD198" s="675"/>
      <c r="AE198" s="675"/>
      <c r="AF198" s="675"/>
      <c r="AG198" s="675"/>
      <c r="AH198" s="675"/>
      <c r="AI198" s="675"/>
      <c r="AJ198" s="675"/>
      <c r="AK198" s="675"/>
      <c r="AL198" s="675"/>
      <c r="AM198" s="675"/>
      <c r="AN198" s="675"/>
      <c r="AO198" s="675"/>
      <c r="AP198" s="675"/>
      <c r="AQ198" s="675"/>
      <c r="AR198" s="675"/>
      <c r="AS198" s="675"/>
      <c r="AT198" s="675"/>
      <c r="AU198" s="752"/>
      <c r="AV198" s="752"/>
      <c r="AW198" s="752"/>
      <c r="AX198" s="752"/>
      <c r="AY198" s="675"/>
      <c r="AZ198" s="675"/>
      <c r="BA198" s="675"/>
      <c r="BB198" s="675"/>
      <c r="BC198" s="675"/>
      <c r="BD198" s="675"/>
      <c r="BE198" s="675"/>
      <c r="BF198" s="675"/>
      <c r="BG198" s="675"/>
      <c r="BH198" s="675"/>
      <c r="BI198" s="675"/>
      <c r="BJ198" s="675"/>
      <c r="BK198" s="675"/>
      <c r="BL198" s="675"/>
      <c r="BM198" s="675"/>
      <c r="BN198" s="675"/>
      <c r="BO198" s="675"/>
      <c r="BP198" s="675"/>
      <c r="BQ198" s="675"/>
      <c r="BR198" s="675"/>
      <c r="BS198" s="675"/>
      <c r="BT198" s="675"/>
      <c r="BU198" s="770"/>
      <c r="BV198" s="770"/>
      <c r="BW198" s="770"/>
      <c r="BX198" s="770"/>
      <c r="BY198" s="770"/>
      <c r="BZ198" s="770"/>
      <c r="CA198" s="770"/>
      <c r="CB198" s="770"/>
      <c r="CC198" s="675"/>
      <c r="CD198" s="797"/>
      <c r="CE198" s="797"/>
      <c r="CF198" s="797"/>
      <c r="CG198" s="797"/>
      <c r="CH198" s="797"/>
      <c r="CI198" s="797"/>
      <c r="CJ198" s="675"/>
      <c r="CK198" s="675"/>
      <c r="CL198" s="675"/>
      <c r="CM198" s="675"/>
      <c r="CN198" s="675"/>
      <c r="CO198" s="675"/>
      <c r="CP198" s="675"/>
      <c r="CQ198" s="675"/>
      <c r="CR198" s="675"/>
      <c r="CS198" s="675"/>
      <c r="CT198" s="675"/>
      <c r="CU198" s="675"/>
      <c r="CV198" s="675"/>
      <c r="CW198" s="675"/>
      <c r="CX198" s="675"/>
      <c r="CY198" s="675"/>
      <c r="CZ198" s="675"/>
      <c r="DA198" s="675"/>
      <c r="DB198" s="675"/>
      <c r="DC198" s="675"/>
      <c r="DD198" s="675"/>
      <c r="DE198" s="675"/>
      <c r="DF198" s="675"/>
      <c r="DG198" s="675"/>
      <c r="DH198" s="675"/>
      <c r="DI198" s="675"/>
      <c r="DJ198" s="675"/>
      <c r="DK198" s="675"/>
      <c r="DL198" s="675"/>
      <c r="DM198" s="675"/>
      <c r="DN198" s="675"/>
      <c r="DO198" s="675"/>
      <c r="DP198" s="675"/>
      <c r="DQ198" s="675"/>
      <c r="DR198" s="675"/>
      <c r="DS198" s="675"/>
      <c r="DT198" s="675"/>
      <c r="DU198" s="675"/>
      <c r="DV198" s="675"/>
      <c r="DW198" s="675"/>
      <c r="DX198" s="675"/>
      <c r="DY198" s="675"/>
      <c r="DZ198" s="675"/>
      <c r="EA198" s="675"/>
      <c r="EB198" s="675"/>
    </row>
    <row r="199" spans="1:132" ht="12" customHeight="1" x14ac:dyDescent="0.15">
      <c r="A199" s="675"/>
      <c r="B199" s="675"/>
      <c r="C199" s="675"/>
      <c r="D199" s="675"/>
      <c r="E199" s="675"/>
      <c r="F199" s="675"/>
      <c r="G199" s="675"/>
      <c r="H199" s="675"/>
      <c r="I199" s="675"/>
      <c r="J199" s="675"/>
      <c r="K199" s="675"/>
      <c r="L199" s="675"/>
      <c r="M199" s="675"/>
      <c r="N199" s="675"/>
      <c r="O199" s="675"/>
      <c r="P199" s="675"/>
      <c r="Q199" s="675"/>
      <c r="R199" s="675"/>
      <c r="S199" s="675"/>
      <c r="T199" s="891"/>
      <c r="U199" s="675"/>
      <c r="V199" s="675"/>
      <c r="W199" s="675"/>
      <c r="X199" s="675"/>
      <c r="Y199" s="675"/>
      <c r="Z199" s="675"/>
      <c r="AA199" s="675"/>
      <c r="AB199" s="675"/>
      <c r="AC199" s="675"/>
      <c r="AD199" s="675"/>
      <c r="AE199" s="675"/>
      <c r="AF199" s="675"/>
      <c r="AG199" s="675"/>
      <c r="AH199" s="675"/>
      <c r="AI199" s="675"/>
      <c r="AJ199" s="675"/>
      <c r="AK199" s="675"/>
      <c r="AL199" s="675"/>
      <c r="AM199" s="675"/>
      <c r="AN199" s="675"/>
      <c r="AO199" s="675"/>
      <c r="AP199" s="675"/>
      <c r="AQ199" s="675"/>
      <c r="AR199" s="675"/>
      <c r="AS199" s="675"/>
      <c r="AT199" s="675"/>
      <c r="AU199" s="752"/>
      <c r="AV199" s="752"/>
      <c r="AW199" s="752"/>
      <c r="AX199" s="752"/>
      <c r="AY199" s="675"/>
      <c r="AZ199" s="675"/>
      <c r="BA199" s="675"/>
      <c r="BB199" s="675"/>
      <c r="BC199" s="675"/>
      <c r="BD199" s="675"/>
      <c r="BE199" s="675"/>
      <c r="BF199" s="675"/>
      <c r="BG199" s="675"/>
      <c r="BH199" s="675"/>
      <c r="BI199" s="675"/>
      <c r="BJ199" s="675"/>
      <c r="BK199" s="675"/>
      <c r="BL199" s="675"/>
      <c r="BM199" s="675"/>
      <c r="BN199" s="675"/>
      <c r="BO199" s="675"/>
      <c r="BP199" s="675"/>
      <c r="BQ199" s="675"/>
      <c r="BR199" s="675"/>
      <c r="BS199" s="675"/>
      <c r="BT199" s="675"/>
      <c r="BU199" s="770"/>
      <c r="BV199" s="770"/>
      <c r="BW199" s="770"/>
      <c r="BX199" s="770"/>
      <c r="BY199" s="770"/>
      <c r="BZ199" s="770"/>
      <c r="CA199" s="770"/>
      <c r="CB199" s="770"/>
      <c r="CC199" s="675"/>
      <c r="CD199" s="797"/>
      <c r="CE199" s="797"/>
      <c r="CF199" s="797"/>
      <c r="CG199" s="797"/>
      <c r="CH199" s="797"/>
      <c r="CI199" s="797"/>
      <c r="CJ199" s="675"/>
      <c r="CK199" s="675"/>
      <c r="CL199" s="675"/>
      <c r="CM199" s="675"/>
      <c r="CN199" s="675"/>
      <c r="CO199" s="675"/>
      <c r="CP199" s="675"/>
      <c r="CQ199" s="675"/>
      <c r="CR199" s="675"/>
      <c r="CS199" s="675"/>
      <c r="CT199" s="675"/>
      <c r="CU199" s="675"/>
      <c r="CV199" s="675"/>
      <c r="CW199" s="675"/>
      <c r="CX199" s="675"/>
      <c r="CY199" s="675"/>
      <c r="CZ199" s="675"/>
      <c r="DA199" s="675"/>
      <c r="DB199" s="675"/>
      <c r="DC199" s="675"/>
      <c r="DD199" s="675"/>
      <c r="DE199" s="675"/>
      <c r="DF199" s="675"/>
      <c r="DG199" s="675"/>
      <c r="DH199" s="675"/>
      <c r="DI199" s="675"/>
      <c r="DJ199" s="675"/>
      <c r="DK199" s="675"/>
      <c r="DL199" s="675"/>
      <c r="DM199" s="675"/>
      <c r="DN199" s="675"/>
      <c r="DO199" s="675"/>
      <c r="DP199" s="675"/>
      <c r="DQ199" s="675"/>
      <c r="DR199" s="675"/>
      <c r="DS199" s="675"/>
      <c r="DT199" s="675"/>
      <c r="DU199" s="675"/>
      <c r="DV199" s="675"/>
      <c r="DW199" s="675"/>
      <c r="DX199" s="675"/>
      <c r="DY199" s="675"/>
      <c r="DZ199" s="675"/>
      <c r="EA199" s="675"/>
      <c r="EB199" s="675"/>
    </row>
    <row r="200" spans="1:132" ht="12" customHeight="1" x14ac:dyDescent="0.15">
      <c r="A200" s="675"/>
      <c r="B200" s="675"/>
      <c r="C200" s="675"/>
      <c r="D200" s="675"/>
      <c r="E200" s="675"/>
      <c r="F200" s="675"/>
      <c r="G200" s="675"/>
      <c r="H200" s="675"/>
      <c r="I200" s="675"/>
      <c r="J200" s="675"/>
      <c r="K200" s="675"/>
      <c r="L200" s="675"/>
      <c r="M200" s="675"/>
      <c r="N200" s="675"/>
      <c r="O200" s="675"/>
      <c r="P200" s="675"/>
      <c r="Q200" s="675"/>
      <c r="R200" s="675"/>
      <c r="S200" s="675"/>
      <c r="T200" s="891"/>
      <c r="U200" s="675"/>
      <c r="V200" s="675"/>
      <c r="W200" s="675"/>
      <c r="X200" s="675"/>
      <c r="Y200" s="675"/>
      <c r="Z200" s="675"/>
      <c r="AA200" s="675"/>
      <c r="AB200" s="675"/>
      <c r="AC200" s="675"/>
      <c r="AD200" s="675"/>
      <c r="AE200" s="675"/>
      <c r="AF200" s="675"/>
      <c r="AG200" s="675"/>
      <c r="AH200" s="675"/>
      <c r="AI200" s="675"/>
      <c r="AJ200" s="675"/>
      <c r="AK200" s="675"/>
      <c r="AL200" s="675"/>
      <c r="AM200" s="675"/>
      <c r="AN200" s="675"/>
      <c r="AO200" s="675"/>
      <c r="AP200" s="675"/>
      <c r="AQ200" s="675"/>
      <c r="AR200" s="675"/>
      <c r="AS200" s="675"/>
      <c r="AT200" s="675"/>
      <c r="AU200" s="752"/>
      <c r="AV200" s="752"/>
      <c r="AW200" s="752"/>
      <c r="AX200" s="752"/>
      <c r="AY200" s="675"/>
      <c r="AZ200" s="675"/>
      <c r="BA200" s="675"/>
      <c r="BB200" s="675"/>
      <c r="BC200" s="675"/>
      <c r="BD200" s="675"/>
      <c r="BE200" s="675"/>
      <c r="BF200" s="675"/>
      <c r="BG200" s="675"/>
      <c r="BH200" s="675"/>
      <c r="BI200" s="675"/>
      <c r="BJ200" s="675"/>
      <c r="BK200" s="675"/>
      <c r="BL200" s="675"/>
      <c r="BM200" s="675"/>
      <c r="BN200" s="675"/>
      <c r="BO200" s="675"/>
      <c r="BP200" s="675"/>
      <c r="BQ200" s="675"/>
      <c r="BR200" s="675"/>
      <c r="BS200" s="675"/>
      <c r="BT200" s="675"/>
      <c r="BU200" s="770"/>
      <c r="BV200" s="770"/>
      <c r="BW200" s="770"/>
      <c r="BX200" s="770"/>
      <c r="BY200" s="770"/>
      <c r="BZ200" s="770"/>
      <c r="CA200" s="770"/>
      <c r="CB200" s="770"/>
      <c r="CC200" s="675"/>
      <c r="CD200" s="797"/>
      <c r="CE200" s="797"/>
      <c r="CF200" s="797"/>
      <c r="CG200" s="797"/>
      <c r="CH200" s="797"/>
      <c r="CI200" s="797"/>
      <c r="CJ200" s="675"/>
      <c r="CK200" s="675"/>
      <c r="CL200" s="675"/>
      <c r="CM200" s="675"/>
      <c r="CN200" s="675"/>
      <c r="CO200" s="675"/>
      <c r="CP200" s="675"/>
      <c r="CQ200" s="675"/>
      <c r="CR200" s="675"/>
      <c r="CS200" s="675"/>
      <c r="CT200" s="675"/>
      <c r="CU200" s="675"/>
      <c r="CV200" s="675"/>
      <c r="CW200" s="675"/>
      <c r="CX200" s="675"/>
      <c r="CY200" s="675"/>
      <c r="CZ200" s="675"/>
      <c r="DA200" s="675"/>
      <c r="DB200" s="675"/>
      <c r="DC200" s="675"/>
      <c r="DD200" s="675"/>
      <c r="DE200" s="675"/>
      <c r="DF200" s="675"/>
      <c r="DG200" s="675"/>
      <c r="DH200" s="675"/>
      <c r="DI200" s="675"/>
      <c r="DJ200" s="675"/>
      <c r="DK200" s="675"/>
      <c r="DL200" s="675"/>
      <c r="DM200" s="675"/>
      <c r="DN200" s="675"/>
      <c r="DO200" s="675"/>
      <c r="DP200" s="675"/>
      <c r="DQ200" s="675"/>
      <c r="DR200" s="675"/>
      <c r="DS200" s="675"/>
      <c r="DT200" s="675"/>
      <c r="DU200" s="675"/>
      <c r="DV200" s="675"/>
      <c r="DW200" s="675"/>
      <c r="DX200" s="675"/>
      <c r="DY200" s="675"/>
      <c r="DZ200" s="675"/>
      <c r="EA200" s="675"/>
      <c r="EB200" s="675"/>
    </row>
    <row r="201" spans="1:132" ht="12" customHeight="1" x14ac:dyDescent="0.15">
      <c r="A201" s="675"/>
      <c r="B201" s="675"/>
      <c r="C201" s="675"/>
      <c r="D201" s="675"/>
      <c r="E201" s="675"/>
      <c r="F201" s="675"/>
      <c r="G201" s="675"/>
      <c r="H201" s="675"/>
      <c r="I201" s="675"/>
      <c r="J201" s="675"/>
      <c r="K201" s="675"/>
      <c r="L201" s="675"/>
      <c r="M201" s="675"/>
      <c r="N201" s="675"/>
      <c r="O201" s="675"/>
      <c r="P201" s="675"/>
      <c r="Q201" s="675"/>
      <c r="R201" s="675"/>
      <c r="S201" s="675"/>
      <c r="T201" s="891"/>
      <c r="U201" s="675"/>
      <c r="V201" s="675"/>
      <c r="W201" s="675"/>
      <c r="X201" s="675"/>
      <c r="Y201" s="675"/>
      <c r="Z201" s="675"/>
      <c r="AA201" s="675"/>
      <c r="AB201" s="675"/>
      <c r="AC201" s="675"/>
      <c r="AD201" s="675"/>
      <c r="AE201" s="675"/>
      <c r="AF201" s="675"/>
      <c r="AG201" s="675"/>
      <c r="AH201" s="675"/>
      <c r="AI201" s="675"/>
      <c r="AJ201" s="675"/>
      <c r="AK201" s="675"/>
      <c r="AL201" s="675"/>
      <c r="AM201" s="675"/>
      <c r="AN201" s="675"/>
      <c r="AO201" s="675"/>
      <c r="AP201" s="675"/>
      <c r="AQ201" s="675"/>
      <c r="AR201" s="675"/>
      <c r="AS201" s="675"/>
      <c r="AT201" s="675"/>
      <c r="AU201" s="752"/>
      <c r="AV201" s="752"/>
      <c r="AW201" s="752"/>
      <c r="AX201" s="752"/>
      <c r="AY201" s="675"/>
      <c r="AZ201" s="675"/>
      <c r="BA201" s="675"/>
      <c r="BB201" s="675"/>
      <c r="BC201" s="675"/>
      <c r="BD201" s="675"/>
      <c r="BE201" s="675"/>
      <c r="BF201" s="675"/>
      <c r="BG201" s="675"/>
      <c r="BH201" s="675"/>
      <c r="BI201" s="675"/>
      <c r="BJ201" s="675"/>
      <c r="BK201" s="675"/>
      <c r="BL201" s="675"/>
      <c r="BM201" s="675"/>
      <c r="BN201" s="675"/>
      <c r="BO201" s="675"/>
      <c r="BP201" s="675"/>
      <c r="BQ201" s="675"/>
      <c r="BR201" s="675"/>
      <c r="BS201" s="675"/>
      <c r="BT201" s="675"/>
      <c r="BU201" s="770"/>
      <c r="BV201" s="770"/>
      <c r="BW201" s="770"/>
      <c r="BX201" s="770"/>
      <c r="BY201" s="770"/>
      <c r="BZ201" s="770"/>
      <c r="CA201" s="770"/>
      <c r="CB201" s="770"/>
      <c r="CC201" s="675"/>
      <c r="CD201" s="797"/>
      <c r="CE201" s="797"/>
      <c r="CF201" s="797"/>
      <c r="CG201" s="797"/>
      <c r="CH201" s="797"/>
      <c r="CI201" s="797"/>
      <c r="CJ201" s="675"/>
      <c r="CK201" s="675"/>
      <c r="CL201" s="675"/>
      <c r="CM201" s="675"/>
      <c r="CN201" s="675"/>
      <c r="CO201" s="675"/>
      <c r="CP201" s="675"/>
      <c r="CQ201" s="675"/>
      <c r="CR201" s="675"/>
      <c r="CS201" s="675"/>
      <c r="CT201" s="675"/>
      <c r="CU201" s="675"/>
      <c r="CV201" s="675"/>
      <c r="CW201" s="675"/>
      <c r="CX201" s="675"/>
      <c r="CY201" s="675"/>
      <c r="CZ201" s="675"/>
      <c r="DA201" s="675"/>
      <c r="DB201" s="675"/>
      <c r="DC201" s="675"/>
      <c r="DD201" s="675"/>
      <c r="DE201" s="675"/>
      <c r="DF201" s="675"/>
      <c r="DG201" s="675"/>
      <c r="DH201" s="675"/>
      <c r="DI201" s="675"/>
      <c r="DJ201" s="675"/>
      <c r="DK201" s="675"/>
      <c r="DL201" s="675"/>
      <c r="DM201" s="675"/>
      <c r="DN201" s="675"/>
      <c r="DO201" s="675"/>
      <c r="DP201" s="675"/>
      <c r="DQ201" s="675"/>
      <c r="DR201" s="675"/>
      <c r="DS201" s="675"/>
      <c r="DT201" s="675"/>
      <c r="DU201" s="675"/>
      <c r="DV201" s="675"/>
      <c r="DW201" s="675"/>
      <c r="DX201" s="675"/>
      <c r="DY201" s="675"/>
      <c r="DZ201" s="675"/>
      <c r="EA201" s="675"/>
      <c r="EB201" s="675"/>
    </row>
    <row r="202" spans="1:132" ht="12" customHeight="1" x14ac:dyDescent="0.15">
      <c r="A202" s="675"/>
      <c r="B202" s="675"/>
      <c r="C202" s="675"/>
      <c r="D202" s="675"/>
      <c r="E202" s="675"/>
      <c r="F202" s="675"/>
      <c r="G202" s="675"/>
      <c r="H202" s="675"/>
      <c r="I202" s="675"/>
      <c r="J202" s="675"/>
      <c r="K202" s="675"/>
      <c r="L202" s="675"/>
      <c r="M202" s="675"/>
      <c r="N202" s="675"/>
      <c r="O202" s="675"/>
      <c r="P202" s="675"/>
      <c r="Q202" s="675"/>
      <c r="R202" s="675"/>
      <c r="S202" s="675"/>
      <c r="T202" s="891"/>
      <c r="U202" s="675"/>
      <c r="V202" s="675"/>
      <c r="W202" s="675"/>
      <c r="X202" s="675"/>
      <c r="Y202" s="675"/>
      <c r="Z202" s="675"/>
      <c r="AA202" s="675"/>
      <c r="AB202" s="675"/>
      <c r="AC202" s="675"/>
      <c r="AD202" s="675"/>
      <c r="AE202" s="675"/>
      <c r="AF202" s="675"/>
      <c r="AG202" s="675"/>
      <c r="AH202" s="675"/>
      <c r="AI202" s="675"/>
      <c r="AJ202" s="675"/>
      <c r="AK202" s="675"/>
      <c r="AL202" s="675"/>
      <c r="AM202" s="675"/>
      <c r="AN202" s="675"/>
      <c r="AO202" s="675"/>
      <c r="AP202" s="675"/>
      <c r="AQ202" s="675"/>
      <c r="AR202" s="675"/>
      <c r="AS202" s="675"/>
      <c r="AT202" s="675"/>
      <c r="AU202" s="752"/>
      <c r="AV202" s="752"/>
      <c r="AW202" s="752"/>
      <c r="AX202" s="752"/>
      <c r="AY202" s="675"/>
      <c r="AZ202" s="675"/>
      <c r="BA202" s="675"/>
      <c r="BB202" s="675"/>
      <c r="BC202" s="675"/>
      <c r="BD202" s="675"/>
      <c r="BE202" s="675"/>
      <c r="BF202" s="675"/>
      <c r="BG202" s="675"/>
      <c r="BH202" s="675"/>
      <c r="BI202" s="675"/>
      <c r="BJ202" s="675"/>
      <c r="BK202" s="675"/>
      <c r="BL202" s="675"/>
      <c r="BM202" s="675"/>
      <c r="BN202" s="675"/>
      <c r="BO202" s="675"/>
      <c r="BP202" s="675"/>
      <c r="BQ202" s="675"/>
      <c r="BR202" s="675"/>
      <c r="BS202" s="675"/>
      <c r="BT202" s="675"/>
      <c r="BU202" s="770"/>
      <c r="BV202" s="770"/>
      <c r="BW202" s="770"/>
      <c r="BX202" s="770"/>
      <c r="BY202" s="770"/>
      <c r="BZ202" s="770"/>
      <c r="CA202" s="770"/>
      <c r="CB202" s="770"/>
      <c r="CC202" s="675"/>
      <c r="CD202" s="797"/>
      <c r="CE202" s="797"/>
      <c r="CF202" s="797"/>
      <c r="CG202" s="797"/>
      <c r="CH202" s="797"/>
      <c r="CI202" s="797"/>
      <c r="CJ202" s="675"/>
      <c r="CK202" s="675"/>
      <c r="CL202" s="675"/>
      <c r="CM202" s="675"/>
      <c r="CN202" s="675"/>
      <c r="CO202" s="675"/>
      <c r="CP202" s="675"/>
      <c r="CQ202" s="675"/>
      <c r="CR202" s="675"/>
      <c r="CS202" s="675"/>
      <c r="CT202" s="675"/>
      <c r="CU202" s="675"/>
      <c r="CV202" s="675"/>
      <c r="CW202" s="675"/>
      <c r="CX202" s="675"/>
      <c r="CY202" s="675"/>
      <c r="CZ202" s="675"/>
      <c r="DA202" s="675"/>
      <c r="DB202" s="675"/>
      <c r="DC202" s="675"/>
      <c r="DD202" s="675"/>
      <c r="DE202" s="675"/>
      <c r="DF202" s="675"/>
      <c r="DG202" s="675"/>
      <c r="DH202" s="675"/>
      <c r="DI202" s="675"/>
      <c r="DJ202" s="675"/>
      <c r="DK202" s="675"/>
      <c r="DL202" s="675"/>
      <c r="DM202" s="675"/>
      <c r="DN202" s="675"/>
      <c r="DO202" s="675"/>
      <c r="DP202" s="675"/>
      <c r="DQ202" s="675"/>
      <c r="DR202" s="675"/>
      <c r="DS202" s="675"/>
      <c r="DT202" s="675"/>
      <c r="DU202" s="675"/>
      <c r="DV202" s="675"/>
      <c r="DW202" s="675"/>
      <c r="DX202" s="675"/>
      <c r="DY202" s="675"/>
      <c r="DZ202" s="675"/>
      <c r="EA202" s="675"/>
      <c r="EB202" s="675"/>
    </row>
    <row r="203" spans="1:132" ht="12" customHeight="1" x14ac:dyDescent="0.15">
      <c r="A203" s="675"/>
      <c r="B203" s="675"/>
      <c r="C203" s="675"/>
      <c r="D203" s="675"/>
      <c r="E203" s="675"/>
      <c r="F203" s="675"/>
      <c r="G203" s="675"/>
      <c r="H203" s="675"/>
      <c r="I203" s="675"/>
      <c r="J203" s="675"/>
      <c r="K203" s="675"/>
      <c r="L203" s="675"/>
      <c r="M203" s="675"/>
      <c r="N203" s="675"/>
      <c r="O203" s="675"/>
      <c r="P203" s="675"/>
      <c r="Q203" s="675"/>
      <c r="R203" s="675"/>
      <c r="S203" s="675"/>
      <c r="T203" s="891"/>
      <c r="U203" s="675"/>
      <c r="V203" s="675"/>
      <c r="W203" s="675"/>
      <c r="X203" s="675"/>
      <c r="Y203" s="675"/>
      <c r="Z203" s="675"/>
      <c r="AA203" s="675"/>
      <c r="AB203" s="675"/>
      <c r="AC203" s="675"/>
      <c r="AD203" s="675"/>
      <c r="AE203" s="675"/>
      <c r="AF203" s="675"/>
      <c r="AG203" s="675"/>
      <c r="AH203" s="675"/>
      <c r="AI203" s="675"/>
      <c r="AJ203" s="675"/>
      <c r="AK203" s="675"/>
      <c r="AL203" s="675"/>
      <c r="AM203" s="675"/>
      <c r="AN203" s="675"/>
      <c r="AO203" s="675"/>
      <c r="AP203" s="675"/>
      <c r="AQ203" s="675"/>
      <c r="AR203" s="675"/>
      <c r="AS203" s="675"/>
      <c r="AT203" s="675"/>
      <c r="AU203" s="752"/>
      <c r="AV203" s="752"/>
      <c r="AW203" s="752"/>
      <c r="AX203" s="752"/>
      <c r="AY203" s="675"/>
      <c r="AZ203" s="675"/>
      <c r="BA203" s="675"/>
      <c r="BB203" s="675"/>
      <c r="BC203" s="675"/>
      <c r="BD203" s="675"/>
      <c r="BE203" s="675"/>
      <c r="BF203" s="675"/>
      <c r="BG203" s="675"/>
      <c r="BH203" s="675"/>
      <c r="BI203" s="675"/>
      <c r="BJ203" s="675"/>
      <c r="BK203" s="675"/>
      <c r="BL203" s="675"/>
      <c r="BM203" s="675"/>
      <c r="BN203" s="675"/>
      <c r="BO203" s="675"/>
      <c r="BP203" s="675"/>
      <c r="BQ203" s="675"/>
      <c r="BR203" s="675"/>
      <c r="BS203" s="675"/>
      <c r="BT203" s="675"/>
      <c r="BU203" s="770"/>
      <c r="BV203" s="770"/>
      <c r="BW203" s="770"/>
      <c r="BX203" s="770"/>
      <c r="BY203" s="770"/>
      <c r="BZ203" s="770"/>
      <c r="CA203" s="770"/>
      <c r="CB203" s="770"/>
      <c r="CC203" s="675"/>
      <c r="CD203" s="797"/>
      <c r="CE203" s="797"/>
      <c r="CF203" s="797"/>
      <c r="CG203" s="797"/>
      <c r="CH203" s="797"/>
      <c r="CI203" s="797"/>
      <c r="CJ203" s="675"/>
      <c r="CK203" s="675"/>
      <c r="CL203" s="675"/>
      <c r="CM203" s="675"/>
      <c r="CN203" s="675"/>
      <c r="CO203" s="675"/>
      <c r="CP203" s="675"/>
      <c r="CQ203" s="675"/>
      <c r="CR203" s="675"/>
      <c r="CS203" s="675"/>
      <c r="CT203" s="675"/>
      <c r="CU203" s="675"/>
      <c r="CV203" s="675"/>
      <c r="CW203" s="675"/>
      <c r="CX203" s="675"/>
      <c r="CY203" s="675"/>
      <c r="CZ203" s="675"/>
      <c r="DA203" s="675"/>
      <c r="DB203" s="675"/>
      <c r="DC203" s="675"/>
      <c r="DD203" s="675"/>
      <c r="DE203" s="675"/>
      <c r="DF203" s="675"/>
      <c r="DG203" s="675"/>
      <c r="DH203" s="675"/>
      <c r="DI203" s="675"/>
      <c r="DJ203" s="675"/>
      <c r="DK203" s="675"/>
      <c r="DL203" s="675"/>
      <c r="DM203" s="675"/>
      <c r="DN203" s="675"/>
      <c r="DO203" s="675"/>
      <c r="DP203" s="675"/>
      <c r="DQ203" s="675"/>
      <c r="DR203" s="675"/>
      <c r="DS203" s="675"/>
      <c r="DT203" s="675"/>
      <c r="DU203" s="675"/>
      <c r="DV203" s="675"/>
      <c r="DW203" s="675"/>
      <c r="DX203" s="675"/>
      <c r="DY203" s="675"/>
      <c r="DZ203" s="675"/>
      <c r="EA203" s="675"/>
      <c r="EB203" s="675"/>
    </row>
    <row r="204" spans="1:132" ht="12" customHeight="1" x14ac:dyDescent="0.15">
      <c r="A204" s="675"/>
      <c r="B204" s="675"/>
      <c r="C204" s="675"/>
      <c r="D204" s="675"/>
      <c r="E204" s="675"/>
      <c r="F204" s="675"/>
      <c r="G204" s="675"/>
      <c r="H204" s="675"/>
      <c r="I204" s="675"/>
      <c r="J204" s="675"/>
      <c r="K204" s="675"/>
      <c r="L204" s="675"/>
      <c r="M204" s="675"/>
      <c r="N204" s="675"/>
      <c r="O204" s="675"/>
      <c r="P204" s="675"/>
      <c r="Q204" s="675"/>
      <c r="R204" s="675"/>
      <c r="S204" s="675"/>
      <c r="T204" s="891"/>
      <c r="U204" s="675"/>
      <c r="V204" s="675"/>
      <c r="W204" s="675"/>
      <c r="X204" s="675"/>
      <c r="Y204" s="675"/>
      <c r="Z204" s="675"/>
      <c r="AA204" s="675"/>
      <c r="AB204" s="675"/>
      <c r="AC204" s="675"/>
      <c r="AD204" s="675"/>
      <c r="AE204" s="675"/>
      <c r="AF204" s="675"/>
      <c r="AG204" s="675"/>
      <c r="AH204" s="675"/>
      <c r="AI204" s="675"/>
      <c r="AJ204" s="675"/>
      <c r="AK204" s="675"/>
      <c r="AL204" s="675"/>
      <c r="AM204" s="675"/>
      <c r="AN204" s="675"/>
      <c r="AO204" s="675"/>
      <c r="AP204" s="675"/>
      <c r="AQ204" s="675"/>
      <c r="AR204" s="675"/>
      <c r="AS204" s="675"/>
      <c r="AT204" s="675"/>
      <c r="AU204" s="752"/>
      <c r="AV204" s="752"/>
      <c r="AW204" s="752"/>
      <c r="AX204" s="752"/>
      <c r="AY204" s="675"/>
      <c r="AZ204" s="675"/>
      <c r="BA204" s="675"/>
      <c r="BB204" s="675"/>
      <c r="BC204" s="675"/>
      <c r="BD204" s="675"/>
      <c r="BE204" s="675"/>
      <c r="BF204" s="675"/>
      <c r="BG204" s="675"/>
      <c r="BH204" s="675"/>
      <c r="BI204" s="675"/>
      <c r="BJ204" s="675"/>
      <c r="BK204" s="675"/>
      <c r="BL204" s="675"/>
      <c r="BM204" s="675"/>
      <c r="BN204" s="675"/>
      <c r="BO204" s="675"/>
      <c r="BP204" s="675"/>
      <c r="BQ204" s="675"/>
      <c r="BR204" s="675"/>
      <c r="BS204" s="675"/>
      <c r="BT204" s="675"/>
      <c r="BU204" s="770"/>
      <c r="BV204" s="770"/>
      <c r="BW204" s="770"/>
      <c r="BX204" s="770"/>
      <c r="BY204" s="770"/>
      <c r="BZ204" s="770"/>
      <c r="CA204" s="770"/>
      <c r="CB204" s="770"/>
      <c r="CC204" s="675"/>
      <c r="CD204" s="797"/>
      <c r="CE204" s="797"/>
      <c r="CF204" s="797"/>
      <c r="CG204" s="797"/>
      <c r="CH204" s="797"/>
      <c r="CI204" s="797"/>
      <c r="CJ204" s="675"/>
      <c r="CK204" s="675"/>
      <c r="CL204" s="675"/>
      <c r="CM204" s="675"/>
      <c r="CN204" s="675"/>
      <c r="CO204" s="675"/>
      <c r="CP204" s="675"/>
      <c r="CQ204" s="675"/>
      <c r="CR204" s="675"/>
      <c r="CS204" s="675"/>
      <c r="CT204" s="675"/>
      <c r="CU204" s="675"/>
      <c r="CV204" s="675"/>
      <c r="CW204" s="675"/>
      <c r="CX204" s="675"/>
      <c r="CY204" s="675"/>
      <c r="CZ204" s="675"/>
      <c r="DA204" s="675"/>
      <c r="DB204" s="675"/>
      <c r="DC204" s="675"/>
      <c r="DD204" s="675"/>
      <c r="DE204" s="675"/>
      <c r="DF204" s="675"/>
      <c r="DG204" s="675"/>
      <c r="DH204" s="675"/>
      <c r="DI204" s="675"/>
      <c r="DJ204" s="675"/>
      <c r="DK204" s="675"/>
      <c r="DL204" s="675"/>
      <c r="DM204" s="675"/>
      <c r="DN204" s="675"/>
      <c r="DO204" s="675"/>
      <c r="DP204" s="675"/>
      <c r="DQ204" s="675"/>
      <c r="DR204" s="675"/>
      <c r="DS204" s="675"/>
      <c r="DT204" s="675"/>
      <c r="DU204" s="675"/>
      <c r="DV204" s="675"/>
      <c r="DW204" s="675"/>
      <c r="DX204" s="675"/>
      <c r="DY204" s="675"/>
      <c r="DZ204" s="675"/>
      <c r="EA204" s="675"/>
      <c r="EB204" s="675"/>
    </row>
    <row r="205" spans="1:132" ht="12" customHeight="1" x14ac:dyDescent="0.15">
      <c r="A205" s="675"/>
      <c r="B205" s="675"/>
      <c r="C205" s="675"/>
      <c r="D205" s="675"/>
      <c r="E205" s="675"/>
      <c r="F205" s="675"/>
      <c r="G205" s="675"/>
      <c r="H205" s="675"/>
      <c r="I205" s="675"/>
      <c r="J205" s="675"/>
      <c r="K205" s="675"/>
      <c r="L205" s="675"/>
      <c r="M205" s="675"/>
      <c r="N205" s="675"/>
      <c r="O205" s="675"/>
      <c r="P205" s="675"/>
      <c r="Q205" s="675"/>
      <c r="R205" s="675"/>
      <c r="S205" s="675"/>
      <c r="T205" s="891"/>
      <c r="U205" s="675"/>
      <c r="V205" s="675"/>
      <c r="W205" s="675"/>
      <c r="X205" s="675"/>
      <c r="Y205" s="675"/>
      <c r="Z205" s="675"/>
      <c r="AA205" s="675"/>
      <c r="AB205" s="675"/>
      <c r="AC205" s="675"/>
      <c r="AD205" s="675"/>
      <c r="AE205" s="675"/>
      <c r="AF205" s="675"/>
      <c r="AG205" s="675"/>
      <c r="AH205" s="675"/>
      <c r="AI205" s="675"/>
      <c r="AJ205" s="675"/>
      <c r="AK205" s="675"/>
      <c r="AL205" s="675"/>
      <c r="AM205" s="675"/>
      <c r="AN205" s="675"/>
      <c r="AO205" s="675"/>
      <c r="AP205" s="675"/>
      <c r="AQ205" s="675"/>
      <c r="AR205" s="675"/>
      <c r="AS205" s="675"/>
      <c r="AT205" s="675"/>
      <c r="AU205" s="752"/>
      <c r="AV205" s="752"/>
      <c r="AW205" s="752"/>
      <c r="AX205" s="752"/>
      <c r="AY205" s="675"/>
      <c r="AZ205" s="675"/>
      <c r="BA205" s="675"/>
      <c r="BB205" s="675"/>
      <c r="BC205" s="675"/>
      <c r="BD205" s="675"/>
      <c r="BE205" s="675"/>
      <c r="BF205" s="675"/>
      <c r="BG205" s="675"/>
      <c r="BH205" s="675"/>
      <c r="BI205" s="675"/>
      <c r="BJ205" s="675"/>
      <c r="BK205" s="675"/>
      <c r="BL205" s="675"/>
      <c r="BM205" s="675"/>
      <c r="BN205" s="675"/>
      <c r="BO205" s="675"/>
      <c r="BP205" s="675"/>
      <c r="BQ205" s="675"/>
      <c r="BR205" s="675"/>
      <c r="BS205" s="675"/>
      <c r="BT205" s="675"/>
      <c r="BU205" s="770"/>
      <c r="BV205" s="770"/>
      <c r="BW205" s="770"/>
      <c r="BX205" s="770"/>
      <c r="BY205" s="770"/>
      <c r="BZ205" s="770"/>
      <c r="CA205" s="770"/>
      <c r="CB205" s="770"/>
      <c r="CC205" s="675"/>
      <c r="CD205" s="797"/>
      <c r="CE205" s="797"/>
      <c r="CF205" s="797"/>
      <c r="CG205" s="797"/>
      <c r="CH205" s="797"/>
      <c r="CI205" s="797"/>
      <c r="CJ205" s="675"/>
      <c r="CK205" s="675"/>
      <c r="CL205" s="675"/>
      <c r="CM205" s="675"/>
      <c r="CN205" s="675"/>
      <c r="CO205" s="675"/>
      <c r="CP205" s="675"/>
      <c r="CQ205" s="675"/>
      <c r="CR205" s="675"/>
      <c r="CS205" s="675"/>
      <c r="CT205" s="675"/>
      <c r="CU205" s="675"/>
      <c r="CV205" s="675"/>
      <c r="CW205" s="675"/>
      <c r="CX205" s="675"/>
      <c r="CY205" s="675"/>
      <c r="CZ205" s="675"/>
      <c r="DA205" s="675"/>
      <c r="DB205" s="675"/>
      <c r="DC205" s="675"/>
      <c r="DD205" s="675"/>
      <c r="DE205" s="675"/>
      <c r="DF205" s="675"/>
      <c r="DG205" s="675"/>
      <c r="DH205" s="675"/>
      <c r="DI205" s="675"/>
      <c r="DJ205" s="675"/>
      <c r="DK205" s="675"/>
      <c r="DL205" s="675"/>
      <c r="DM205" s="675"/>
      <c r="DN205" s="675"/>
      <c r="DO205" s="675"/>
      <c r="DP205" s="675"/>
      <c r="DQ205" s="675"/>
      <c r="DR205" s="675"/>
      <c r="DS205" s="675"/>
      <c r="DT205" s="675"/>
      <c r="DU205" s="675"/>
      <c r="DV205" s="675"/>
      <c r="DW205" s="675"/>
      <c r="DX205" s="675"/>
      <c r="DY205" s="675"/>
      <c r="DZ205" s="675"/>
      <c r="EA205" s="675"/>
      <c r="EB205" s="675"/>
    </row>
    <row r="206" spans="1:132" ht="12" customHeight="1" x14ac:dyDescent="0.15">
      <c r="A206" s="675"/>
      <c r="B206" s="675"/>
      <c r="C206" s="675"/>
      <c r="D206" s="675"/>
      <c r="E206" s="675"/>
      <c r="F206" s="675"/>
      <c r="G206" s="675"/>
      <c r="H206" s="675"/>
      <c r="I206" s="675"/>
      <c r="J206" s="675"/>
      <c r="K206" s="675"/>
      <c r="L206" s="675"/>
      <c r="M206" s="675"/>
      <c r="N206" s="675"/>
      <c r="O206" s="675"/>
      <c r="P206" s="675"/>
      <c r="Q206" s="675"/>
      <c r="R206" s="675"/>
      <c r="S206" s="675"/>
      <c r="T206" s="891"/>
      <c r="U206" s="675"/>
      <c r="V206" s="675"/>
      <c r="W206" s="675"/>
      <c r="X206" s="675"/>
      <c r="Y206" s="675"/>
      <c r="Z206" s="675"/>
      <c r="AA206" s="675"/>
      <c r="AB206" s="675"/>
      <c r="AC206" s="675"/>
      <c r="AD206" s="675"/>
      <c r="AE206" s="675"/>
      <c r="AF206" s="675"/>
      <c r="AG206" s="675"/>
      <c r="AH206" s="675"/>
      <c r="AI206" s="675"/>
      <c r="AJ206" s="675"/>
      <c r="AK206" s="675"/>
      <c r="AL206" s="675"/>
      <c r="AM206" s="675"/>
      <c r="AN206" s="675"/>
      <c r="AO206" s="675"/>
      <c r="AP206" s="675"/>
      <c r="AQ206" s="675"/>
      <c r="AR206" s="675"/>
      <c r="AS206" s="675"/>
      <c r="AT206" s="675"/>
      <c r="AU206" s="752"/>
      <c r="AV206" s="752"/>
      <c r="AW206" s="752"/>
      <c r="AX206" s="752"/>
      <c r="AY206" s="675"/>
      <c r="AZ206" s="675"/>
      <c r="BA206" s="675"/>
      <c r="BB206" s="675"/>
      <c r="BC206" s="675"/>
      <c r="BD206" s="675"/>
      <c r="BE206" s="675"/>
      <c r="BF206" s="675"/>
      <c r="BG206" s="675"/>
      <c r="BH206" s="675"/>
      <c r="BI206" s="675"/>
      <c r="BJ206" s="675"/>
      <c r="BK206" s="675"/>
      <c r="BL206" s="675"/>
      <c r="BM206" s="675"/>
      <c r="BN206" s="675"/>
      <c r="BO206" s="675"/>
      <c r="BP206" s="675"/>
      <c r="BQ206" s="675"/>
      <c r="BR206" s="675"/>
      <c r="BS206" s="675"/>
      <c r="BT206" s="675"/>
      <c r="BU206" s="770"/>
      <c r="BV206" s="770"/>
      <c r="BW206" s="770"/>
      <c r="BX206" s="770"/>
      <c r="BY206" s="770"/>
      <c r="BZ206" s="770"/>
      <c r="CA206" s="770"/>
      <c r="CB206" s="770"/>
      <c r="CC206" s="675"/>
      <c r="CD206" s="797"/>
      <c r="CE206" s="797"/>
      <c r="CF206" s="797"/>
      <c r="CG206" s="797"/>
      <c r="CH206" s="797"/>
      <c r="CI206" s="797"/>
      <c r="CJ206" s="675"/>
      <c r="CK206" s="675"/>
      <c r="CL206" s="675"/>
      <c r="CM206" s="675"/>
      <c r="CN206" s="675"/>
      <c r="CO206" s="675"/>
      <c r="CP206" s="675"/>
      <c r="CQ206" s="675"/>
      <c r="CR206" s="675"/>
      <c r="CS206" s="675"/>
      <c r="CT206" s="675"/>
      <c r="CU206" s="675"/>
      <c r="CV206" s="675"/>
      <c r="CW206" s="675"/>
      <c r="CX206" s="675"/>
      <c r="CY206" s="675"/>
      <c r="CZ206" s="675"/>
      <c r="DA206" s="675"/>
      <c r="DB206" s="675"/>
      <c r="DC206" s="675"/>
      <c r="DD206" s="675"/>
      <c r="DE206" s="675"/>
      <c r="DF206" s="675"/>
      <c r="DG206" s="675"/>
      <c r="DH206" s="675"/>
      <c r="DI206" s="675"/>
      <c r="DJ206" s="675"/>
      <c r="DK206" s="675"/>
      <c r="DL206" s="675"/>
      <c r="DM206" s="675"/>
      <c r="DN206" s="675"/>
      <c r="DO206" s="675"/>
      <c r="DP206" s="675"/>
      <c r="DQ206" s="675"/>
      <c r="DR206" s="675"/>
      <c r="DS206" s="675"/>
      <c r="DT206" s="675"/>
      <c r="DU206" s="675"/>
      <c r="DV206" s="675"/>
      <c r="DW206" s="675"/>
      <c r="DX206" s="675"/>
      <c r="DY206" s="675"/>
      <c r="DZ206" s="675"/>
      <c r="EA206" s="675"/>
      <c r="EB206" s="675"/>
    </row>
    <row r="207" spans="1:132" ht="12" customHeight="1" x14ac:dyDescent="0.15">
      <c r="A207" s="675"/>
      <c r="B207" s="675"/>
      <c r="C207" s="675"/>
      <c r="D207" s="675"/>
      <c r="E207" s="675"/>
      <c r="F207" s="675"/>
      <c r="G207" s="675"/>
      <c r="H207" s="675"/>
      <c r="I207" s="675"/>
      <c r="J207" s="675"/>
      <c r="K207" s="675"/>
      <c r="L207" s="675"/>
      <c r="M207" s="675"/>
      <c r="N207" s="675"/>
      <c r="O207" s="675"/>
      <c r="P207" s="675"/>
      <c r="Q207" s="675"/>
      <c r="R207" s="675"/>
      <c r="S207" s="675"/>
      <c r="T207" s="891"/>
      <c r="U207" s="675"/>
      <c r="V207" s="675"/>
      <c r="W207" s="675"/>
      <c r="X207" s="675"/>
      <c r="Y207" s="675"/>
      <c r="Z207" s="675"/>
      <c r="AA207" s="675"/>
      <c r="AB207" s="675"/>
      <c r="AC207" s="675"/>
      <c r="AD207" s="675"/>
      <c r="AE207" s="675"/>
      <c r="AF207" s="675"/>
      <c r="AG207" s="675"/>
      <c r="AH207" s="675"/>
      <c r="AI207" s="675"/>
      <c r="AJ207" s="675"/>
      <c r="AK207" s="675"/>
      <c r="AL207" s="675"/>
      <c r="AM207" s="675"/>
      <c r="AN207" s="675"/>
      <c r="AO207" s="675"/>
      <c r="AP207" s="675"/>
      <c r="AQ207" s="675"/>
      <c r="AR207" s="675"/>
      <c r="AS207" s="675"/>
      <c r="AT207" s="675"/>
      <c r="AU207" s="752"/>
      <c r="AV207" s="752"/>
      <c r="AW207" s="752"/>
      <c r="AX207" s="752"/>
      <c r="AY207" s="675"/>
      <c r="AZ207" s="675"/>
      <c r="BA207" s="675"/>
      <c r="BB207" s="675"/>
      <c r="BC207" s="675"/>
      <c r="BD207" s="675"/>
      <c r="BE207" s="675"/>
      <c r="BF207" s="675"/>
      <c r="BG207" s="675"/>
      <c r="BH207" s="675"/>
      <c r="BI207" s="675"/>
      <c r="BJ207" s="675"/>
      <c r="BK207" s="675"/>
      <c r="BL207" s="675"/>
      <c r="BM207" s="675"/>
      <c r="BN207" s="675"/>
      <c r="BO207" s="675"/>
      <c r="BP207" s="675"/>
      <c r="BQ207" s="675"/>
      <c r="BR207" s="675"/>
      <c r="BS207" s="675"/>
      <c r="BT207" s="675"/>
      <c r="BU207" s="770"/>
      <c r="BV207" s="770"/>
      <c r="BW207" s="770"/>
      <c r="BX207" s="770"/>
      <c r="BY207" s="770"/>
      <c r="BZ207" s="770"/>
      <c r="CA207" s="770"/>
      <c r="CB207" s="770"/>
      <c r="CC207" s="675"/>
      <c r="CD207" s="797"/>
      <c r="CE207" s="797"/>
      <c r="CF207" s="797"/>
      <c r="CG207" s="797"/>
      <c r="CH207" s="797"/>
      <c r="CI207" s="797"/>
      <c r="CJ207" s="675"/>
      <c r="CK207" s="675"/>
      <c r="CL207" s="675"/>
      <c r="CM207" s="675"/>
      <c r="CN207" s="675"/>
      <c r="CO207" s="675"/>
      <c r="CP207" s="675"/>
      <c r="CQ207" s="675"/>
      <c r="CR207" s="675"/>
      <c r="CS207" s="675"/>
      <c r="CT207" s="675"/>
      <c r="CU207" s="675"/>
      <c r="CV207" s="675"/>
      <c r="CW207" s="675"/>
      <c r="CX207" s="675"/>
      <c r="CY207" s="675"/>
      <c r="CZ207" s="675"/>
      <c r="DA207" s="675"/>
      <c r="DB207" s="675"/>
      <c r="DC207" s="675"/>
      <c r="DD207" s="675"/>
      <c r="DE207" s="675"/>
      <c r="DF207" s="675"/>
      <c r="DG207" s="675"/>
      <c r="DH207" s="675"/>
      <c r="DI207" s="675"/>
      <c r="DJ207" s="675"/>
      <c r="DK207" s="675"/>
      <c r="DL207" s="675"/>
      <c r="DM207" s="675"/>
      <c r="DN207" s="675"/>
      <c r="DO207" s="675"/>
      <c r="DP207" s="675"/>
      <c r="DQ207" s="675"/>
      <c r="DR207" s="675"/>
      <c r="DS207" s="675"/>
      <c r="DT207" s="675"/>
      <c r="DU207" s="675"/>
      <c r="DV207" s="675"/>
      <c r="DW207" s="675"/>
      <c r="DX207" s="675"/>
      <c r="DY207" s="675"/>
      <c r="DZ207" s="675"/>
      <c r="EA207" s="675"/>
      <c r="EB207" s="675"/>
    </row>
    <row r="208" spans="1:132" ht="12" customHeight="1" x14ac:dyDescent="0.15">
      <c r="A208" s="675"/>
      <c r="B208" s="675"/>
      <c r="C208" s="675"/>
      <c r="D208" s="675"/>
      <c r="E208" s="675"/>
      <c r="F208" s="675"/>
      <c r="G208" s="675"/>
      <c r="H208" s="675"/>
      <c r="I208" s="675"/>
      <c r="J208" s="675"/>
      <c r="K208" s="675"/>
      <c r="L208" s="675"/>
      <c r="M208" s="675"/>
      <c r="N208" s="675"/>
      <c r="O208" s="675"/>
      <c r="P208" s="675"/>
      <c r="Q208" s="675"/>
      <c r="R208" s="675"/>
      <c r="S208" s="675"/>
      <c r="T208" s="891"/>
      <c r="U208" s="675"/>
      <c r="V208" s="675"/>
      <c r="W208" s="675"/>
      <c r="X208" s="675"/>
      <c r="Y208" s="675"/>
      <c r="Z208" s="675"/>
      <c r="AA208" s="675"/>
      <c r="AB208" s="675"/>
      <c r="AC208" s="675"/>
      <c r="AD208" s="675"/>
      <c r="AE208" s="675"/>
      <c r="AF208" s="675"/>
      <c r="AG208" s="675"/>
      <c r="AH208" s="675"/>
      <c r="AI208" s="675"/>
      <c r="AJ208" s="675"/>
      <c r="AK208" s="675"/>
      <c r="AL208" s="675"/>
      <c r="AM208" s="675"/>
      <c r="AN208" s="675"/>
      <c r="AO208" s="675"/>
      <c r="AP208" s="675"/>
      <c r="AQ208" s="675"/>
      <c r="AR208" s="675"/>
      <c r="AS208" s="675"/>
      <c r="AT208" s="675"/>
      <c r="AU208" s="752"/>
      <c r="AV208" s="752"/>
      <c r="AW208" s="752"/>
      <c r="AX208" s="752"/>
      <c r="AY208" s="675"/>
      <c r="AZ208" s="675"/>
      <c r="BA208" s="675"/>
      <c r="BB208" s="675"/>
      <c r="BC208" s="675"/>
      <c r="BD208" s="675"/>
      <c r="BE208" s="675"/>
      <c r="BF208" s="675"/>
      <c r="BG208" s="675"/>
      <c r="BH208" s="675"/>
      <c r="BI208" s="675"/>
      <c r="BJ208" s="675"/>
      <c r="BK208" s="675"/>
      <c r="BL208" s="675"/>
      <c r="BM208" s="675"/>
      <c r="BN208" s="675"/>
      <c r="BO208" s="675"/>
      <c r="BP208" s="675"/>
      <c r="BQ208" s="675"/>
      <c r="BR208" s="675"/>
      <c r="BS208" s="675"/>
      <c r="BT208" s="675"/>
      <c r="BU208" s="770"/>
      <c r="BV208" s="770"/>
      <c r="BW208" s="770"/>
      <c r="BX208" s="770"/>
      <c r="BY208" s="770"/>
      <c r="BZ208" s="770"/>
      <c r="CA208" s="770"/>
      <c r="CB208" s="770"/>
      <c r="CC208" s="675"/>
      <c r="CD208" s="797"/>
      <c r="CE208" s="797"/>
      <c r="CF208" s="797"/>
      <c r="CG208" s="797"/>
      <c r="CH208" s="797"/>
      <c r="CI208" s="797"/>
      <c r="CJ208" s="675"/>
      <c r="CK208" s="675"/>
      <c r="CL208" s="675"/>
      <c r="CM208" s="675"/>
      <c r="CN208" s="675"/>
      <c r="CO208" s="675"/>
      <c r="CP208" s="675"/>
      <c r="CQ208" s="675"/>
      <c r="CR208" s="675"/>
      <c r="CS208" s="675"/>
      <c r="CT208" s="675"/>
      <c r="CU208" s="675"/>
      <c r="CV208" s="675"/>
      <c r="CW208" s="675"/>
      <c r="CX208" s="675"/>
      <c r="CY208" s="675"/>
      <c r="CZ208" s="675"/>
      <c r="DA208" s="675"/>
      <c r="DB208" s="675"/>
      <c r="DC208" s="675"/>
      <c r="DD208" s="675"/>
      <c r="DE208" s="675"/>
      <c r="DF208" s="675"/>
      <c r="DG208" s="675"/>
      <c r="DH208" s="675"/>
      <c r="DI208" s="675"/>
      <c r="DJ208" s="675"/>
      <c r="DK208" s="675"/>
      <c r="DL208" s="675"/>
      <c r="DM208" s="675"/>
      <c r="DN208" s="675"/>
      <c r="DO208" s="675"/>
      <c r="DP208" s="675"/>
      <c r="DQ208" s="675"/>
      <c r="DR208" s="675"/>
      <c r="DS208" s="675"/>
      <c r="DT208" s="675"/>
      <c r="DU208" s="675"/>
      <c r="DV208" s="675"/>
      <c r="DW208" s="675"/>
      <c r="DX208" s="675"/>
      <c r="DY208" s="675"/>
      <c r="DZ208" s="675"/>
      <c r="EA208" s="675"/>
      <c r="EB208" s="675"/>
    </row>
    <row r="209" spans="1:141" ht="12" customHeight="1" x14ac:dyDescent="0.15">
      <c r="A209" s="675"/>
      <c r="B209" s="675"/>
      <c r="C209" s="675"/>
      <c r="D209" s="675"/>
      <c r="E209" s="675"/>
      <c r="F209" s="675"/>
      <c r="G209" s="675"/>
      <c r="H209" s="675"/>
      <c r="I209" s="675"/>
      <c r="J209" s="675"/>
      <c r="K209" s="675"/>
      <c r="L209" s="675"/>
      <c r="M209" s="675"/>
      <c r="N209" s="675"/>
      <c r="O209" s="675"/>
      <c r="P209" s="675"/>
      <c r="Q209" s="675"/>
      <c r="R209" s="675"/>
      <c r="S209" s="675"/>
      <c r="T209" s="891"/>
      <c r="U209" s="675"/>
      <c r="V209" s="675"/>
      <c r="W209" s="675"/>
      <c r="X209" s="675"/>
      <c r="Y209" s="675"/>
      <c r="Z209" s="675"/>
      <c r="AA209" s="675"/>
      <c r="AB209" s="675"/>
      <c r="AC209" s="675"/>
      <c r="AD209" s="675"/>
      <c r="AE209" s="675"/>
      <c r="AF209" s="675"/>
      <c r="AG209" s="675"/>
      <c r="AH209" s="675"/>
      <c r="AI209" s="675"/>
      <c r="AJ209" s="675"/>
      <c r="AK209" s="675"/>
      <c r="AL209" s="675"/>
      <c r="AM209" s="675"/>
      <c r="AN209" s="675"/>
      <c r="AO209" s="675"/>
      <c r="AP209" s="675"/>
      <c r="AQ209" s="675"/>
      <c r="AR209" s="675"/>
      <c r="AS209" s="675"/>
      <c r="AT209" s="675"/>
      <c r="AU209" s="752"/>
      <c r="AV209" s="752"/>
      <c r="AW209" s="752"/>
      <c r="AX209" s="752"/>
      <c r="AY209" s="675"/>
      <c r="AZ209" s="675"/>
      <c r="BA209" s="675"/>
      <c r="BB209" s="675"/>
      <c r="BC209" s="675"/>
      <c r="BD209" s="675"/>
      <c r="BE209" s="675"/>
      <c r="BF209" s="675"/>
      <c r="BG209" s="675"/>
      <c r="BH209" s="675"/>
      <c r="BI209" s="675"/>
      <c r="BJ209" s="675"/>
      <c r="BK209" s="675"/>
      <c r="BL209" s="675"/>
      <c r="BM209" s="675"/>
      <c r="BN209" s="675"/>
      <c r="BO209" s="675"/>
      <c r="BP209" s="675"/>
      <c r="BQ209" s="675"/>
      <c r="BR209" s="675"/>
      <c r="BS209" s="675"/>
      <c r="BT209" s="675"/>
      <c r="BU209" s="770"/>
      <c r="BV209" s="770"/>
      <c r="BW209" s="770"/>
      <c r="BX209" s="770"/>
      <c r="BY209" s="770"/>
      <c r="BZ209" s="770"/>
      <c r="CA209" s="770"/>
      <c r="CB209" s="770"/>
      <c r="CC209" s="675"/>
      <c r="CD209" s="797"/>
      <c r="CE209" s="797"/>
      <c r="CF209" s="797"/>
      <c r="CG209" s="797"/>
      <c r="CH209" s="797"/>
      <c r="CI209" s="797"/>
      <c r="CJ209" s="675"/>
      <c r="CK209" s="675"/>
      <c r="CL209" s="675"/>
      <c r="CM209" s="675"/>
      <c r="CN209" s="675"/>
      <c r="CO209" s="675"/>
      <c r="CP209" s="675"/>
      <c r="CQ209" s="675"/>
      <c r="CR209" s="675"/>
      <c r="CS209" s="675"/>
      <c r="CT209" s="675"/>
      <c r="CU209" s="675"/>
      <c r="CV209" s="675"/>
      <c r="CW209" s="675"/>
      <c r="CX209" s="675"/>
      <c r="CY209" s="675"/>
      <c r="CZ209" s="675"/>
      <c r="DA209" s="675"/>
      <c r="DB209" s="675"/>
      <c r="DC209" s="675"/>
      <c r="DD209" s="675"/>
      <c r="DE209" s="675"/>
      <c r="DF209" s="675"/>
      <c r="DG209" s="675"/>
      <c r="DH209" s="675"/>
      <c r="DI209" s="675"/>
      <c r="DJ209" s="675"/>
      <c r="DK209" s="675"/>
      <c r="DL209" s="675"/>
      <c r="DM209" s="675"/>
      <c r="DN209" s="675"/>
      <c r="DO209" s="675"/>
      <c r="DP209" s="675"/>
      <c r="DQ209" s="675"/>
      <c r="DR209" s="675"/>
      <c r="DS209" s="675"/>
      <c r="DT209" s="675"/>
      <c r="DU209" s="675"/>
      <c r="DV209" s="675"/>
      <c r="DW209" s="675"/>
      <c r="DX209" s="675"/>
      <c r="DY209" s="675"/>
      <c r="DZ209" s="675"/>
      <c r="EA209" s="675"/>
      <c r="EB209" s="675"/>
    </row>
    <row r="210" spans="1:141" ht="12" customHeight="1" x14ac:dyDescent="0.15">
      <c r="A210" s="675"/>
      <c r="B210" s="675"/>
      <c r="C210" s="675"/>
      <c r="D210" s="675"/>
      <c r="E210" s="675"/>
      <c r="F210" s="675"/>
      <c r="G210" s="675"/>
      <c r="H210" s="675"/>
      <c r="I210" s="675"/>
      <c r="J210" s="675"/>
      <c r="K210" s="675"/>
      <c r="L210" s="675"/>
      <c r="M210" s="675"/>
      <c r="N210" s="675"/>
      <c r="O210" s="675"/>
      <c r="P210" s="675"/>
      <c r="Q210" s="675"/>
      <c r="R210" s="675"/>
      <c r="S210" s="675"/>
      <c r="T210" s="891"/>
      <c r="U210" s="675"/>
      <c r="V210" s="675"/>
      <c r="W210" s="675"/>
      <c r="X210" s="675"/>
      <c r="Y210" s="675"/>
      <c r="Z210" s="675"/>
      <c r="AA210" s="675"/>
      <c r="AB210" s="675"/>
      <c r="AC210" s="675"/>
      <c r="AD210" s="675"/>
      <c r="AE210" s="675"/>
      <c r="AF210" s="675"/>
      <c r="AG210" s="675"/>
      <c r="AH210" s="675"/>
      <c r="AI210" s="675"/>
      <c r="AJ210" s="675"/>
      <c r="AK210" s="675"/>
      <c r="AL210" s="675"/>
      <c r="AM210" s="675"/>
      <c r="AN210" s="675"/>
      <c r="AO210" s="675"/>
      <c r="AP210" s="675"/>
      <c r="AQ210" s="675"/>
      <c r="AR210" s="675"/>
      <c r="AS210" s="675"/>
      <c r="AT210" s="675"/>
      <c r="AU210" s="752"/>
      <c r="AV210" s="752"/>
      <c r="AW210" s="752"/>
      <c r="AX210" s="752"/>
      <c r="AY210" s="675"/>
      <c r="AZ210" s="675"/>
      <c r="BA210" s="675"/>
      <c r="BB210" s="675"/>
      <c r="BC210" s="675"/>
      <c r="BD210" s="675"/>
      <c r="BE210" s="675"/>
      <c r="BF210" s="675"/>
      <c r="BG210" s="675"/>
      <c r="BH210" s="675"/>
      <c r="BI210" s="675"/>
      <c r="BJ210" s="675"/>
      <c r="BK210" s="675"/>
      <c r="BL210" s="675"/>
      <c r="BM210" s="675"/>
      <c r="BN210" s="675"/>
      <c r="BO210" s="675"/>
      <c r="BP210" s="675"/>
      <c r="BQ210" s="675"/>
      <c r="BR210" s="675"/>
      <c r="BS210" s="675"/>
      <c r="BT210" s="675"/>
      <c r="BU210" s="770"/>
      <c r="BV210" s="770"/>
      <c r="BW210" s="770"/>
      <c r="BX210" s="770"/>
      <c r="BY210" s="770"/>
      <c r="BZ210" s="770"/>
      <c r="CA210" s="770"/>
      <c r="CB210" s="770"/>
      <c r="CC210" s="675"/>
      <c r="CD210" s="797"/>
      <c r="CE210" s="797"/>
      <c r="CF210" s="797"/>
      <c r="CG210" s="797"/>
      <c r="CH210" s="797"/>
      <c r="CI210" s="797"/>
      <c r="CJ210" s="675"/>
      <c r="CK210" s="675"/>
      <c r="CL210" s="675"/>
      <c r="CM210" s="675"/>
      <c r="CN210" s="675"/>
      <c r="CO210" s="675"/>
      <c r="CP210" s="675"/>
      <c r="CQ210" s="675"/>
      <c r="CR210" s="675"/>
      <c r="CS210" s="675"/>
      <c r="CT210" s="675"/>
      <c r="CU210" s="675"/>
      <c r="CV210" s="675"/>
      <c r="CW210" s="675"/>
      <c r="CX210" s="675"/>
      <c r="CY210" s="675"/>
      <c r="CZ210" s="675"/>
      <c r="DA210" s="675"/>
      <c r="DB210" s="675"/>
      <c r="DC210" s="675"/>
      <c r="DD210" s="675"/>
      <c r="DE210" s="675"/>
      <c r="DF210" s="675"/>
      <c r="DG210" s="675"/>
      <c r="DH210" s="675"/>
      <c r="DI210" s="675"/>
      <c r="DJ210" s="675"/>
      <c r="DK210" s="675"/>
      <c r="DL210" s="675"/>
      <c r="DM210" s="675"/>
      <c r="DN210" s="675"/>
      <c r="DO210" s="675"/>
      <c r="DP210" s="675"/>
      <c r="DQ210" s="675"/>
      <c r="DR210" s="675"/>
      <c r="DS210" s="675"/>
      <c r="DT210" s="675"/>
      <c r="DU210" s="675"/>
      <c r="DV210" s="675"/>
      <c r="DW210" s="675"/>
      <c r="DX210" s="675"/>
      <c r="DY210" s="675"/>
      <c r="DZ210" s="675"/>
      <c r="EA210" s="675"/>
      <c r="EB210" s="675"/>
    </row>
    <row r="211" spans="1:141" ht="12" customHeight="1" x14ac:dyDescent="0.15">
      <c r="A211" s="675"/>
      <c r="B211" s="675"/>
      <c r="C211" s="675"/>
      <c r="D211" s="675"/>
      <c r="E211" s="675"/>
      <c r="F211" s="675"/>
      <c r="G211" s="675"/>
      <c r="H211" s="675"/>
      <c r="I211" s="675"/>
      <c r="J211" s="675"/>
      <c r="K211" s="675"/>
      <c r="L211" s="675"/>
      <c r="M211" s="675"/>
      <c r="N211" s="675"/>
      <c r="O211" s="675"/>
      <c r="P211" s="675"/>
      <c r="Q211" s="675"/>
      <c r="R211" s="675"/>
      <c r="S211" s="675"/>
      <c r="T211" s="891"/>
      <c r="U211" s="675"/>
      <c r="V211" s="675"/>
      <c r="W211" s="675"/>
      <c r="X211" s="675"/>
      <c r="Y211" s="675"/>
      <c r="Z211" s="675"/>
      <c r="AA211" s="675"/>
      <c r="AB211" s="675"/>
      <c r="AC211" s="675"/>
      <c r="AD211" s="675"/>
      <c r="AE211" s="675"/>
      <c r="AF211" s="675"/>
      <c r="AG211" s="675"/>
      <c r="AH211" s="675"/>
      <c r="AI211" s="675"/>
      <c r="AJ211" s="675"/>
      <c r="AK211" s="675"/>
      <c r="AL211" s="675"/>
      <c r="AM211" s="675"/>
      <c r="AN211" s="675"/>
      <c r="AO211" s="675"/>
      <c r="AP211" s="675"/>
      <c r="AQ211" s="675"/>
      <c r="AR211" s="675"/>
      <c r="AS211" s="675"/>
      <c r="AT211" s="675"/>
      <c r="AU211" s="752"/>
      <c r="AV211" s="752"/>
      <c r="AW211" s="752"/>
      <c r="AX211" s="752"/>
      <c r="AY211" s="675"/>
      <c r="AZ211" s="675"/>
      <c r="BA211" s="675"/>
      <c r="BB211" s="675"/>
      <c r="BC211" s="675"/>
      <c r="BD211" s="675"/>
      <c r="BE211" s="675"/>
      <c r="BF211" s="675"/>
      <c r="BG211" s="675"/>
      <c r="BH211" s="675"/>
      <c r="BI211" s="675"/>
      <c r="BJ211" s="675"/>
      <c r="BK211" s="675"/>
      <c r="BL211" s="675"/>
      <c r="BM211" s="675"/>
      <c r="BN211" s="675"/>
      <c r="BO211" s="675"/>
      <c r="BP211" s="675"/>
      <c r="BQ211" s="675"/>
      <c r="BR211" s="675"/>
      <c r="BS211" s="675"/>
      <c r="BT211" s="675"/>
      <c r="BU211" s="770"/>
      <c r="BV211" s="770"/>
      <c r="BW211" s="770"/>
      <c r="BX211" s="770"/>
      <c r="BY211" s="770"/>
      <c r="BZ211" s="770"/>
      <c r="CA211" s="770"/>
      <c r="CB211" s="770"/>
      <c r="CC211" s="675"/>
      <c r="CD211" s="797"/>
      <c r="CE211" s="797"/>
      <c r="CF211" s="797"/>
      <c r="CG211" s="797"/>
      <c r="CH211" s="797"/>
      <c r="CI211" s="797"/>
      <c r="CJ211" s="675"/>
      <c r="CK211" s="675"/>
      <c r="CL211" s="675"/>
      <c r="CM211" s="675"/>
      <c r="CN211" s="675"/>
      <c r="CO211" s="675"/>
      <c r="CP211" s="675"/>
      <c r="CQ211" s="675"/>
      <c r="CR211" s="675"/>
      <c r="CS211" s="675"/>
      <c r="CT211" s="675"/>
      <c r="CU211" s="675"/>
      <c r="CV211" s="675"/>
      <c r="CW211" s="675"/>
      <c r="CX211" s="675"/>
      <c r="CY211" s="675"/>
      <c r="CZ211" s="675"/>
      <c r="DA211" s="675"/>
      <c r="DB211" s="675"/>
      <c r="DC211" s="675"/>
      <c r="DD211" s="675"/>
      <c r="DE211" s="675"/>
      <c r="DF211" s="675"/>
      <c r="DG211" s="675"/>
      <c r="DH211" s="675"/>
      <c r="DI211" s="675"/>
      <c r="DJ211" s="675"/>
      <c r="DK211" s="675"/>
      <c r="DL211" s="675"/>
      <c r="DM211" s="675"/>
      <c r="DN211" s="675"/>
      <c r="DO211" s="675"/>
      <c r="DP211" s="675"/>
      <c r="DQ211" s="675"/>
      <c r="DR211" s="675"/>
      <c r="DS211" s="675"/>
      <c r="DT211" s="675"/>
      <c r="DU211" s="675"/>
      <c r="DV211" s="675"/>
      <c r="DW211" s="675"/>
      <c r="DX211" s="675"/>
      <c r="DY211" s="675"/>
      <c r="DZ211" s="675"/>
      <c r="EA211" s="675"/>
      <c r="EB211" s="675"/>
    </row>
    <row r="212" spans="1:141" ht="12" customHeight="1" x14ac:dyDescent="0.15">
      <c r="A212" s="675"/>
      <c r="B212" s="675"/>
      <c r="C212" s="675"/>
      <c r="D212" s="675"/>
      <c r="E212" s="675"/>
      <c r="F212" s="675"/>
      <c r="G212" s="675"/>
      <c r="H212" s="675"/>
      <c r="I212" s="675"/>
      <c r="J212" s="675"/>
      <c r="K212" s="675"/>
      <c r="L212" s="675"/>
      <c r="M212" s="675"/>
      <c r="N212" s="675"/>
      <c r="O212" s="675"/>
      <c r="P212" s="675"/>
      <c r="Q212" s="675"/>
      <c r="R212" s="675"/>
      <c r="S212" s="675"/>
      <c r="T212" s="891"/>
      <c r="U212" s="675"/>
      <c r="V212" s="675"/>
      <c r="W212" s="675"/>
      <c r="X212" s="675"/>
      <c r="Y212" s="675"/>
      <c r="Z212" s="675"/>
      <c r="AA212" s="675"/>
      <c r="AB212" s="675"/>
      <c r="AC212" s="675"/>
      <c r="AD212" s="675"/>
      <c r="AE212" s="675"/>
      <c r="AF212" s="675"/>
      <c r="AG212" s="675"/>
      <c r="AH212" s="675"/>
      <c r="AI212" s="675"/>
      <c r="AJ212" s="675"/>
      <c r="AK212" s="675"/>
      <c r="AL212" s="675"/>
      <c r="AM212" s="675"/>
      <c r="AN212" s="675"/>
      <c r="AO212" s="675"/>
      <c r="AP212" s="675"/>
      <c r="AQ212" s="675"/>
      <c r="AR212" s="675"/>
      <c r="AS212" s="675"/>
      <c r="AT212" s="675"/>
      <c r="AU212" s="752"/>
      <c r="AV212" s="752"/>
      <c r="AW212" s="752"/>
      <c r="AX212" s="752"/>
      <c r="AY212" s="675"/>
      <c r="AZ212" s="675"/>
      <c r="BA212" s="675"/>
      <c r="BB212" s="675"/>
      <c r="BC212" s="675"/>
      <c r="BD212" s="675"/>
      <c r="BE212" s="675"/>
      <c r="BF212" s="675"/>
      <c r="BG212" s="675"/>
      <c r="BH212" s="675"/>
      <c r="BI212" s="675"/>
      <c r="BJ212" s="675"/>
      <c r="BK212" s="675"/>
      <c r="BL212" s="675"/>
      <c r="BM212" s="675"/>
      <c r="BN212" s="675"/>
      <c r="BO212" s="675"/>
      <c r="BP212" s="675"/>
      <c r="BQ212" s="675"/>
      <c r="BR212" s="675"/>
      <c r="BS212" s="675"/>
      <c r="BT212" s="675"/>
      <c r="BU212" s="770"/>
      <c r="BV212" s="770"/>
      <c r="BW212" s="770"/>
      <c r="BX212" s="770"/>
      <c r="BY212" s="770"/>
      <c r="BZ212" s="770"/>
      <c r="CA212" s="770"/>
      <c r="CB212" s="770"/>
      <c r="CC212" s="675"/>
      <c r="CD212" s="797"/>
      <c r="CE212" s="797"/>
      <c r="CF212" s="797"/>
      <c r="CG212" s="797"/>
      <c r="CH212" s="797"/>
      <c r="CI212" s="797"/>
      <c r="CJ212" s="675"/>
      <c r="CK212" s="675"/>
      <c r="CL212" s="675"/>
      <c r="CM212" s="675"/>
      <c r="CN212" s="675"/>
      <c r="CO212" s="675"/>
      <c r="CP212" s="675"/>
      <c r="CQ212" s="675"/>
      <c r="CR212" s="675"/>
      <c r="CS212" s="675"/>
      <c r="CT212" s="675"/>
      <c r="CU212" s="675"/>
      <c r="CV212" s="675"/>
      <c r="CW212" s="675"/>
      <c r="CX212" s="675"/>
      <c r="CY212" s="675"/>
      <c r="CZ212" s="675"/>
      <c r="DA212" s="675"/>
      <c r="DB212" s="675"/>
      <c r="DC212" s="675"/>
      <c r="DD212" s="675"/>
      <c r="DE212" s="675"/>
      <c r="DF212" s="675"/>
      <c r="DG212" s="675"/>
      <c r="DH212" s="675"/>
      <c r="DI212" s="675"/>
      <c r="DJ212" s="675"/>
      <c r="DK212" s="675"/>
      <c r="DL212" s="675"/>
      <c r="DM212" s="675"/>
      <c r="DN212" s="675"/>
      <c r="DO212" s="675"/>
      <c r="DP212" s="675"/>
      <c r="DQ212" s="675"/>
      <c r="DR212" s="675"/>
      <c r="DS212" s="675"/>
      <c r="DT212" s="675"/>
      <c r="DU212" s="675"/>
      <c r="DV212" s="675"/>
      <c r="DW212" s="675"/>
      <c r="DX212" s="675"/>
      <c r="DY212" s="675"/>
      <c r="DZ212" s="675"/>
      <c r="EA212" s="675"/>
      <c r="EB212" s="675"/>
    </row>
    <row r="213" spans="1:141" ht="12" customHeight="1" x14ac:dyDescent="0.15">
      <c r="A213" s="675"/>
      <c r="B213" s="675"/>
      <c r="C213" s="675"/>
      <c r="D213" s="675"/>
      <c r="E213" s="675"/>
      <c r="F213" s="675"/>
      <c r="G213" s="675"/>
      <c r="H213" s="675"/>
      <c r="I213" s="675"/>
      <c r="J213" s="675"/>
      <c r="K213" s="675"/>
      <c r="L213" s="675"/>
      <c r="M213" s="675"/>
      <c r="N213" s="675"/>
      <c r="O213" s="675"/>
      <c r="P213" s="675"/>
      <c r="Q213" s="675"/>
      <c r="R213" s="675"/>
      <c r="S213" s="675"/>
      <c r="T213" s="891"/>
      <c r="U213" s="675"/>
      <c r="V213" s="675"/>
      <c r="W213" s="675"/>
      <c r="X213" s="675"/>
      <c r="Y213" s="675"/>
      <c r="Z213" s="675"/>
      <c r="AA213" s="675"/>
      <c r="AB213" s="675"/>
      <c r="AC213" s="675"/>
      <c r="AD213" s="675"/>
      <c r="AE213" s="675"/>
      <c r="AF213" s="675"/>
      <c r="AG213" s="675"/>
      <c r="AH213" s="675"/>
      <c r="AI213" s="675"/>
      <c r="AJ213" s="675"/>
      <c r="AK213" s="675"/>
      <c r="AL213" s="675"/>
      <c r="AM213" s="675"/>
      <c r="AN213" s="675"/>
      <c r="AO213" s="675"/>
      <c r="AP213" s="675"/>
      <c r="AQ213" s="675"/>
      <c r="AR213" s="675"/>
      <c r="AS213" s="675"/>
      <c r="AT213" s="675"/>
      <c r="AU213" s="752"/>
      <c r="AV213" s="752"/>
      <c r="AW213" s="752"/>
      <c r="AX213" s="752"/>
      <c r="AY213" s="675"/>
      <c r="AZ213" s="675"/>
      <c r="BA213" s="675"/>
      <c r="BB213" s="675"/>
      <c r="BC213" s="675"/>
      <c r="BD213" s="675"/>
      <c r="BE213" s="675"/>
      <c r="BF213" s="675"/>
      <c r="BG213" s="675"/>
      <c r="BH213" s="675"/>
      <c r="BI213" s="675"/>
      <c r="BJ213" s="675"/>
      <c r="BK213" s="675"/>
      <c r="BL213" s="675"/>
      <c r="BM213" s="675"/>
      <c r="BN213" s="675"/>
      <c r="BO213" s="675"/>
      <c r="BP213" s="675"/>
      <c r="BQ213" s="675"/>
      <c r="BR213" s="675"/>
      <c r="BS213" s="675"/>
      <c r="BT213" s="675"/>
      <c r="BU213" s="770"/>
      <c r="BV213" s="770"/>
      <c r="BW213" s="770"/>
      <c r="BX213" s="770"/>
      <c r="BY213" s="770"/>
      <c r="BZ213" s="770"/>
      <c r="CA213" s="770"/>
      <c r="CB213" s="770"/>
      <c r="CC213" s="675"/>
      <c r="CD213" s="797"/>
      <c r="CE213" s="797"/>
      <c r="CF213" s="797"/>
      <c r="CG213" s="797"/>
      <c r="CH213" s="797"/>
      <c r="CI213" s="797"/>
      <c r="CJ213" s="675"/>
      <c r="CK213" s="675"/>
      <c r="CL213" s="675"/>
      <c r="CM213" s="675"/>
      <c r="CN213" s="675"/>
      <c r="CO213" s="675"/>
      <c r="CP213" s="675"/>
      <c r="CQ213" s="675"/>
      <c r="CR213" s="675"/>
      <c r="CS213" s="675"/>
      <c r="CT213" s="675"/>
      <c r="CU213" s="675"/>
      <c r="CV213" s="675"/>
      <c r="CW213" s="675"/>
      <c r="CX213" s="675"/>
      <c r="CY213" s="675"/>
      <c r="CZ213" s="675"/>
      <c r="DA213" s="675"/>
      <c r="DB213" s="675"/>
      <c r="DC213" s="675"/>
      <c r="DD213" s="675"/>
      <c r="DE213" s="675"/>
      <c r="DF213" s="675"/>
      <c r="DG213" s="675"/>
      <c r="DH213" s="675"/>
      <c r="DI213" s="675"/>
      <c r="DJ213" s="675"/>
      <c r="DK213" s="675"/>
      <c r="DL213" s="675"/>
      <c r="DM213" s="675"/>
      <c r="DN213" s="675"/>
      <c r="DO213" s="675"/>
      <c r="DP213" s="675"/>
      <c r="DQ213" s="675"/>
      <c r="DR213" s="675"/>
      <c r="DS213" s="675"/>
      <c r="DT213" s="675"/>
      <c r="DU213" s="675"/>
      <c r="DV213" s="675"/>
      <c r="DW213" s="675"/>
      <c r="DX213" s="675"/>
      <c r="DY213" s="675"/>
      <c r="DZ213" s="675"/>
      <c r="EA213" s="675"/>
      <c r="EB213" s="675"/>
    </row>
    <row r="214" spans="1:141" ht="12" customHeight="1" x14ac:dyDescent="0.15">
      <c r="A214" s="675"/>
      <c r="B214" s="675"/>
      <c r="C214" s="675"/>
      <c r="D214" s="675"/>
      <c r="E214" s="675"/>
      <c r="F214" s="675"/>
      <c r="G214" s="675"/>
      <c r="H214" s="675"/>
      <c r="I214" s="675"/>
      <c r="J214" s="675"/>
      <c r="K214" s="675"/>
      <c r="L214" s="675"/>
      <c r="M214" s="675"/>
      <c r="N214" s="675"/>
      <c r="O214" s="675"/>
      <c r="P214" s="675"/>
      <c r="Q214" s="675"/>
      <c r="R214" s="675"/>
      <c r="S214" s="675"/>
      <c r="T214" s="891"/>
      <c r="U214" s="675"/>
      <c r="V214" s="675"/>
      <c r="W214" s="675"/>
      <c r="X214" s="675"/>
      <c r="Y214" s="675"/>
      <c r="Z214" s="675"/>
      <c r="AA214" s="675"/>
      <c r="AB214" s="675"/>
      <c r="AC214" s="675"/>
      <c r="AD214" s="675"/>
      <c r="AE214" s="675"/>
      <c r="AF214" s="675"/>
      <c r="AG214" s="675"/>
      <c r="AH214" s="675"/>
      <c r="AI214" s="675"/>
      <c r="AJ214" s="675"/>
      <c r="AK214" s="675"/>
      <c r="AL214" s="675"/>
      <c r="AM214" s="675"/>
      <c r="AN214" s="675"/>
      <c r="AO214" s="675"/>
      <c r="AP214" s="675"/>
      <c r="AQ214" s="675"/>
      <c r="AR214" s="675"/>
      <c r="AS214" s="675"/>
      <c r="AT214" s="675"/>
      <c r="AU214" s="752"/>
      <c r="AV214" s="752"/>
      <c r="AW214" s="752"/>
      <c r="AX214" s="752"/>
      <c r="AY214" s="675"/>
      <c r="AZ214" s="675"/>
      <c r="BA214" s="675"/>
      <c r="BB214" s="675"/>
      <c r="BC214" s="675"/>
      <c r="BD214" s="675"/>
      <c r="BE214" s="675"/>
      <c r="BF214" s="675"/>
      <c r="BG214" s="675"/>
      <c r="BH214" s="675"/>
      <c r="BI214" s="675"/>
      <c r="BJ214" s="675"/>
      <c r="BK214" s="675"/>
      <c r="BL214" s="675"/>
      <c r="BM214" s="675"/>
      <c r="BN214" s="675"/>
      <c r="BO214" s="675"/>
      <c r="BP214" s="675"/>
      <c r="BQ214" s="675"/>
      <c r="BR214" s="675"/>
      <c r="BS214" s="675"/>
      <c r="BT214" s="675"/>
      <c r="BU214" s="770"/>
      <c r="BV214" s="770"/>
      <c r="BW214" s="770"/>
      <c r="BX214" s="770"/>
      <c r="BY214" s="770"/>
      <c r="BZ214" s="770"/>
      <c r="CA214" s="770"/>
      <c r="CB214" s="770"/>
      <c r="CC214" s="675"/>
      <c r="CD214" s="797"/>
      <c r="CE214" s="797"/>
      <c r="CF214" s="797"/>
      <c r="CG214" s="797"/>
      <c r="CH214" s="797"/>
      <c r="CI214" s="797"/>
      <c r="CJ214" s="675"/>
      <c r="CK214" s="675"/>
      <c r="CL214" s="675"/>
      <c r="CM214" s="675"/>
      <c r="CN214" s="675"/>
      <c r="CO214" s="675"/>
      <c r="CP214" s="675"/>
      <c r="CQ214" s="675"/>
      <c r="CR214" s="675"/>
      <c r="CS214" s="675"/>
      <c r="CT214" s="675"/>
      <c r="CU214" s="675"/>
      <c r="CV214" s="675"/>
      <c r="CW214" s="675"/>
      <c r="CX214" s="675"/>
      <c r="CY214" s="675"/>
      <c r="CZ214" s="675"/>
      <c r="DA214" s="675"/>
      <c r="DB214" s="675"/>
      <c r="DC214" s="675"/>
      <c r="DD214" s="675"/>
      <c r="DE214" s="675"/>
      <c r="DF214" s="675"/>
      <c r="DG214" s="675"/>
      <c r="DH214" s="675"/>
      <c r="DI214" s="675"/>
      <c r="DJ214" s="675"/>
      <c r="DK214" s="675"/>
      <c r="DL214" s="675"/>
      <c r="DM214" s="675"/>
      <c r="DN214" s="675"/>
      <c r="DO214" s="675"/>
      <c r="DP214" s="675"/>
      <c r="DQ214" s="675"/>
      <c r="DR214" s="675"/>
      <c r="DS214" s="675"/>
      <c r="DT214" s="675"/>
      <c r="DU214" s="675"/>
      <c r="DV214" s="675"/>
      <c r="DW214" s="675"/>
      <c r="DX214" s="675"/>
      <c r="DY214" s="675"/>
      <c r="DZ214" s="675"/>
      <c r="EA214" s="675"/>
      <c r="EB214" s="675"/>
      <c r="EC214" s="675"/>
      <c r="ED214" s="675"/>
      <c r="EE214" s="675"/>
      <c r="EF214" s="675"/>
      <c r="EG214" s="675"/>
      <c r="EH214" s="675"/>
      <c r="EI214" s="675"/>
      <c r="EJ214" s="675"/>
      <c r="EK214" s="675"/>
    </row>
    <row r="215" spans="1:141" ht="12" customHeight="1" x14ac:dyDescent="0.15">
      <c r="A215" s="675"/>
      <c r="B215" s="675"/>
      <c r="C215" s="675"/>
      <c r="D215" s="675"/>
      <c r="E215" s="675"/>
      <c r="F215" s="675"/>
      <c r="G215" s="675"/>
      <c r="H215" s="675"/>
      <c r="I215" s="675"/>
      <c r="J215" s="675"/>
      <c r="K215" s="675"/>
      <c r="L215" s="675"/>
      <c r="M215" s="675"/>
      <c r="N215" s="675"/>
      <c r="O215" s="675"/>
      <c r="P215" s="675"/>
      <c r="Q215" s="675"/>
      <c r="R215" s="675"/>
      <c r="S215" s="675"/>
      <c r="T215" s="891"/>
      <c r="U215" s="675"/>
      <c r="V215" s="675"/>
      <c r="W215" s="675"/>
      <c r="X215" s="675"/>
      <c r="Y215" s="675"/>
      <c r="Z215" s="675"/>
      <c r="AA215" s="675"/>
      <c r="AB215" s="675"/>
      <c r="AC215" s="675"/>
      <c r="AD215" s="675"/>
      <c r="AE215" s="675"/>
      <c r="AF215" s="675"/>
      <c r="AG215" s="675"/>
      <c r="AH215" s="675"/>
      <c r="AI215" s="675"/>
      <c r="AJ215" s="675"/>
      <c r="AK215" s="675"/>
      <c r="AL215" s="675"/>
      <c r="AM215" s="675"/>
      <c r="AN215" s="675"/>
      <c r="AO215" s="675"/>
      <c r="AP215" s="675"/>
      <c r="AQ215" s="675"/>
      <c r="AR215" s="675"/>
      <c r="AS215" s="675"/>
      <c r="AT215" s="675"/>
      <c r="AU215" s="752"/>
      <c r="AV215" s="752"/>
      <c r="AW215" s="752"/>
      <c r="AX215" s="752"/>
      <c r="AY215" s="675"/>
      <c r="AZ215" s="675"/>
      <c r="BA215" s="675"/>
      <c r="BB215" s="675"/>
      <c r="BC215" s="675"/>
      <c r="BD215" s="675"/>
      <c r="BE215" s="675"/>
      <c r="BF215" s="675"/>
      <c r="BG215" s="675"/>
      <c r="BH215" s="675"/>
      <c r="BI215" s="675"/>
      <c r="BJ215" s="675"/>
      <c r="BK215" s="675"/>
      <c r="BL215" s="675"/>
      <c r="BM215" s="675"/>
      <c r="BN215" s="675"/>
      <c r="BO215" s="675"/>
      <c r="BP215" s="675"/>
      <c r="BQ215" s="675"/>
      <c r="BR215" s="675"/>
      <c r="BS215" s="675"/>
      <c r="BT215" s="675"/>
      <c r="BU215" s="770"/>
      <c r="BV215" s="770"/>
      <c r="BW215" s="770"/>
      <c r="BX215" s="770"/>
      <c r="BY215" s="770"/>
      <c r="BZ215" s="770"/>
      <c r="CA215" s="770"/>
      <c r="CB215" s="770"/>
      <c r="CC215" s="675"/>
      <c r="CD215" s="797"/>
      <c r="CE215" s="797"/>
      <c r="CF215" s="797"/>
      <c r="CG215" s="797"/>
      <c r="CH215" s="797"/>
      <c r="CI215" s="797"/>
      <c r="CJ215" s="675"/>
      <c r="CK215" s="675"/>
      <c r="CL215" s="675"/>
      <c r="CM215" s="675"/>
      <c r="CN215" s="675"/>
      <c r="CO215" s="675"/>
      <c r="CP215" s="675"/>
      <c r="CQ215" s="675"/>
      <c r="CR215" s="675"/>
      <c r="CS215" s="675"/>
      <c r="CT215" s="675"/>
      <c r="CU215" s="675"/>
      <c r="CV215" s="675"/>
      <c r="CW215" s="675"/>
      <c r="CX215" s="675"/>
      <c r="CY215" s="675"/>
      <c r="CZ215" s="675"/>
      <c r="DA215" s="675"/>
      <c r="DB215" s="675"/>
      <c r="DC215" s="675"/>
      <c r="DD215" s="675"/>
      <c r="DE215" s="675"/>
      <c r="DF215" s="675"/>
      <c r="DG215" s="675"/>
      <c r="DH215" s="675"/>
      <c r="DI215" s="675"/>
      <c r="DJ215" s="675"/>
      <c r="DK215" s="675"/>
      <c r="DL215" s="675"/>
      <c r="DM215" s="675"/>
      <c r="DN215" s="675"/>
      <c r="DO215" s="675"/>
      <c r="DP215" s="675"/>
      <c r="DQ215" s="675"/>
      <c r="DR215" s="675"/>
      <c r="DS215" s="675"/>
      <c r="DT215" s="675"/>
      <c r="DU215" s="675"/>
      <c r="DV215" s="675"/>
      <c r="DW215" s="675"/>
      <c r="DX215" s="675"/>
      <c r="DY215" s="675"/>
      <c r="DZ215" s="675"/>
      <c r="EA215" s="675"/>
      <c r="EB215" s="675"/>
      <c r="EC215" s="675"/>
      <c r="ED215" s="675"/>
      <c r="EE215" s="675"/>
      <c r="EF215" s="675"/>
      <c r="EG215" s="675"/>
      <c r="EH215" s="675"/>
      <c r="EI215" s="675"/>
      <c r="EJ215" s="675"/>
      <c r="EK215" s="675"/>
    </row>
    <row r="216" spans="1:141" ht="12" customHeight="1" x14ac:dyDescent="0.15">
      <c r="A216" s="675"/>
      <c r="B216" s="675"/>
      <c r="C216" s="675"/>
      <c r="D216" s="675"/>
      <c r="E216" s="675"/>
      <c r="F216" s="675"/>
      <c r="G216" s="675"/>
      <c r="H216" s="675"/>
      <c r="I216" s="675"/>
      <c r="J216" s="675"/>
      <c r="K216" s="675"/>
      <c r="L216" s="675"/>
      <c r="M216" s="675"/>
      <c r="N216" s="675"/>
      <c r="O216" s="675"/>
      <c r="P216" s="675"/>
      <c r="Q216" s="675"/>
      <c r="R216" s="675"/>
      <c r="S216" s="675"/>
      <c r="T216" s="891"/>
      <c r="U216" s="675"/>
      <c r="V216" s="675"/>
      <c r="W216" s="675"/>
      <c r="X216" s="675"/>
      <c r="Y216" s="675"/>
      <c r="Z216" s="675"/>
      <c r="AA216" s="675"/>
      <c r="AB216" s="675"/>
      <c r="AC216" s="675"/>
      <c r="AD216" s="675"/>
      <c r="AE216" s="675"/>
      <c r="AF216" s="675"/>
      <c r="AG216" s="675"/>
      <c r="AH216" s="675"/>
      <c r="AI216" s="675"/>
      <c r="AJ216" s="675"/>
      <c r="AK216" s="675"/>
      <c r="AL216" s="675"/>
      <c r="AM216" s="675"/>
      <c r="AN216" s="675"/>
      <c r="AO216" s="675"/>
      <c r="AP216" s="675"/>
      <c r="AQ216" s="675"/>
      <c r="AR216" s="675"/>
      <c r="AS216" s="675"/>
      <c r="AT216" s="675"/>
      <c r="AU216" s="752"/>
      <c r="AV216" s="752"/>
      <c r="AW216" s="752"/>
      <c r="AX216" s="752"/>
      <c r="AY216" s="675"/>
      <c r="AZ216" s="675"/>
      <c r="BA216" s="675"/>
      <c r="BB216" s="675"/>
      <c r="BC216" s="675"/>
      <c r="BD216" s="675"/>
      <c r="BE216" s="675"/>
      <c r="BF216" s="675"/>
      <c r="BG216" s="675"/>
      <c r="BH216" s="675"/>
      <c r="BI216" s="675"/>
      <c r="BJ216" s="675"/>
      <c r="BK216" s="675"/>
      <c r="BL216" s="675"/>
      <c r="BM216" s="675"/>
      <c r="BN216" s="675"/>
      <c r="BO216" s="675"/>
      <c r="BP216" s="675"/>
      <c r="BQ216" s="675"/>
      <c r="BR216" s="675"/>
      <c r="BS216" s="675"/>
      <c r="BT216" s="675"/>
      <c r="BU216" s="770"/>
      <c r="BV216" s="770"/>
      <c r="BW216" s="770"/>
      <c r="BX216" s="770"/>
      <c r="BY216" s="770"/>
      <c r="BZ216" s="770"/>
      <c r="CA216" s="770"/>
      <c r="CB216" s="770"/>
      <c r="CC216" s="675"/>
      <c r="CD216" s="797"/>
      <c r="CE216" s="797"/>
      <c r="CF216" s="797"/>
      <c r="CG216" s="797"/>
      <c r="CH216" s="797"/>
      <c r="CI216" s="797"/>
      <c r="CJ216" s="675"/>
      <c r="CK216" s="675"/>
      <c r="CL216" s="675"/>
      <c r="CM216" s="675"/>
      <c r="CN216" s="675"/>
      <c r="CO216" s="675"/>
      <c r="CP216" s="675"/>
      <c r="CQ216" s="675"/>
      <c r="CR216" s="675"/>
      <c r="CS216" s="675"/>
      <c r="CT216" s="675"/>
      <c r="CU216" s="675"/>
      <c r="CV216" s="675"/>
      <c r="CW216" s="675"/>
      <c r="CX216" s="675"/>
      <c r="CY216" s="675"/>
      <c r="CZ216" s="675"/>
      <c r="DA216" s="675"/>
      <c r="DB216" s="675"/>
      <c r="DC216" s="675"/>
      <c r="DD216" s="675"/>
      <c r="DE216" s="675"/>
      <c r="DF216" s="675"/>
      <c r="DG216" s="675"/>
      <c r="DH216" s="675"/>
      <c r="DI216" s="675"/>
      <c r="DJ216" s="675"/>
      <c r="DK216" s="675"/>
      <c r="DL216" s="675"/>
      <c r="DM216" s="675"/>
      <c r="DN216" s="675"/>
      <c r="DO216" s="675"/>
      <c r="DP216" s="675"/>
      <c r="DQ216" s="675"/>
      <c r="DR216" s="675"/>
      <c r="DS216" s="675"/>
      <c r="DT216" s="675"/>
      <c r="DU216" s="675"/>
      <c r="DV216" s="675"/>
      <c r="DW216" s="675"/>
      <c r="DX216" s="675"/>
      <c r="DY216" s="675"/>
      <c r="DZ216" s="675"/>
      <c r="EA216" s="675"/>
      <c r="EB216" s="675"/>
      <c r="EC216" s="675"/>
      <c r="ED216" s="675"/>
      <c r="EE216" s="675"/>
      <c r="EF216" s="675"/>
      <c r="EG216" s="675"/>
      <c r="EH216" s="675"/>
      <c r="EI216" s="675"/>
      <c r="EJ216" s="675"/>
      <c r="EK216" s="675"/>
    </row>
    <row r="217" spans="1:141" ht="12" customHeight="1" x14ac:dyDescent="0.15">
      <c r="A217" s="675"/>
      <c r="B217" s="675"/>
      <c r="C217" s="675"/>
      <c r="D217" s="675"/>
      <c r="E217" s="675"/>
      <c r="F217" s="675"/>
      <c r="G217" s="675"/>
      <c r="H217" s="675"/>
      <c r="I217" s="675"/>
      <c r="J217" s="675"/>
      <c r="K217" s="675"/>
      <c r="L217" s="675"/>
      <c r="M217" s="675"/>
      <c r="N217" s="675"/>
      <c r="O217" s="675"/>
      <c r="P217" s="675"/>
      <c r="Q217" s="675"/>
      <c r="R217" s="675"/>
      <c r="S217" s="675"/>
      <c r="T217" s="891"/>
      <c r="U217" s="675"/>
      <c r="V217" s="675"/>
      <c r="W217" s="675"/>
      <c r="X217" s="675"/>
      <c r="Y217" s="675"/>
      <c r="Z217" s="675"/>
      <c r="AA217" s="675"/>
      <c r="AB217" s="675"/>
      <c r="AC217" s="675"/>
      <c r="AD217" s="675"/>
      <c r="AE217" s="675"/>
      <c r="AF217" s="675"/>
      <c r="AG217" s="675"/>
      <c r="AH217" s="675"/>
      <c r="AI217" s="675"/>
      <c r="AJ217" s="675"/>
      <c r="AK217" s="675"/>
      <c r="AL217" s="675"/>
      <c r="AM217" s="675"/>
      <c r="AN217" s="675"/>
      <c r="AO217" s="675"/>
      <c r="AP217" s="675"/>
      <c r="AQ217" s="675"/>
      <c r="AR217" s="675"/>
      <c r="AS217" s="675"/>
      <c r="AT217" s="675"/>
      <c r="AU217" s="752"/>
      <c r="AV217" s="752"/>
      <c r="AW217" s="752"/>
      <c r="AX217" s="752"/>
      <c r="AY217" s="675"/>
      <c r="AZ217" s="675"/>
      <c r="BA217" s="675"/>
      <c r="BB217" s="675"/>
      <c r="BC217" s="675"/>
      <c r="BD217" s="675"/>
      <c r="BE217" s="675"/>
      <c r="BF217" s="675"/>
      <c r="BG217" s="675"/>
      <c r="BH217" s="675"/>
      <c r="BI217" s="675"/>
      <c r="BJ217" s="675"/>
      <c r="BK217" s="675"/>
      <c r="BL217" s="675"/>
      <c r="BM217" s="675"/>
      <c r="BN217" s="675"/>
      <c r="BO217" s="675"/>
      <c r="BP217" s="675"/>
      <c r="BQ217" s="675"/>
      <c r="BR217" s="675"/>
      <c r="BS217" s="675"/>
      <c r="BT217" s="675"/>
      <c r="BU217" s="770"/>
      <c r="BV217" s="770"/>
      <c r="BW217" s="770"/>
      <c r="BX217" s="770"/>
      <c r="BY217" s="770"/>
      <c r="BZ217" s="770"/>
      <c r="CA217" s="770"/>
      <c r="CB217" s="770"/>
      <c r="CC217" s="675"/>
      <c r="CD217" s="797"/>
      <c r="CE217" s="797"/>
      <c r="CF217" s="797"/>
      <c r="CG217" s="797"/>
      <c r="CH217" s="797"/>
      <c r="CI217" s="797"/>
      <c r="CJ217" s="675"/>
      <c r="CK217" s="675"/>
      <c r="CL217" s="675"/>
      <c r="CM217" s="675"/>
      <c r="CN217" s="675"/>
      <c r="CO217" s="675"/>
      <c r="CP217" s="675"/>
      <c r="CQ217" s="675"/>
      <c r="CR217" s="675"/>
      <c r="CS217" s="675"/>
      <c r="CT217" s="675"/>
      <c r="CU217" s="675"/>
      <c r="CV217" s="675"/>
      <c r="CW217" s="675"/>
      <c r="CX217" s="675"/>
      <c r="CY217" s="675"/>
      <c r="CZ217" s="675"/>
      <c r="DA217" s="675"/>
      <c r="DB217" s="675"/>
      <c r="DC217" s="675"/>
      <c r="DD217" s="675"/>
      <c r="DE217" s="675"/>
      <c r="DF217" s="675"/>
      <c r="DG217" s="675"/>
      <c r="DH217" s="675"/>
      <c r="DI217" s="675"/>
      <c r="DJ217" s="675"/>
      <c r="DK217" s="675"/>
      <c r="DL217" s="675"/>
      <c r="DM217" s="675"/>
      <c r="DN217" s="675"/>
      <c r="DO217" s="675"/>
      <c r="DP217" s="675"/>
      <c r="DQ217" s="675"/>
      <c r="DR217" s="675"/>
      <c r="DS217" s="675"/>
      <c r="DT217" s="675"/>
      <c r="DU217" s="675"/>
      <c r="DV217" s="675"/>
      <c r="DW217" s="675"/>
      <c r="DX217" s="675"/>
      <c r="DY217" s="675"/>
      <c r="DZ217" s="675"/>
      <c r="EA217" s="675"/>
      <c r="EB217" s="675"/>
      <c r="EC217" s="675"/>
      <c r="ED217" s="675"/>
      <c r="EE217" s="675"/>
      <c r="EF217" s="675"/>
      <c r="EG217" s="675"/>
      <c r="EH217" s="675"/>
      <c r="EI217" s="675"/>
      <c r="EJ217" s="675"/>
      <c r="EK217" s="675"/>
    </row>
    <row r="218" spans="1:141" ht="12" customHeight="1" x14ac:dyDescent="0.15">
      <c r="A218" s="675"/>
      <c r="B218" s="675"/>
      <c r="C218" s="675"/>
      <c r="D218" s="675"/>
      <c r="E218" s="675"/>
      <c r="F218" s="675"/>
      <c r="G218" s="675"/>
      <c r="H218" s="675"/>
      <c r="I218" s="675"/>
      <c r="J218" s="675"/>
      <c r="K218" s="675"/>
      <c r="L218" s="675"/>
      <c r="M218" s="675"/>
      <c r="N218" s="675"/>
      <c r="O218" s="675"/>
      <c r="P218" s="675"/>
      <c r="Q218" s="675"/>
      <c r="R218" s="675"/>
      <c r="S218" s="675"/>
      <c r="T218" s="891"/>
      <c r="U218" s="675"/>
      <c r="V218" s="675"/>
      <c r="W218" s="675"/>
      <c r="X218" s="675"/>
      <c r="Y218" s="675"/>
      <c r="Z218" s="675"/>
      <c r="AA218" s="675"/>
      <c r="AB218" s="675"/>
      <c r="AC218" s="675"/>
      <c r="AD218" s="675"/>
      <c r="AE218" s="675"/>
      <c r="AF218" s="675"/>
      <c r="AG218" s="675"/>
      <c r="AH218" s="675"/>
      <c r="AI218" s="675"/>
      <c r="AJ218" s="675"/>
      <c r="AK218" s="675"/>
      <c r="AL218" s="675"/>
      <c r="AM218" s="675"/>
      <c r="AN218" s="675"/>
      <c r="AO218" s="675"/>
      <c r="AP218" s="675"/>
      <c r="AQ218" s="675"/>
      <c r="AR218" s="675"/>
      <c r="AS218" s="675"/>
      <c r="AT218" s="675"/>
      <c r="AU218" s="752"/>
      <c r="AV218" s="752"/>
      <c r="AW218" s="752"/>
      <c r="AX218" s="752"/>
      <c r="AY218" s="675"/>
      <c r="AZ218" s="675"/>
      <c r="BA218" s="675"/>
      <c r="BB218" s="675"/>
      <c r="BC218" s="675"/>
      <c r="BD218" s="675"/>
      <c r="BE218" s="675"/>
      <c r="BF218" s="675"/>
      <c r="BG218" s="675"/>
      <c r="BH218" s="675"/>
      <c r="BI218" s="675"/>
      <c r="BJ218" s="675"/>
      <c r="BK218" s="675"/>
      <c r="BL218" s="675"/>
      <c r="BM218" s="675"/>
      <c r="BN218" s="675"/>
      <c r="BO218" s="675"/>
      <c r="BP218" s="675"/>
      <c r="BQ218" s="675"/>
      <c r="BR218" s="675"/>
      <c r="BS218" s="675"/>
      <c r="BT218" s="675"/>
      <c r="BU218" s="770"/>
      <c r="BV218" s="770"/>
      <c r="BW218" s="770"/>
      <c r="BX218" s="770"/>
      <c r="BY218" s="770"/>
      <c r="BZ218" s="770"/>
      <c r="CA218" s="770"/>
      <c r="CB218" s="770"/>
      <c r="CC218" s="675"/>
      <c r="CD218" s="797"/>
      <c r="CE218" s="797"/>
      <c r="CF218" s="797"/>
      <c r="CG218" s="797"/>
      <c r="CH218" s="797"/>
      <c r="CI218" s="797"/>
      <c r="CJ218" s="675"/>
      <c r="CK218" s="675"/>
      <c r="CL218" s="675"/>
      <c r="CM218" s="675"/>
      <c r="CN218" s="675"/>
      <c r="CO218" s="675"/>
      <c r="CP218" s="675"/>
      <c r="CQ218" s="675"/>
      <c r="CR218" s="675"/>
      <c r="CS218" s="675"/>
      <c r="CT218" s="675"/>
      <c r="CU218" s="675"/>
      <c r="CV218" s="675"/>
      <c r="CW218" s="675"/>
      <c r="CX218" s="675"/>
      <c r="CY218" s="675"/>
      <c r="CZ218" s="675"/>
      <c r="DA218" s="675"/>
      <c r="DB218" s="675"/>
      <c r="DC218" s="675"/>
      <c r="DD218" s="675"/>
      <c r="DE218" s="675"/>
      <c r="DF218" s="675"/>
      <c r="DG218" s="675"/>
      <c r="DH218" s="675"/>
      <c r="DI218" s="675"/>
      <c r="DJ218" s="675"/>
      <c r="DK218" s="675"/>
      <c r="DL218" s="675"/>
      <c r="DM218" s="675"/>
      <c r="DN218" s="675"/>
      <c r="DO218" s="675"/>
      <c r="DP218" s="675"/>
      <c r="DQ218" s="675"/>
      <c r="DR218" s="675"/>
      <c r="DS218" s="675"/>
      <c r="DT218" s="675"/>
      <c r="DU218" s="675"/>
      <c r="DV218" s="675"/>
      <c r="DW218" s="675"/>
      <c r="DX218" s="675"/>
      <c r="DY218" s="675"/>
      <c r="DZ218" s="675"/>
      <c r="EA218" s="675"/>
      <c r="EB218" s="675"/>
      <c r="EC218" s="675"/>
      <c r="ED218" s="675"/>
      <c r="EE218" s="675"/>
      <c r="EF218" s="675"/>
      <c r="EG218" s="675"/>
      <c r="EH218" s="675"/>
      <c r="EI218" s="675"/>
      <c r="EJ218" s="675"/>
      <c r="EK218" s="675"/>
    </row>
    <row r="219" spans="1:141" ht="12" customHeight="1" x14ac:dyDescent="0.15">
      <c r="A219" s="675"/>
      <c r="B219" s="675"/>
      <c r="C219" s="675"/>
      <c r="D219" s="675"/>
      <c r="E219" s="675"/>
      <c r="F219" s="675"/>
      <c r="G219" s="675"/>
      <c r="H219" s="675"/>
      <c r="I219" s="675"/>
      <c r="J219" s="675"/>
      <c r="K219" s="675"/>
      <c r="L219" s="675"/>
      <c r="M219" s="675"/>
      <c r="N219" s="675"/>
      <c r="O219" s="675"/>
      <c r="P219" s="675"/>
      <c r="Q219" s="675"/>
      <c r="R219" s="675"/>
      <c r="S219" s="675"/>
      <c r="T219" s="891"/>
      <c r="U219" s="675"/>
      <c r="V219" s="675"/>
      <c r="W219" s="675"/>
      <c r="X219" s="675"/>
      <c r="Y219" s="675"/>
      <c r="Z219" s="675"/>
      <c r="AA219" s="675"/>
      <c r="AB219" s="675"/>
      <c r="AC219" s="675"/>
      <c r="AD219" s="675"/>
      <c r="AE219" s="675"/>
      <c r="AF219" s="675"/>
      <c r="AG219" s="675"/>
      <c r="AH219" s="675"/>
      <c r="AI219" s="675"/>
      <c r="AJ219" s="675"/>
      <c r="AK219" s="675"/>
      <c r="AL219" s="675"/>
      <c r="AM219" s="675"/>
      <c r="AN219" s="675"/>
      <c r="AO219" s="675"/>
      <c r="AP219" s="675"/>
      <c r="AQ219" s="675"/>
      <c r="AR219" s="675"/>
      <c r="AS219" s="675"/>
      <c r="AT219" s="675"/>
      <c r="AU219" s="752"/>
      <c r="AV219" s="752"/>
      <c r="AW219" s="752"/>
      <c r="AX219" s="752"/>
      <c r="AY219" s="675"/>
      <c r="AZ219" s="675"/>
      <c r="BA219" s="675"/>
      <c r="BB219" s="675"/>
      <c r="BC219" s="675"/>
      <c r="BD219" s="675"/>
      <c r="BE219" s="675"/>
      <c r="BF219" s="675"/>
      <c r="BG219" s="675"/>
      <c r="BH219" s="675"/>
      <c r="BI219" s="675"/>
      <c r="BJ219" s="675"/>
      <c r="BK219" s="675"/>
      <c r="BL219" s="675"/>
      <c r="BM219" s="675"/>
      <c r="BN219" s="675"/>
      <c r="BO219" s="675"/>
      <c r="BP219" s="675"/>
      <c r="BQ219" s="675"/>
      <c r="BR219" s="675"/>
      <c r="BS219" s="675"/>
      <c r="BT219" s="675"/>
      <c r="BU219" s="770"/>
      <c r="BV219" s="770"/>
      <c r="BW219" s="770"/>
      <c r="BX219" s="770"/>
      <c r="BY219" s="770"/>
      <c r="BZ219" s="770"/>
      <c r="CA219" s="770"/>
      <c r="CB219" s="770"/>
      <c r="CC219" s="675"/>
      <c r="CD219" s="797"/>
      <c r="CE219" s="797"/>
      <c r="CF219" s="797"/>
      <c r="CG219" s="797"/>
      <c r="CH219" s="797"/>
      <c r="CI219" s="797"/>
      <c r="CJ219" s="675"/>
      <c r="CK219" s="675"/>
      <c r="CL219" s="675"/>
      <c r="CM219" s="675"/>
      <c r="CN219" s="675"/>
      <c r="CO219" s="675"/>
      <c r="CP219" s="675"/>
      <c r="CQ219" s="675"/>
      <c r="CR219" s="675"/>
      <c r="CS219" s="675"/>
      <c r="CT219" s="675"/>
      <c r="CU219" s="675"/>
      <c r="CV219" s="675"/>
      <c r="CW219" s="675"/>
      <c r="CX219" s="675"/>
      <c r="CY219" s="675"/>
      <c r="CZ219" s="675"/>
      <c r="DA219" s="675"/>
      <c r="DB219" s="675"/>
      <c r="DC219" s="675"/>
      <c r="DD219" s="675"/>
      <c r="DE219" s="675"/>
      <c r="DF219" s="675"/>
      <c r="DG219" s="675"/>
      <c r="DH219" s="675"/>
      <c r="DI219" s="675"/>
      <c r="DJ219" s="675"/>
      <c r="DK219" s="675"/>
      <c r="DL219" s="675"/>
      <c r="DM219" s="675"/>
      <c r="DN219" s="675"/>
      <c r="DO219" s="675"/>
      <c r="DP219" s="675"/>
      <c r="DQ219" s="675"/>
      <c r="DR219" s="675"/>
      <c r="DS219" s="675"/>
      <c r="DT219" s="675"/>
      <c r="DU219" s="675"/>
      <c r="DV219" s="675"/>
      <c r="DW219" s="675"/>
      <c r="DX219" s="675"/>
      <c r="DY219" s="675"/>
      <c r="DZ219" s="675"/>
      <c r="EA219" s="675"/>
      <c r="EB219" s="675"/>
      <c r="EC219" s="675"/>
      <c r="ED219" s="675"/>
      <c r="EE219" s="675"/>
      <c r="EF219" s="675"/>
      <c r="EG219" s="675"/>
      <c r="EH219" s="675"/>
      <c r="EI219" s="675"/>
      <c r="EJ219" s="675"/>
      <c r="EK219" s="675"/>
    </row>
    <row r="220" spans="1:141" ht="12" customHeight="1" x14ac:dyDescent="0.15">
      <c r="A220" s="675"/>
      <c r="B220" s="675"/>
      <c r="C220" s="675"/>
      <c r="D220" s="675"/>
      <c r="E220" s="675"/>
      <c r="F220" s="675"/>
      <c r="G220" s="675"/>
      <c r="H220" s="675"/>
      <c r="I220" s="675"/>
      <c r="J220" s="675"/>
      <c r="K220" s="675"/>
      <c r="L220" s="675"/>
      <c r="M220" s="675"/>
      <c r="N220" s="675"/>
      <c r="O220" s="675"/>
      <c r="P220" s="675"/>
      <c r="Q220" s="675"/>
      <c r="R220" s="675"/>
      <c r="S220" s="675"/>
      <c r="T220" s="891"/>
      <c r="U220" s="675"/>
      <c r="V220" s="675"/>
      <c r="W220" s="675"/>
      <c r="X220" s="675"/>
      <c r="Y220" s="675"/>
      <c r="Z220" s="675"/>
      <c r="AA220" s="675"/>
      <c r="AB220" s="675"/>
      <c r="AC220" s="675"/>
      <c r="AD220" s="675"/>
      <c r="AE220" s="675"/>
      <c r="AF220" s="675"/>
      <c r="AG220" s="675"/>
      <c r="AH220" s="675"/>
      <c r="AI220" s="675"/>
      <c r="AJ220" s="675"/>
      <c r="AK220" s="675"/>
      <c r="AL220" s="675"/>
      <c r="AM220" s="675"/>
      <c r="AN220" s="675"/>
      <c r="AO220" s="675"/>
      <c r="AP220" s="675"/>
      <c r="AQ220" s="675"/>
      <c r="AR220" s="675"/>
      <c r="AS220" s="675"/>
      <c r="AT220" s="675"/>
      <c r="AU220" s="752"/>
      <c r="AV220" s="752"/>
      <c r="AW220" s="752"/>
      <c r="AX220" s="752"/>
      <c r="AY220" s="675"/>
      <c r="AZ220" s="675"/>
      <c r="BA220" s="675"/>
      <c r="BB220" s="675"/>
      <c r="BC220" s="675"/>
      <c r="BD220" s="675"/>
      <c r="BE220" s="675"/>
      <c r="BF220" s="675"/>
      <c r="BG220" s="675"/>
      <c r="BH220" s="675"/>
      <c r="BI220" s="675"/>
      <c r="BJ220" s="675"/>
      <c r="BK220" s="675"/>
      <c r="BL220" s="675"/>
      <c r="BM220" s="675"/>
      <c r="BN220" s="675"/>
      <c r="BO220" s="675"/>
      <c r="BP220" s="675"/>
      <c r="BQ220" s="675"/>
      <c r="BR220" s="675"/>
      <c r="BS220" s="675"/>
      <c r="BT220" s="675"/>
      <c r="BU220" s="770"/>
      <c r="BV220" s="770"/>
      <c r="BW220" s="770"/>
      <c r="BX220" s="770"/>
      <c r="BY220" s="770"/>
      <c r="BZ220" s="770"/>
      <c r="CA220" s="770"/>
      <c r="CB220" s="770"/>
      <c r="CC220" s="675"/>
      <c r="CD220" s="797"/>
      <c r="CE220" s="797"/>
      <c r="CF220" s="797"/>
      <c r="CG220" s="797"/>
      <c r="CH220" s="797"/>
      <c r="CI220" s="797"/>
      <c r="CJ220" s="675"/>
      <c r="CK220" s="675"/>
      <c r="CL220" s="675"/>
      <c r="CM220" s="675"/>
      <c r="CN220" s="675"/>
      <c r="CO220" s="675"/>
      <c r="CP220" s="675"/>
      <c r="CQ220" s="675"/>
      <c r="CR220" s="675"/>
      <c r="CS220" s="675"/>
      <c r="CT220" s="675"/>
      <c r="CU220" s="675"/>
      <c r="CV220" s="675"/>
      <c r="CW220" s="675"/>
      <c r="CX220" s="675"/>
      <c r="CY220" s="675"/>
      <c r="CZ220" s="675"/>
      <c r="DA220" s="675"/>
      <c r="DB220" s="675"/>
      <c r="DC220" s="675"/>
      <c r="DD220" s="675"/>
      <c r="DE220" s="675"/>
      <c r="DF220" s="675"/>
      <c r="DG220" s="675"/>
      <c r="DH220" s="675"/>
      <c r="DI220" s="675"/>
      <c r="DJ220" s="675"/>
      <c r="DK220" s="675"/>
      <c r="DL220" s="675"/>
      <c r="DM220" s="675"/>
      <c r="DN220" s="675"/>
      <c r="DO220" s="675"/>
      <c r="DP220" s="675"/>
      <c r="DQ220" s="675"/>
      <c r="DR220" s="675"/>
      <c r="DS220" s="675"/>
      <c r="DT220" s="675"/>
      <c r="DU220" s="675"/>
      <c r="DV220" s="675"/>
      <c r="DW220" s="675"/>
      <c r="DX220" s="675"/>
      <c r="DY220" s="675"/>
      <c r="DZ220" s="675"/>
      <c r="EA220" s="675"/>
      <c r="EB220" s="675"/>
      <c r="EC220" s="675"/>
      <c r="ED220" s="675"/>
      <c r="EE220" s="675"/>
      <c r="EF220" s="675"/>
      <c r="EG220" s="675"/>
      <c r="EH220" s="675"/>
      <c r="EI220" s="675"/>
      <c r="EJ220" s="675"/>
      <c r="EK220" s="675"/>
    </row>
    <row r="221" spans="1:141" ht="12" customHeight="1" x14ac:dyDescent="0.15">
      <c r="A221" s="675"/>
      <c r="B221" s="675"/>
      <c r="C221" s="675"/>
      <c r="D221" s="675"/>
      <c r="E221" s="675"/>
      <c r="F221" s="675"/>
      <c r="G221" s="675"/>
      <c r="H221" s="675"/>
      <c r="I221" s="675"/>
      <c r="J221" s="675"/>
      <c r="K221" s="675"/>
      <c r="L221" s="675"/>
      <c r="M221" s="675"/>
      <c r="N221" s="675"/>
      <c r="O221" s="675"/>
      <c r="P221" s="675"/>
      <c r="Q221" s="675"/>
      <c r="R221" s="675"/>
      <c r="S221" s="675"/>
      <c r="T221" s="891"/>
      <c r="U221" s="675"/>
      <c r="V221" s="675"/>
      <c r="W221" s="675"/>
      <c r="X221" s="675"/>
      <c r="Y221" s="675"/>
      <c r="Z221" s="675"/>
      <c r="AA221" s="675"/>
      <c r="AB221" s="675"/>
      <c r="AC221" s="675"/>
      <c r="AD221" s="675"/>
      <c r="AE221" s="675"/>
      <c r="AF221" s="675"/>
      <c r="AG221" s="675"/>
      <c r="AH221" s="675"/>
      <c r="AI221" s="675"/>
      <c r="AJ221" s="675"/>
      <c r="AK221" s="675"/>
      <c r="AL221" s="675"/>
      <c r="AM221" s="675"/>
      <c r="AN221" s="675"/>
      <c r="AO221" s="675"/>
      <c r="AP221" s="675"/>
      <c r="AQ221" s="675"/>
      <c r="AR221" s="675"/>
      <c r="AS221" s="675"/>
      <c r="AT221" s="675"/>
      <c r="AU221" s="752"/>
      <c r="AV221" s="752"/>
      <c r="AW221" s="752"/>
      <c r="AX221" s="752"/>
      <c r="AY221" s="675"/>
      <c r="AZ221" s="675"/>
      <c r="BA221" s="675"/>
      <c r="BB221" s="675"/>
      <c r="BC221" s="675"/>
      <c r="BD221" s="675"/>
      <c r="BE221" s="675"/>
      <c r="BF221" s="675"/>
      <c r="BG221" s="675"/>
      <c r="BH221" s="675"/>
      <c r="BI221" s="675"/>
      <c r="BJ221" s="675"/>
      <c r="BK221" s="675"/>
      <c r="BL221" s="675"/>
      <c r="BM221" s="675"/>
      <c r="BN221" s="675"/>
      <c r="BO221" s="675"/>
      <c r="BP221" s="675"/>
      <c r="BQ221" s="675"/>
      <c r="BR221" s="675"/>
      <c r="BS221" s="675"/>
      <c r="BT221" s="675"/>
      <c r="BU221" s="770"/>
      <c r="BV221" s="770"/>
      <c r="BW221" s="770"/>
      <c r="BX221" s="770"/>
      <c r="BY221" s="770"/>
      <c r="BZ221" s="770"/>
      <c r="CA221" s="770"/>
      <c r="CB221" s="770"/>
      <c r="CC221" s="675"/>
      <c r="CD221" s="797"/>
      <c r="CE221" s="797"/>
      <c r="CF221" s="797"/>
      <c r="CG221" s="797"/>
      <c r="CH221" s="797"/>
      <c r="CI221" s="797"/>
      <c r="CJ221" s="675"/>
      <c r="CK221" s="675"/>
      <c r="CL221" s="675"/>
      <c r="CM221" s="675"/>
      <c r="CN221" s="675"/>
      <c r="CO221" s="675"/>
      <c r="CP221" s="675"/>
      <c r="CQ221" s="675"/>
      <c r="CR221" s="675"/>
      <c r="CS221" s="675"/>
      <c r="CT221" s="675"/>
      <c r="CU221" s="675"/>
      <c r="CV221" s="675"/>
      <c r="CW221" s="675"/>
      <c r="CX221" s="675"/>
      <c r="CY221" s="675"/>
      <c r="CZ221" s="675"/>
      <c r="DA221" s="675"/>
      <c r="DB221" s="675"/>
      <c r="DC221" s="675"/>
      <c r="DD221" s="675"/>
      <c r="DE221" s="675"/>
      <c r="DF221" s="675"/>
      <c r="DG221" s="675"/>
      <c r="DH221" s="675"/>
      <c r="DI221" s="675"/>
      <c r="DJ221" s="675"/>
      <c r="DK221" s="675"/>
      <c r="DL221" s="675"/>
      <c r="DM221" s="675"/>
      <c r="DN221" s="675"/>
      <c r="DO221" s="675"/>
      <c r="DP221" s="675"/>
      <c r="DQ221" s="675"/>
      <c r="DR221" s="675"/>
      <c r="DS221" s="675"/>
      <c r="DT221" s="675"/>
      <c r="DU221" s="675"/>
      <c r="DV221" s="675"/>
      <c r="DW221" s="675"/>
      <c r="DX221" s="675"/>
      <c r="DY221" s="675"/>
      <c r="DZ221" s="675"/>
      <c r="EA221" s="675"/>
      <c r="EB221" s="675"/>
      <c r="EC221" s="675"/>
      <c r="ED221" s="675"/>
      <c r="EE221" s="675"/>
      <c r="EF221" s="675"/>
      <c r="EG221" s="675"/>
      <c r="EH221" s="675"/>
      <c r="EI221" s="675"/>
      <c r="EJ221" s="675"/>
      <c r="EK221" s="675"/>
    </row>
    <row r="222" spans="1:141" ht="12" customHeight="1" x14ac:dyDescent="0.15">
      <c r="A222" s="675"/>
      <c r="B222" s="675"/>
      <c r="C222" s="675"/>
      <c r="D222" s="675"/>
      <c r="E222" s="675"/>
      <c r="F222" s="675"/>
      <c r="G222" s="675"/>
      <c r="H222" s="675"/>
      <c r="I222" s="675"/>
      <c r="J222" s="675"/>
      <c r="K222" s="675"/>
      <c r="L222" s="675"/>
      <c r="M222" s="675"/>
      <c r="N222" s="675"/>
      <c r="O222" s="675"/>
      <c r="P222" s="675"/>
      <c r="Q222" s="675"/>
      <c r="R222" s="675"/>
      <c r="S222" s="675"/>
      <c r="T222" s="891"/>
      <c r="U222" s="675"/>
      <c r="V222" s="675"/>
      <c r="W222" s="675"/>
      <c r="X222" s="675"/>
      <c r="Y222" s="675"/>
      <c r="Z222" s="675"/>
      <c r="AA222" s="675"/>
      <c r="AB222" s="675"/>
      <c r="AC222" s="675"/>
      <c r="AD222" s="675"/>
      <c r="AE222" s="675"/>
      <c r="AF222" s="675"/>
      <c r="AG222" s="675"/>
      <c r="AH222" s="675"/>
      <c r="AI222" s="675"/>
      <c r="AJ222" s="675"/>
      <c r="AK222" s="675"/>
      <c r="AL222" s="675"/>
      <c r="AM222" s="675"/>
      <c r="AN222" s="675"/>
      <c r="AO222" s="675"/>
      <c r="AP222" s="675"/>
      <c r="AQ222" s="675"/>
      <c r="AR222" s="675"/>
      <c r="AS222" s="675"/>
      <c r="AT222" s="675"/>
      <c r="AU222" s="752"/>
      <c r="AV222" s="752"/>
      <c r="AW222" s="752"/>
      <c r="AX222" s="752"/>
      <c r="AY222" s="675"/>
      <c r="AZ222" s="675"/>
      <c r="BA222" s="675"/>
      <c r="BB222" s="675"/>
      <c r="BC222" s="675"/>
      <c r="BD222" s="675"/>
      <c r="BE222" s="675"/>
      <c r="BF222" s="675"/>
      <c r="BG222" s="675"/>
      <c r="BH222" s="675"/>
      <c r="BI222" s="675"/>
      <c r="BJ222" s="675"/>
      <c r="BK222" s="675"/>
      <c r="BL222" s="675"/>
      <c r="BM222" s="675"/>
      <c r="BN222" s="675"/>
      <c r="BO222" s="675"/>
      <c r="BP222" s="675"/>
      <c r="BQ222" s="675"/>
      <c r="BR222" s="675"/>
      <c r="BS222" s="675"/>
      <c r="BT222" s="675"/>
      <c r="BU222" s="770"/>
      <c r="BV222" s="770"/>
      <c r="BW222" s="770"/>
      <c r="BX222" s="770"/>
      <c r="BY222" s="770"/>
      <c r="BZ222" s="770"/>
      <c r="CA222" s="770"/>
      <c r="CB222" s="770"/>
      <c r="CC222" s="675"/>
      <c r="CD222" s="797"/>
      <c r="CE222" s="797"/>
      <c r="CF222" s="797"/>
      <c r="CG222" s="797"/>
      <c r="CH222" s="797"/>
      <c r="CI222" s="797"/>
      <c r="CJ222" s="675"/>
      <c r="CK222" s="675"/>
      <c r="CL222" s="675"/>
      <c r="CM222" s="675"/>
      <c r="CN222" s="675"/>
      <c r="CO222" s="675"/>
      <c r="CP222" s="675"/>
      <c r="CQ222" s="675"/>
      <c r="CR222" s="675"/>
      <c r="CS222" s="675"/>
      <c r="CT222" s="675"/>
      <c r="CU222" s="675"/>
      <c r="CV222" s="675"/>
      <c r="CW222" s="675"/>
      <c r="CX222" s="675"/>
      <c r="CY222" s="675"/>
      <c r="CZ222" s="675"/>
      <c r="DA222" s="675"/>
      <c r="DB222" s="675"/>
      <c r="DC222" s="675"/>
      <c r="DD222" s="675"/>
      <c r="DE222" s="675"/>
      <c r="DF222" s="675"/>
      <c r="DG222" s="675"/>
      <c r="DH222" s="675"/>
      <c r="DI222" s="675"/>
      <c r="DJ222" s="675"/>
      <c r="DK222" s="675"/>
      <c r="DL222" s="675"/>
      <c r="DM222" s="675"/>
      <c r="DN222" s="675"/>
      <c r="DO222" s="675"/>
      <c r="DP222" s="675"/>
      <c r="DQ222" s="675"/>
      <c r="DR222" s="675"/>
      <c r="DS222" s="675"/>
      <c r="DT222" s="675"/>
      <c r="DU222" s="675"/>
      <c r="DV222" s="675"/>
      <c r="DW222" s="675"/>
      <c r="DX222" s="675"/>
      <c r="DY222" s="675"/>
      <c r="DZ222" s="675"/>
      <c r="EA222" s="675"/>
      <c r="EB222" s="675"/>
      <c r="EC222" s="675"/>
      <c r="ED222" s="675"/>
      <c r="EE222" s="675"/>
      <c r="EF222" s="675"/>
      <c r="EG222" s="675"/>
      <c r="EH222" s="675"/>
      <c r="EI222" s="675"/>
      <c r="EJ222" s="675"/>
      <c r="EK222" s="675"/>
    </row>
    <row r="223" spans="1:141" ht="12" customHeight="1" x14ac:dyDescent="0.15">
      <c r="A223" s="675"/>
      <c r="B223" s="675"/>
      <c r="C223" s="675"/>
      <c r="D223" s="675"/>
      <c r="E223" s="675"/>
      <c r="F223" s="675"/>
      <c r="G223" s="675"/>
      <c r="H223" s="675"/>
      <c r="I223" s="675"/>
      <c r="J223" s="675"/>
      <c r="K223" s="675"/>
      <c r="L223" s="675"/>
      <c r="M223" s="675"/>
      <c r="N223" s="675"/>
      <c r="O223" s="675"/>
      <c r="P223" s="675"/>
      <c r="Q223" s="675"/>
      <c r="R223" s="675"/>
      <c r="S223" s="675"/>
      <c r="T223" s="891"/>
      <c r="U223" s="675"/>
      <c r="V223" s="675"/>
      <c r="W223" s="675"/>
      <c r="X223" s="675"/>
      <c r="Y223" s="675"/>
      <c r="Z223" s="675"/>
      <c r="AA223" s="675"/>
      <c r="AB223" s="675"/>
      <c r="AC223" s="675"/>
      <c r="AD223" s="675"/>
      <c r="AE223" s="675"/>
      <c r="AF223" s="675"/>
      <c r="AG223" s="675"/>
      <c r="AH223" s="675"/>
      <c r="AI223" s="675"/>
      <c r="AJ223" s="675"/>
      <c r="AK223" s="675"/>
      <c r="AL223" s="675"/>
      <c r="AM223" s="675"/>
      <c r="AN223" s="675"/>
      <c r="AO223" s="675"/>
      <c r="AP223" s="675"/>
      <c r="AQ223" s="675"/>
      <c r="AR223" s="675"/>
      <c r="AS223" s="675"/>
      <c r="AT223" s="675"/>
      <c r="AU223" s="752"/>
      <c r="AV223" s="752"/>
      <c r="AW223" s="752"/>
      <c r="AX223" s="752"/>
      <c r="AY223" s="675"/>
      <c r="AZ223" s="675"/>
      <c r="BA223" s="675"/>
      <c r="BB223" s="675"/>
      <c r="BC223" s="675"/>
      <c r="BD223" s="675"/>
      <c r="BE223" s="675"/>
      <c r="BF223" s="675"/>
      <c r="BG223" s="675"/>
      <c r="BH223" s="675"/>
      <c r="BI223" s="675"/>
      <c r="BJ223" s="675"/>
      <c r="BK223" s="675"/>
      <c r="BL223" s="675"/>
      <c r="BM223" s="675"/>
      <c r="BN223" s="675"/>
      <c r="BO223" s="675"/>
      <c r="BP223" s="675"/>
      <c r="BQ223" s="675"/>
      <c r="BR223" s="675"/>
      <c r="BS223" s="675"/>
      <c r="BT223" s="675"/>
      <c r="BU223" s="770"/>
      <c r="BV223" s="770"/>
      <c r="BW223" s="770"/>
      <c r="BX223" s="770"/>
      <c r="BY223" s="770"/>
      <c r="BZ223" s="770"/>
      <c r="CA223" s="770"/>
      <c r="CB223" s="770"/>
      <c r="CC223" s="675"/>
      <c r="CD223" s="797"/>
      <c r="CE223" s="797"/>
      <c r="CF223" s="797"/>
      <c r="CG223" s="797"/>
      <c r="CH223" s="797"/>
      <c r="CI223" s="797"/>
      <c r="CJ223" s="675"/>
      <c r="CK223" s="675"/>
      <c r="CL223" s="675"/>
      <c r="CM223" s="675"/>
      <c r="CN223" s="675"/>
      <c r="CO223" s="675"/>
      <c r="CP223" s="675"/>
      <c r="CQ223" s="675"/>
      <c r="CR223" s="675"/>
      <c r="CS223" s="675"/>
      <c r="CT223" s="675"/>
      <c r="CU223" s="675"/>
      <c r="CV223" s="675"/>
      <c r="CW223" s="675"/>
      <c r="CX223" s="675"/>
      <c r="CY223" s="675"/>
      <c r="CZ223" s="675"/>
      <c r="DA223" s="675"/>
      <c r="DB223" s="675"/>
      <c r="DC223" s="675"/>
      <c r="DD223" s="675"/>
      <c r="DE223" s="675"/>
      <c r="DF223" s="675"/>
      <c r="DG223" s="675"/>
      <c r="DH223" s="675"/>
      <c r="DI223" s="675"/>
      <c r="DJ223" s="675"/>
      <c r="DK223" s="675"/>
      <c r="DL223" s="675"/>
      <c r="DM223" s="675"/>
      <c r="DN223" s="675"/>
      <c r="DO223" s="675"/>
      <c r="DP223" s="675"/>
      <c r="DQ223" s="675"/>
      <c r="DR223" s="675"/>
      <c r="DS223" s="675"/>
      <c r="DT223" s="675"/>
      <c r="DU223" s="675"/>
      <c r="DV223" s="675"/>
      <c r="DW223" s="675"/>
      <c r="DX223" s="675"/>
      <c r="DY223" s="675"/>
      <c r="DZ223" s="675"/>
      <c r="EA223" s="675"/>
      <c r="EB223" s="675"/>
      <c r="EC223" s="675"/>
      <c r="ED223" s="675"/>
      <c r="EE223" s="675"/>
      <c r="EF223" s="675"/>
      <c r="EG223" s="675"/>
      <c r="EH223" s="675"/>
      <c r="EI223" s="675"/>
      <c r="EJ223" s="675"/>
      <c r="EK223" s="675"/>
    </row>
    <row r="224" spans="1:141" ht="12" customHeight="1" x14ac:dyDescent="0.15">
      <c r="A224" s="675"/>
      <c r="B224" s="675"/>
      <c r="C224" s="675"/>
      <c r="D224" s="675"/>
      <c r="E224" s="675"/>
      <c r="F224" s="675"/>
      <c r="G224" s="675"/>
      <c r="H224" s="675"/>
      <c r="I224" s="675"/>
      <c r="J224" s="675"/>
      <c r="K224" s="675"/>
      <c r="L224" s="675"/>
      <c r="M224" s="675"/>
      <c r="N224" s="675"/>
      <c r="O224" s="675"/>
      <c r="P224" s="675"/>
      <c r="Q224" s="675"/>
      <c r="R224" s="675"/>
      <c r="S224" s="675"/>
      <c r="T224" s="891"/>
      <c r="U224" s="675"/>
      <c r="V224" s="675"/>
      <c r="W224" s="675"/>
      <c r="X224" s="675"/>
      <c r="Y224" s="675"/>
      <c r="Z224" s="675"/>
      <c r="AA224" s="675"/>
      <c r="AB224" s="675"/>
      <c r="AC224" s="675"/>
      <c r="AD224" s="675"/>
      <c r="AE224" s="675"/>
      <c r="AF224" s="675"/>
      <c r="AG224" s="675"/>
      <c r="AH224" s="675"/>
      <c r="AI224" s="675"/>
      <c r="AJ224" s="675"/>
      <c r="AK224" s="675"/>
      <c r="AL224" s="675"/>
      <c r="AM224" s="675"/>
      <c r="AN224" s="675"/>
      <c r="AO224" s="675"/>
      <c r="AP224" s="675"/>
      <c r="AQ224" s="675"/>
      <c r="AR224" s="675"/>
      <c r="AS224" s="675"/>
      <c r="AT224" s="675"/>
      <c r="AU224" s="752"/>
      <c r="AV224" s="752"/>
      <c r="AW224" s="752"/>
      <c r="AX224" s="752"/>
      <c r="AY224" s="675"/>
      <c r="AZ224" s="675"/>
      <c r="BA224" s="675"/>
      <c r="BB224" s="675"/>
      <c r="BC224" s="675"/>
      <c r="BD224" s="675"/>
      <c r="BE224" s="675"/>
      <c r="BF224" s="675"/>
      <c r="BG224" s="675"/>
      <c r="BH224" s="675"/>
      <c r="BI224" s="675"/>
      <c r="BJ224" s="675"/>
      <c r="BK224" s="675"/>
      <c r="BL224" s="675"/>
      <c r="BM224" s="675"/>
      <c r="BN224" s="675"/>
      <c r="BO224" s="675"/>
      <c r="BP224" s="675"/>
      <c r="BQ224" s="675"/>
      <c r="BR224" s="675"/>
      <c r="BS224" s="675"/>
      <c r="BT224" s="675"/>
      <c r="BU224" s="770"/>
      <c r="BV224" s="770"/>
      <c r="BW224" s="770"/>
      <c r="BX224" s="770"/>
      <c r="BY224" s="770"/>
      <c r="BZ224" s="770"/>
      <c r="CA224" s="770"/>
      <c r="CB224" s="770"/>
      <c r="CC224" s="675"/>
      <c r="CD224" s="797"/>
      <c r="CE224" s="797"/>
      <c r="CF224" s="797"/>
      <c r="CG224" s="797"/>
      <c r="CH224" s="797"/>
      <c r="CI224" s="797"/>
      <c r="CJ224" s="675"/>
      <c r="CK224" s="675"/>
      <c r="CL224" s="675"/>
      <c r="CM224" s="675"/>
      <c r="CN224" s="675"/>
      <c r="CO224" s="675"/>
      <c r="CP224" s="675"/>
      <c r="CQ224" s="675"/>
      <c r="CR224" s="675"/>
      <c r="CS224" s="675"/>
      <c r="CT224" s="675"/>
      <c r="CU224" s="675"/>
      <c r="CV224" s="675"/>
      <c r="CW224" s="675"/>
      <c r="CX224" s="675"/>
      <c r="CY224" s="675"/>
      <c r="CZ224" s="675"/>
      <c r="DA224" s="675"/>
      <c r="DB224" s="675"/>
      <c r="DC224" s="675"/>
      <c r="DD224" s="675"/>
      <c r="DE224" s="675"/>
      <c r="DF224" s="675"/>
      <c r="DG224" s="675"/>
      <c r="DH224" s="675"/>
      <c r="DI224" s="675"/>
      <c r="DJ224" s="675"/>
      <c r="DK224" s="675"/>
      <c r="DL224" s="675"/>
      <c r="DM224" s="675"/>
      <c r="DN224" s="675"/>
      <c r="DO224" s="675"/>
      <c r="DP224" s="675"/>
      <c r="DQ224" s="675"/>
      <c r="DR224" s="675"/>
      <c r="DS224" s="675"/>
      <c r="DT224" s="675"/>
      <c r="DU224" s="675"/>
      <c r="DV224" s="675"/>
      <c r="DW224" s="675"/>
      <c r="DX224" s="675"/>
      <c r="DY224" s="675"/>
      <c r="DZ224" s="675"/>
      <c r="EA224" s="675"/>
      <c r="EB224" s="675"/>
      <c r="EC224" s="675"/>
      <c r="ED224" s="675"/>
      <c r="EE224" s="675"/>
      <c r="EF224" s="675"/>
      <c r="EG224" s="675"/>
      <c r="EH224" s="675"/>
      <c r="EI224" s="675"/>
      <c r="EJ224" s="675"/>
      <c r="EK224" s="675"/>
    </row>
    <row r="225" spans="1:141" ht="12" customHeight="1" x14ac:dyDescent="0.15">
      <c r="A225" s="675"/>
      <c r="B225" s="675"/>
      <c r="C225" s="675"/>
      <c r="D225" s="675"/>
      <c r="E225" s="675"/>
      <c r="F225" s="675"/>
      <c r="G225" s="675"/>
      <c r="H225" s="675"/>
      <c r="I225" s="675"/>
      <c r="J225" s="675"/>
      <c r="K225" s="675"/>
      <c r="L225" s="675"/>
      <c r="M225" s="675"/>
      <c r="N225" s="675"/>
      <c r="O225" s="675"/>
      <c r="P225" s="675"/>
      <c r="Q225" s="675"/>
      <c r="R225" s="675"/>
      <c r="S225" s="675"/>
      <c r="T225" s="891"/>
      <c r="U225" s="675"/>
      <c r="V225" s="675"/>
      <c r="W225" s="675"/>
      <c r="X225" s="675"/>
      <c r="Y225" s="675"/>
      <c r="Z225" s="675"/>
      <c r="AA225" s="675"/>
      <c r="AB225" s="675"/>
      <c r="AC225" s="675"/>
      <c r="AD225" s="675"/>
      <c r="AE225" s="675"/>
      <c r="AF225" s="675"/>
      <c r="AG225" s="675"/>
      <c r="AH225" s="675"/>
      <c r="AI225" s="675"/>
      <c r="AJ225" s="675"/>
      <c r="AK225" s="675"/>
      <c r="AL225" s="675"/>
      <c r="AM225" s="675"/>
      <c r="AN225" s="675"/>
      <c r="AO225" s="675"/>
      <c r="AP225" s="675"/>
      <c r="AQ225" s="675"/>
      <c r="AR225" s="675"/>
      <c r="AS225" s="675"/>
      <c r="AT225" s="675"/>
      <c r="AU225" s="752"/>
      <c r="AV225" s="752"/>
      <c r="AW225" s="752"/>
      <c r="AX225" s="752"/>
      <c r="AY225" s="675"/>
      <c r="AZ225" s="675"/>
      <c r="BA225" s="675"/>
      <c r="BB225" s="675"/>
      <c r="BC225" s="675"/>
      <c r="BD225" s="675"/>
      <c r="BE225" s="675"/>
      <c r="BF225" s="675"/>
      <c r="BG225" s="675"/>
      <c r="BH225" s="675"/>
      <c r="BI225" s="675"/>
      <c r="BJ225" s="675"/>
      <c r="BK225" s="675"/>
      <c r="BL225" s="675"/>
      <c r="BM225" s="675"/>
      <c r="BN225" s="675"/>
      <c r="BO225" s="675"/>
      <c r="BP225" s="675"/>
      <c r="BQ225" s="675"/>
      <c r="BR225" s="675"/>
      <c r="BS225" s="675"/>
      <c r="BT225" s="675"/>
      <c r="BU225" s="770"/>
      <c r="BV225" s="770"/>
      <c r="BW225" s="770"/>
      <c r="BX225" s="770"/>
      <c r="BY225" s="770"/>
      <c r="BZ225" s="770"/>
      <c r="CA225" s="770"/>
      <c r="CB225" s="770"/>
      <c r="CC225" s="675"/>
      <c r="CD225" s="797"/>
      <c r="CE225" s="797"/>
      <c r="CF225" s="797"/>
      <c r="CG225" s="797"/>
      <c r="CH225" s="797"/>
      <c r="CI225" s="797"/>
      <c r="CJ225" s="675"/>
      <c r="CK225" s="675"/>
      <c r="CL225" s="675"/>
      <c r="CM225" s="675"/>
      <c r="CN225" s="675"/>
      <c r="CO225" s="675"/>
      <c r="CP225" s="675"/>
      <c r="CQ225" s="675"/>
      <c r="CR225" s="675"/>
      <c r="CS225" s="675"/>
      <c r="CT225" s="675"/>
      <c r="CU225" s="675"/>
      <c r="CV225" s="675"/>
      <c r="CW225" s="675"/>
      <c r="CX225" s="675"/>
      <c r="CY225" s="675"/>
      <c r="CZ225" s="675"/>
      <c r="DA225" s="675"/>
      <c r="DB225" s="675"/>
      <c r="DC225" s="675"/>
      <c r="DD225" s="675"/>
      <c r="DE225" s="675"/>
      <c r="DF225" s="675"/>
      <c r="DG225" s="675"/>
      <c r="DH225" s="675"/>
      <c r="DI225" s="675"/>
      <c r="DJ225" s="675"/>
      <c r="DK225" s="675"/>
      <c r="DL225" s="675"/>
      <c r="DM225" s="675"/>
      <c r="DN225" s="675"/>
      <c r="DO225" s="675"/>
      <c r="DP225" s="675"/>
      <c r="DQ225" s="675"/>
      <c r="DR225" s="675"/>
      <c r="DS225" s="675"/>
      <c r="DT225" s="675"/>
      <c r="DU225" s="675"/>
      <c r="DV225" s="675"/>
      <c r="DW225" s="675"/>
      <c r="DX225" s="675"/>
      <c r="DY225" s="675"/>
      <c r="DZ225" s="675"/>
      <c r="EA225" s="675"/>
      <c r="EB225" s="675"/>
      <c r="EC225" s="675"/>
      <c r="ED225" s="675"/>
      <c r="EE225" s="675"/>
      <c r="EF225" s="675"/>
      <c r="EG225" s="675"/>
      <c r="EH225" s="675"/>
      <c r="EI225" s="675"/>
      <c r="EJ225" s="675"/>
      <c r="EK225" s="675"/>
    </row>
    <row r="226" spans="1:141" ht="12" customHeight="1" x14ac:dyDescent="0.15">
      <c r="A226" s="675"/>
      <c r="B226" s="675"/>
      <c r="C226" s="675"/>
      <c r="D226" s="675"/>
      <c r="E226" s="675"/>
      <c r="F226" s="675"/>
      <c r="G226" s="675"/>
      <c r="H226" s="675"/>
      <c r="I226" s="675"/>
      <c r="J226" s="675"/>
      <c r="K226" s="675"/>
      <c r="L226" s="675"/>
      <c r="M226" s="675"/>
      <c r="N226" s="675"/>
      <c r="O226" s="675"/>
      <c r="P226" s="675"/>
      <c r="Q226" s="675"/>
      <c r="R226" s="675"/>
      <c r="S226" s="675"/>
      <c r="T226" s="891"/>
      <c r="U226" s="675"/>
      <c r="V226" s="675"/>
      <c r="W226" s="675"/>
      <c r="X226" s="675"/>
      <c r="Y226" s="675"/>
      <c r="Z226" s="675"/>
      <c r="AA226" s="675"/>
      <c r="AB226" s="675"/>
      <c r="AC226" s="675"/>
      <c r="AD226" s="675"/>
      <c r="AE226" s="675"/>
      <c r="AF226" s="675"/>
      <c r="AG226" s="675"/>
      <c r="AH226" s="675"/>
      <c r="AI226" s="675"/>
      <c r="AJ226" s="675"/>
      <c r="AK226" s="675"/>
      <c r="AL226" s="675"/>
      <c r="AM226" s="675"/>
      <c r="AN226" s="675"/>
      <c r="AO226" s="675"/>
      <c r="AP226" s="675"/>
      <c r="AQ226" s="675"/>
      <c r="AR226" s="675"/>
      <c r="AS226" s="675"/>
      <c r="AT226" s="675"/>
      <c r="AU226" s="752"/>
      <c r="AV226" s="752"/>
      <c r="AW226" s="752"/>
      <c r="AX226" s="752"/>
      <c r="AY226" s="675"/>
      <c r="AZ226" s="675"/>
      <c r="BA226" s="675"/>
      <c r="BB226" s="675"/>
      <c r="BC226" s="675"/>
      <c r="BD226" s="675"/>
      <c r="BE226" s="675"/>
      <c r="BF226" s="675"/>
      <c r="BG226" s="675"/>
      <c r="BH226" s="675"/>
      <c r="BI226" s="675"/>
      <c r="BJ226" s="675"/>
      <c r="BK226" s="675"/>
      <c r="BL226" s="675"/>
      <c r="BM226" s="675"/>
      <c r="BN226" s="675"/>
      <c r="BO226" s="675"/>
      <c r="BP226" s="675"/>
      <c r="BQ226" s="675"/>
      <c r="BR226" s="675"/>
      <c r="BS226" s="675"/>
      <c r="BT226" s="675"/>
      <c r="BU226" s="770"/>
      <c r="BV226" s="770"/>
      <c r="BW226" s="770"/>
      <c r="BX226" s="770"/>
      <c r="BY226" s="770"/>
      <c r="BZ226" s="770"/>
      <c r="CA226" s="770"/>
      <c r="CB226" s="770"/>
      <c r="CC226" s="675"/>
      <c r="CD226" s="797"/>
      <c r="CE226" s="797"/>
      <c r="CF226" s="797"/>
      <c r="CG226" s="797"/>
      <c r="CH226" s="797"/>
      <c r="CI226" s="797"/>
      <c r="CJ226" s="675"/>
      <c r="CK226" s="675"/>
      <c r="CL226" s="675"/>
      <c r="CM226" s="675"/>
      <c r="CN226" s="675"/>
      <c r="CO226" s="675"/>
      <c r="CP226" s="675"/>
      <c r="CQ226" s="675"/>
      <c r="CR226" s="675"/>
      <c r="CS226" s="675"/>
      <c r="CT226" s="675"/>
      <c r="CU226" s="675"/>
      <c r="CV226" s="675"/>
      <c r="CW226" s="675"/>
      <c r="CX226" s="675"/>
      <c r="CY226" s="675"/>
      <c r="CZ226" s="675"/>
      <c r="DA226" s="675"/>
      <c r="DB226" s="675"/>
      <c r="DC226" s="675"/>
      <c r="DD226" s="675"/>
      <c r="DE226" s="675"/>
      <c r="DF226" s="675"/>
      <c r="DG226" s="675"/>
      <c r="DH226" s="675"/>
      <c r="DI226" s="675"/>
      <c r="DJ226" s="675"/>
      <c r="DK226" s="675"/>
      <c r="DL226" s="675"/>
      <c r="DM226" s="675"/>
      <c r="DN226" s="675"/>
      <c r="DO226" s="675"/>
      <c r="DP226" s="675"/>
      <c r="DQ226" s="675"/>
      <c r="DR226" s="675"/>
      <c r="DS226" s="675"/>
      <c r="DT226" s="675"/>
      <c r="DU226" s="675"/>
      <c r="DV226" s="675"/>
      <c r="DW226" s="675"/>
      <c r="DX226" s="675"/>
      <c r="DY226" s="675"/>
      <c r="DZ226" s="675"/>
      <c r="EA226" s="675"/>
      <c r="EB226" s="675"/>
      <c r="EC226" s="675"/>
      <c r="ED226" s="675"/>
      <c r="EE226" s="675"/>
      <c r="EF226" s="675"/>
      <c r="EG226" s="675"/>
      <c r="EH226" s="675"/>
      <c r="EI226" s="675"/>
      <c r="EJ226" s="675"/>
      <c r="EK226" s="675"/>
    </row>
    <row r="227" spans="1:141" ht="12" customHeight="1" x14ac:dyDescent="0.15">
      <c r="A227" s="675"/>
      <c r="B227" s="675"/>
      <c r="C227" s="675"/>
      <c r="D227" s="675"/>
      <c r="E227" s="675"/>
      <c r="F227" s="675"/>
      <c r="G227" s="675"/>
      <c r="H227" s="675"/>
      <c r="I227" s="675"/>
      <c r="J227" s="675"/>
      <c r="K227" s="675"/>
      <c r="L227" s="675"/>
      <c r="M227" s="675"/>
      <c r="N227" s="675"/>
      <c r="O227" s="675"/>
      <c r="P227" s="675"/>
      <c r="Q227" s="675"/>
      <c r="R227" s="675"/>
      <c r="S227" s="675"/>
      <c r="T227" s="891"/>
      <c r="U227" s="675"/>
      <c r="V227" s="675"/>
      <c r="W227" s="675"/>
      <c r="X227" s="675"/>
      <c r="Y227" s="675"/>
      <c r="Z227" s="675"/>
      <c r="AA227" s="675"/>
      <c r="AB227" s="675"/>
      <c r="AC227" s="675"/>
      <c r="AD227" s="675"/>
      <c r="AE227" s="675"/>
      <c r="AF227" s="675"/>
      <c r="AG227" s="675"/>
      <c r="AH227" s="675"/>
      <c r="AI227" s="675"/>
      <c r="AJ227" s="675"/>
      <c r="AK227" s="675"/>
      <c r="AL227" s="675"/>
      <c r="AM227" s="675"/>
      <c r="AN227" s="675"/>
      <c r="AO227" s="675"/>
      <c r="AP227" s="675"/>
      <c r="AQ227" s="675"/>
      <c r="AR227" s="675"/>
      <c r="AS227" s="675"/>
      <c r="AT227" s="675"/>
      <c r="AU227" s="752"/>
      <c r="AV227" s="752"/>
      <c r="AW227" s="752"/>
      <c r="AX227" s="752"/>
      <c r="AY227" s="675"/>
      <c r="AZ227" s="675"/>
      <c r="BA227" s="675"/>
      <c r="BB227" s="675"/>
      <c r="BC227" s="675"/>
      <c r="BD227" s="675"/>
      <c r="BE227" s="675"/>
      <c r="BF227" s="675"/>
      <c r="BG227" s="675"/>
      <c r="BH227" s="675"/>
      <c r="BI227" s="675"/>
      <c r="BJ227" s="675"/>
      <c r="BK227" s="675"/>
      <c r="BL227" s="675"/>
      <c r="BM227" s="675"/>
      <c r="BN227" s="675"/>
      <c r="BO227" s="675"/>
      <c r="BP227" s="675"/>
      <c r="BQ227" s="675"/>
      <c r="BR227" s="675"/>
      <c r="BS227" s="675"/>
      <c r="BT227" s="675"/>
      <c r="BU227" s="770"/>
      <c r="BV227" s="770"/>
      <c r="BW227" s="770"/>
      <c r="BX227" s="770"/>
      <c r="BY227" s="770"/>
      <c r="BZ227" s="770"/>
      <c r="CA227" s="770"/>
      <c r="CB227" s="770"/>
      <c r="CC227" s="675"/>
      <c r="CD227" s="797"/>
      <c r="CE227" s="797"/>
      <c r="CF227" s="797"/>
      <c r="CG227" s="797"/>
      <c r="CH227" s="797"/>
      <c r="CI227" s="797"/>
      <c r="CJ227" s="675"/>
      <c r="CK227" s="675"/>
      <c r="CL227" s="675"/>
      <c r="CM227" s="675"/>
      <c r="CN227" s="675"/>
      <c r="CO227" s="675"/>
      <c r="CP227" s="675"/>
      <c r="CQ227" s="675"/>
      <c r="CR227" s="675"/>
      <c r="CS227" s="675"/>
      <c r="CT227" s="675"/>
      <c r="CU227" s="675"/>
      <c r="CV227" s="675"/>
      <c r="CW227" s="675"/>
      <c r="CX227" s="675"/>
      <c r="CY227" s="675"/>
      <c r="CZ227" s="675"/>
      <c r="DA227" s="675"/>
      <c r="DB227" s="675"/>
      <c r="DC227" s="675"/>
      <c r="DD227" s="675"/>
      <c r="DE227" s="675"/>
      <c r="DF227" s="675"/>
      <c r="DG227" s="675"/>
      <c r="DH227" s="675"/>
      <c r="DI227" s="675"/>
      <c r="DJ227" s="675"/>
      <c r="DK227" s="675"/>
      <c r="DL227" s="675"/>
      <c r="DM227" s="675"/>
      <c r="DN227" s="675"/>
      <c r="DO227" s="675"/>
      <c r="DP227" s="675"/>
      <c r="DQ227" s="675"/>
      <c r="DR227" s="675"/>
      <c r="DS227" s="675"/>
      <c r="DT227" s="675"/>
      <c r="DU227" s="675"/>
      <c r="DV227" s="675"/>
      <c r="DW227" s="675"/>
      <c r="DX227" s="675"/>
      <c r="DY227" s="675"/>
      <c r="DZ227" s="675"/>
      <c r="EA227" s="675"/>
      <c r="EB227" s="675"/>
      <c r="EC227" s="675"/>
      <c r="ED227" s="675"/>
      <c r="EE227" s="675"/>
      <c r="EF227" s="675"/>
      <c r="EG227" s="675"/>
      <c r="EH227" s="675"/>
      <c r="EI227" s="675"/>
      <c r="EJ227" s="675"/>
      <c r="EK227" s="675"/>
    </row>
    <row r="228" spans="1:141" ht="12" customHeight="1" x14ac:dyDescent="0.15">
      <c r="A228" s="675"/>
      <c r="B228" s="675"/>
      <c r="C228" s="675"/>
      <c r="D228" s="675"/>
      <c r="E228" s="675"/>
      <c r="F228" s="675"/>
      <c r="G228" s="675"/>
      <c r="H228" s="675"/>
      <c r="I228" s="675"/>
      <c r="J228" s="675"/>
      <c r="K228" s="675"/>
      <c r="L228" s="675"/>
      <c r="M228" s="675"/>
      <c r="N228" s="675"/>
      <c r="O228" s="675"/>
      <c r="P228" s="675"/>
      <c r="Q228" s="675"/>
      <c r="R228" s="675"/>
      <c r="S228" s="675"/>
      <c r="T228" s="891"/>
      <c r="U228" s="675"/>
      <c r="V228" s="675"/>
      <c r="W228" s="675"/>
      <c r="X228" s="675"/>
      <c r="Y228" s="675"/>
      <c r="Z228" s="675"/>
      <c r="AA228" s="675"/>
      <c r="AB228" s="675"/>
      <c r="AC228" s="675"/>
      <c r="AD228" s="675"/>
      <c r="AE228" s="675"/>
      <c r="AF228" s="675"/>
      <c r="AG228" s="675"/>
      <c r="AH228" s="675"/>
      <c r="AI228" s="675"/>
      <c r="AJ228" s="675"/>
      <c r="AK228" s="675"/>
      <c r="AL228" s="675"/>
      <c r="AM228" s="675"/>
      <c r="AN228" s="675"/>
      <c r="AO228" s="675"/>
      <c r="AP228" s="675"/>
      <c r="AQ228" s="675"/>
      <c r="AR228" s="675"/>
      <c r="AS228" s="675"/>
      <c r="AT228" s="675"/>
      <c r="AU228" s="752"/>
      <c r="AV228" s="752"/>
      <c r="AW228" s="752"/>
      <c r="AX228" s="752"/>
      <c r="AY228" s="675"/>
      <c r="AZ228" s="675"/>
      <c r="BA228" s="675"/>
      <c r="BB228" s="675"/>
      <c r="BC228" s="675"/>
      <c r="BD228" s="675"/>
      <c r="BE228" s="675"/>
      <c r="BF228" s="675"/>
      <c r="BG228" s="675"/>
      <c r="BH228" s="675"/>
      <c r="BI228" s="675"/>
      <c r="BJ228" s="675"/>
      <c r="BK228" s="675"/>
      <c r="BL228" s="675"/>
      <c r="BM228" s="675"/>
      <c r="BN228" s="675"/>
      <c r="BO228" s="675"/>
      <c r="BP228" s="675"/>
      <c r="BQ228" s="675"/>
      <c r="BR228" s="675"/>
      <c r="BS228" s="675"/>
      <c r="BT228" s="675"/>
      <c r="BU228" s="770"/>
      <c r="BV228" s="770"/>
      <c r="BW228" s="770"/>
      <c r="BX228" s="770"/>
      <c r="BY228" s="770"/>
      <c r="BZ228" s="770"/>
      <c r="CA228" s="770"/>
      <c r="CB228" s="770"/>
      <c r="CC228" s="675"/>
      <c r="CD228" s="797"/>
      <c r="CE228" s="797"/>
      <c r="CF228" s="797"/>
      <c r="CG228" s="797"/>
      <c r="CH228" s="797"/>
      <c r="CI228" s="797"/>
      <c r="CJ228" s="675"/>
      <c r="CK228" s="675"/>
      <c r="CL228" s="675"/>
      <c r="CM228" s="675"/>
      <c r="CN228" s="675"/>
      <c r="CO228" s="675"/>
      <c r="CP228" s="675"/>
      <c r="CQ228" s="675"/>
      <c r="CR228" s="675"/>
      <c r="CS228" s="675"/>
      <c r="CT228" s="675"/>
      <c r="CU228" s="675"/>
      <c r="CV228" s="675"/>
      <c r="CW228" s="675"/>
      <c r="CX228" s="675"/>
      <c r="CY228" s="675"/>
      <c r="CZ228" s="675"/>
      <c r="DA228" s="675"/>
      <c r="DB228" s="675"/>
      <c r="DC228" s="675"/>
      <c r="DD228" s="675"/>
      <c r="DE228" s="675"/>
      <c r="DF228" s="675"/>
      <c r="DG228" s="675"/>
      <c r="DH228" s="675"/>
      <c r="DI228" s="675"/>
      <c r="DJ228" s="675"/>
      <c r="DK228" s="675"/>
      <c r="DL228" s="675"/>
      <c r="DM228" s="675"/>
      <c r="DN228" s="675"/>
      <c r="DO228" s="675"/>
      <c r="DP228" s="675"/>
      <c r="DQ228" s="675"/>
      <c r="DR228" s="675"/>
      <c r="DS228" s="675"/>
      <c r="DT228" s="675"/>
      <c r="DU228" s="675"/>
      <c r="DV228" s="675"/>
      <c r="DW228" s="675"/>
      <c r="DX228" s="675"/>
      <c r="DY228" s="675"/>
      <c r="DZ228" s="675"/>
      <c r="EA228" s="675"/>
      <c r="EB228" s="675"/>
      <c r="EC228" s="675"/>
      <c r="ED228" s="675"/>
      <c r="EE228" s="675"/>
      <c r="EF228" s="675"/>
      <c r="EG228" s="675"/>
      <c r="EH228" s="675"/>
      <c r="EI228" s="675"/>
      <c r="EJ228" s="675"/>
      <c r="EK228" s="675"/>
    </row>
    <row r="229" spans="1:141" ht="12" customHeight="1" x14ac:dyDescent="0.15">
      <c r="A229" s="675"/>
      <c r="B229" s="675"/>
      <c r="C229" s="675"/>
      <c r="D229" s="675"/>
      <c r="E229" s="675"/>
      <c r="F229" s="675"/>
      <c r="G229" s="675"/>
      <c r="H229" s="675"/>
      <c r="I229" s="675"/>
      <c r="J229" s="675"/>
      <c r="K229" s="675"/>
      <c r="L229" s="675"/>
      <c r="M229" s="675"/>
      <c r="N229" s="675"/>
      <c r="O229" s="675"/>
      <c r="P229" s="675"/>
      <c r="Q229" s="675"/>
      <c r="R229" s="675"/>
      <c r="S229" s="675"/>
      <c r="T229" s="891"/>
      <c r="U229" s="675"/>
      <c r="V229" s="675"/>
      <c r="W229" s="675"/>
      <c r="X229" s="675"/>
      <c r="Y229" s="675"/>
      <c r="Z229" s="675"/>
      <c r="AA229" s="675"/>
      <c r="AB229" s="675"/>
      <c r="AC229" s="675"/>
      <c r="AD229" s="675"/>
      <c r="AE229" s="675"/>
      <c r="AF229" s="675"/>
      <c r="AG229" s="675"/>
      <c r="AH229" s="675"/>
      <c r="AI229" s="675"/>
      <c r="AJ229" s="675"/>
      <c r="AK229" s="675"/>
      <c r="AL229" s="675"/>
      <c r="AM229" s="675"/>
      <c r="AN229" s="675"/>
      <c r="AO229" s="675"/>
      <c r="AP229" s="675"/>
      <c r="AQ229" s="675"/>
      <c r="AR229" s="675"/>
      <c r="AS229" s="675"/>
      <c r="AT229" s="675"/>
      <c r="AU229" s="752"/>
      <c r="AV229" s="752"/>
      <c r="AW229" s="752"/>
      <c r="AX229" s="752"/>
      <c r="AY229" s="675"/>
      <c r="AZ229" s="675"/>
      <c r="BA229" s="675"/>
      <c r="BB229" s="675"/>
      <c r="BC229" s="675"/>
      <c r="BD229" s="675"/>
      <c r="BE229" s="675"/>
      <c r="BF229" s="675"/>
      <c r="BG229" s="675"/>
      <c r="BH229" s="675"/>
      <c r="BI229" s="675"/>
      <c r="BJ229" s="675"/>
      <c r="BK229" s="675"/>
      <c r="BL229" s="675"/>
      <c r="BM229" s="675"/>
      <c r="BN229" s="675"/>
      <c r="BO229" s="675"/>
      <c r="BP229" s="675"/>
      <c r="BQ229" s="675"/>
      <c r="BR229" s="675"/>
      <c r="BS229" s="675"/>
      <c r="BT229" s="675"/>
      <c r="BU229" s="770"/>
      <c r="BV229" s="770"/>
      <c r="BW229" s="770"/>
      <c r="BX229" s="770"/>
      <c r="BY229" s="770"/>
      <c r="BZ229" s="770"/>
      <c r="CA229" s="770"/>
      <c r="CB229" s="770"/>
      <c r="CC229" s="675"/>
      <c r="CD229" s="797"/>
      <c r="CE229" s="797"/>
      <c r="CF229" s="797"/>
      <c r="CG229" s="797"/>
      <c r="CH229" s="797"/>
      <c r="CI229" s="797"/>
      <c r="CJ229" s="675"/>
      <c r="CK229" s="675"/>
      <c r="CL229" s="675"/>
      <c r="CM229" s="675"/>
      <c r="CN229" s="675"/>
      <c r="CO229" s="675"/>
      <c r="CP229" s="675"/>
      <c r="CQ229" s="675"/>
      <c r="CR229" s="675"/>
      <c r="CS229" s="675"/>
      <c r="CT229" s="675"/>
      <c r="CU229" s="675"/>
      <c r="CV229" s="675"/>
      <c r="CW229" s="675"/>
      <c r="CX229" s="675"/>
      <c r="CY229" s="675"/>
      <c r="CZ229" s="675"/>
      <c r="DA229" s="675"/>
      <c r="DB229" s="675"/>
      <c r="DC229" s="675"/>
      <c r="DD229" s="675"/>
      <c r="DE229" s="675"/>
      <c r="DF229" s="675"/>
      <c r="DG229" s="675"/>
      <c r="DH229" s="675"/>
      <c r="DI229" s="675"/>
      <c r="DJ229" s="675"/>
      <c r="DK229" s="675"/>
      <c r="DL229" s="675"/>
      <c r="DM229" s="675"/>
      <c r="DN229" s="675"/>
      <c r="DO229" s="675"/>
      <c r="DP229" s="675"/>
      <c r="DQ229" s="675"/>
      <c r="DR229" s="675"/>
      <c r="DS229" s="675"/>
      <c r="DT229" s="675"/>
      <c r="DU229" s="675"/>
      <c r="DV229" s="675"/>
      <c r="DW229" s="675"/>
      <c r="DX229" s="675"/>
      <c r="DY229" s="675"/>
      <c r="DZ229" s="675"/>
      <c r="EA229" s="675"/>
      <c r="EB229" s="675"/>
      <c r="EC229" s="675"/>
      <c r="ED229" s="675"/>
      <c r="EE229" s="675"/>
      <c r="EF229" s="675"/>
      <c r="EG229" s="675"/>
      <c r="EH229" s="675"/>
      <c r="EI229" s="675"/>
      <c r="EJ229" s="675"/>
      <c r="EK229" s="675"/>
    </row>
    <row r="230" spans="1:141" ht="12" customHeight="1" x14ac:dyDescent="0.15">
      <c r="A230" s="675"/>
      <c r="B230" s="675"/>
      <c r="C230" s="675"/>
      <c r="D230" s="675"/>
      <c r="E230" s="675"/>
      <c r="F230" s="675"/>
      <c r="G230" s="675"/>
      <c r="H230" s="675"/>
      <c r="I230" s="675"/>
      <c r="J230" s="675"/>
      <c r="K230" s="675"/>
      <c r="L230" s="675"/>
      <c r="M230" s="675"/>
      <c r="N230" s="675"/>
      <c r="O230" s="675"/>
      <c r="P230" s="675"/>
      <c r="Q230" s="675"/>
      <c r="R230" s="675"/>
      <c r="S230" s="675"/>
      <c r="T230" s="891"/>
      <c r="U230" s="675"/>
      <c r="V230" s="675"/>
      <c r="W230" s="675"/>
      <c r="X230" s="675"/>
      <c r="Y230" s="675"/>
      <c r="Z230" s="675"/>
      <c r="AA230" s="675"/>
      <c r="AB230" s="675"/>
      <c r="AC230" s="675"/>
      <c r="AD230" s="675"/>
      <c r="AE230" s="675"/>
      <c r="AF230" s="675"/>
      <c r="AG230" s="675"/>
      <c r="AH230" s="675"/>
      <c r="AI230" s="675"/>
      <c r="AJ230" s="675"/>
      <c r="AK230" s="675"/>
      <c r="AL230" s="675"/>
      <c r="AM230" s="675"/>
      <c r="AN230" s="675"/>
      <c r="AO230" s="675"/>
      <c r="AP230" s="675"/>
      <c r="AQ230" s="675"/>
      <c r="AR230" s="675"/>
      <c r="AS230" s="675"/>
      <c r="AT230" s="675"/>
      <c r="AU230" s="752"/>
      <c r="AV230" s="752"/>
      <c r="AW230" s="752"/>
      <c r="AX230" s="752"/>
      <c r="AY230" s="675"/>
      <c r="AZ230" s="675"/>
      <c r="BA230" s="675"/>
      <c r="BB230" s="675"/>
      <c r="BC230" s="675"/>
      <c r="BD230" s="675"/>
      <c r="BE230" s="675"/>
      <c r="BF230" s="675"/>
      <c r="BG230" s="675"/>
      <c r="BH230" s="675"/>
      <c r="BI230" s="675"/>
      <c r="BJ230" s="675"/>
      <c r="BK230" s="675"/>
      <c r="BL230" s="675"/>
      <c r="BM230" s="675"/>
      <c r="BN230" s="675"/>
      <c r="BO230" s="675"/>
      <c r="BP230" s="675"/>
      <c r="BQ230" s="675"/>
      <c r="BR230" s="675"/>
      <c r="BS230" s="675"/>
      <c r="BT230" s="675"/>
      <c r="BU230" s="770"/>
      <c r="BV230" s="770"/>
      <c r="BW230" s="770"/>
      <c r="BX230" s="770"/>
      <c r="BY230" s="770"/>
      <c r="BZ230" s="770"/>
      <c r="CA230" s="770"/>
      <c r="CB230" s="770"/>
      <c r="CC230" s="675"/>
      <c r="CD230" s="797"/>
      <c r="CE230" s="797"/>
      <c r="CF230" s="797"/>
      <c r="CG230" s="797"/>
      <c r="CH230" s="797"/>
      <c r="CI230" s="797"/>
      <c r="CJ230" s="675"/>
      <c r="CK230" s="675"/>
      <c r="CL230" s="675"/>
      <c r="CM230" s="675"/>
      <c r="CN230" s="675"/>
      <c r="CO230" s="675"/>
      <c r="CP230" s="675"/>
      <c r="CQ230" s="675"/>
      <c r="CR230" s="675"/>
      <c r="CS230" s="675"/>
      <c r="CT230" s="675"/>
      <c r="CU230" s="675"/>
      <c r="CV230" s="675"/>
      <c r="CW230" s="675"/>
      <c r="CX230" s="675"/>
      <c r="CY230" s="675"/>
      <c r="CZ230" s="675"/>
      <c r="DA230" s="675"/>
      <c r="DB230" s="675"/>
      <c r="DC230" s="675"/>
      <c r="DD230" s="675"/>
      <c r="DE230" s="675"/>
      <c r="DF230" s="675"/>
      <c r="DG230" s="675"/>
      <c r="DH230" s="675"/>
      <c r="DI230" s="675"/>
      <c r="DJ230" s="675"/>
      <c r="DK230" s="675"/>
      <c r="DL230" s="675"/>
      <c r="DM230" s="675"/>
      <c r="DN230" s="675"/>
      <c r="DO230" s="675"/>
      <c r="DP230" s="675"/>
      <c r="DQ230" s="675"/>
      <c r="DR230" s="675"/>
      <c r="DS230" s="675"/>
      <c r="DT230" s="675"/>
      <c r="DU230" s="675"/>
      <c r="DV230" s="675"/>
      <c r="DW230" s="675"/>
      <c r="DX230" s="675"/>
      <c r="DY230" s="675"/>
      <c r="DZ230" s="675"/>
      <c r="EA230" s="675"/>
      <c r="EB230" s="675"/>
      <c r="EC230" s="675"/>
      <c r="ED230" s="675"/>
      <c r="EE230" s="675"/>
      <c r="EF230" s="675"/>
      <c r="EG230" s="675"/>
      <c r="EH230" s="675"/>
      <c r="EI230" s="675"/>
      <c r="EJ230" s="675"/>
      <c r="EK230" s="675"/>
    </row>
    <row r="231" spans="1:141" ht="12" customHeight="1" x14ac:dyDescent="0.15">
      <c r="A231" s="675"/>
      <c r="B231" s="675"/>
      <c r="C231" s="675"/>
      <c r="D231" s="675"/>
      <c r="E231" s="675"/>
      <c r="F231" s="675"/>
      <c r="G231" s="675"/>
      <c r="H231" s="675"/>
      <c r="I231" s="675"/>
      <c r="J231" s="675"/>
      <c r="K231" s="675"/>
      <c r="L231" s="675"/>
      <c r="M231" s="675"/>
      <c r="N231" s="675"/>
      <c r="O231" s="675"/>
      <c r="P231" s="675"/>
      <c r="Q231" s="675"/>
      <c r="R231" s="675"/>
      <c r="S231" s="675"/>
      <c r="T231" s="891"/>
      <c r="U231" s="675"/>
      <c r="V231" s="675"/>
      <c r="W231" s="675"/>
      <c r="X231" s="675"/>
      <c r="Y231" s="675"/>
      <c r="Z231" s="675"/>
      <c r="AA231" s="675"/>
      <c r="AB231" s="675"/>
      <c r="AC231" s="675"/>
      <c r="AD231" s="675"/>
      <c r="AE231" s="675"/>
      <c r="AF231" s="675"/>
      <c r="AG231" s="675"/>
      <c r="AH231" s="675"/>
      <c r="AI231" s="675"/>
      <c r="AJ231" s="675"/>
      <c r="AK231" s="675"/>
      <c r="AL231" s="675"/>
      <c r="AM231" s="675"/>
      <c r="AN231" s="675"/>
      <c r="AO231" s="675"/>
      <c r="AP231" s="675"/>
      <c r="AQ231" s="675"/>
      <c r="AR231" s="675"/>
      <c r="AS231" s="675"/>
      <c r="AT231" s="675"/>
      <c r="AU231" s="752"/>
      <c r="AV231" s="752"/>
      <c r="AW231" s="752"/>
      <c r="AX231" s="752"/>
      <c r="AY231" s="675"/>
      <c r="AZ231" s="675"/>
      <c r="BA231" s="675"/>
      <c r="BB231" s="675"/>
      <c r="BC231" s="675"/>
      <c r="BD231" s="675"/>
      <c r="BE231" s="675"/>
      <c r="BF231" s="675"/>
      <c r="BG231" s="675"/>
      <c r="BH231" s="675"/>
      <c r="BI231" s="675"/>
      <c r="BJ231" s="675"/>
      <c r="BK231" s="675"/>
      <c r="BL231" s="675"/>
      <c r="BM231" s="675"/>
      <c r="BN231" s="675"/>
      <c r="BO231" s="675"/>
      <c r="BP231" s="675"/>
      <c r="BQ231" s="675"/>
      <c r="BR231" s="675"/>
      <c r="BS231" s="675"/>
      <c r="BT231" s="675"/>
      <c r="BU231" s="770"/>
      <c r="BV231" s="770"/>
      <c r="BW231" s="770"/>
      <c r="BX231" s="770"/>
      <c r="BY231" s="770"/>
      <c r="BZ231" s="770"/>
      <c r="CA231" s="770"/>
      <c r="CB231" s="770"/>
      <c r="CC231" s="675"/>
      <c r="CD231" s="797"/>
      <c r="CE231" s="797"/>
      <c r="CF231" s="797"/>
      <c r="CG231" s="797"/>
      <c r="CH231" s="797"/>
      <c r="CI231" s="797"/>
      <c r="CJ231" s="675"/>
      <c r="CK231" s="675"/>
      <c r="CL231" s="675"/>
      <c r="CM231" s="675"/>
      <c r="CN231" s="675"/>
      <c r="CO231" s="675"/>
      <c r="CP231" s="675"/>
      <c r="CQ231" s="675"/>
      <c r="CR231" s="675"/>
      <c r="CS231" s="675"/>
      <c r="CT231" s="675"/>
      <c r="CU231" s="675"/>
      <c r="CV231" s="675"/>
      <c r="CW231" s="675"/>
      <c r="CX231" s="675"/>
      <c r="CY231" s="675"/>
      <c r="CZ231" s="675"/>
      <c r="DA231" s="675"/>
      <c r="DB231" s="675"/>
      <c r="DC231" s="675"/>
      <c r="DD231" s="675"/>
      <c r="DE231" s="675"/>
      <c r="DF231" s="675"/>
      <c r="DG231" s="675"/>
      <c r="DH231" s="675"/>
      <c r="DI231" s="675"/>
      <c r="DJ231" s="675"/>
      <c r="DK231" s="675"/>
      <c r="DL231" s="675"/>
      <c r="DM231" s="675"/>
      <c r="DN231" s="675"/>
      <c r="DO231" s="675"/>
      <c r="DP231" s="675"/>
      <c r="DQ231" s="675"/>
      <c r="DR231" s="675"/>
      <c r="DS231" s="675"/>
      <c r="DT231" s="675"/>
      <c r="DU231" s="675"/>
      <c r="DV231" s="675"/>
      <c r="DW231" s="675"/>
      <c r="DX231" s="675"/>
      <c r="DY231" s="675"/>
      <c r="DZ231" s="675"/>
      <c r="EA231" s="675"/>
      <c r="EB231" s="675"/>
      <c r="EC231" s="675"/>
      <c r="ED231" s="675"/>
      <c r="EE231" s="675"/>
      <c r="EF231" s="675"/>
      <c r="EG231" s="675"/>
      <c r="EH231" s="675"/>
      <c r="EI231" s="675"/>
      <c r="EJ231" s="675"/>
      <c r="EK231" s="675"/>
    </row>
    <row r="232" spans="1:141" ht="12" customHeight="1" x14ac:dyDescent="0.15">
      <c r="A232" s="675"/>
      <c r="B232" s="675"/>
      <c r="C232" s="675"/>
      <c r="D232" s="675"/>
      <c r="E232" s="675"/>
      <c r="F232" s="675"/>
      <c r="G232" s="675"/>
      <c r="H232" s="675"/>
      <c r="I232" s="675"/>
      <c r="J232" s="675"/>
      <c r="K232" s="675"/>
      <c r="L232" s="675"/>
      <c r="M232" s="675"/>
      <c r="N232" s="675"/>
      <c r="O232" s="675"/>
      <c r="P232" s="675"/>
      <c r="Q232" s="675"/>
      <c r="R232" s="675"/>
      <c r="S232" s="675"/>
      <c r="T232" s="891"/>
      <c r="U232" s="675"/>
      <c r="V232" s="675"/>
      <c r="W232" s="675"/>
      <c r="X232" s="675"/>
      <c r="Y232" s="675"/>
      <c r="Z232" s="675"/>
      <c r="AA232" s="675"/>
      <c r="AB232" s="675"/>
      <c r="AC232" s="675"/>
      <c r="AD232" s="675"/>
      <c r="AE232" s="675"/>
      <c r="AF232" s="675"/>
      <c r="AG232" s="675"/>
      <c r="AH232" s="675"/>
      <c r="AI232" s="675"/>
      <c r="AJ232" s="675"/>
      <c r="AK232" s="675"/>
      <c r="AL232" s="675"/>
      <c r="AM232" s="675"/>
      <c r="AN232" s="675"/>
      <c r="AO232" s="675"/>
      <c r="AP232" s="675"/>
      <c r="AQ232" s="675"/>
      <c r="AR232" s="675"/>
      <c r="AS232" s="675"/>
      <c r="AT232" s="675"/>
      <c r="AU232" s="752"/>
      <c r="AV232" s="752"/>
      <c r="AW232" s="752"/>
      <c r="AX232" s="752"/>
      <c r="AY232" s="675"/>
      <c r="AZ232" s="675"/>
      <c r="BA232" s="675"/>
      <c r="BB232" s="675"/>
      <c r="BC232" s="675"/>
      <c r="BD232" s="675"/>
      <c r="BE232" s="675"/>
      <c r="BF232" s="675"/>
      <c r="BG232" s="675"/>
      <c r="BH232" s="675"/>
      <c r="BI232" s="675"/>
      <c r="BJ232" s="675"/>
      <c r="BK232" s="675"/>
      <c r="BL232" s="675"/>
      <c r="BM232" s="675"/>
      <c r="BN232" s="675"/>
      <c r="BO232" s="675"/>
      <c r="BP232" s="675"/>
      <c r="BQ232" s="675"/>
      <c r="BR232" s="675"/>
      <c r="BS232" s="675"/>
      <c r="BT232" s="675"/>
      <c r="BU232" s="770"/>
      <c r="BV232" s="770"/>
      <c r="BW232" s="770"/>
      <c r="BX232" s="770"/>
      <c r="BY232" s="770"/>
      <c r="BZ232" s="770"/>
      <c r="CA232" s="770"/>
      <c r="CB232" s="770"/>
      <c r="CC232" s="675"/>
      <c r="CD232" s="797"/>
      <c r="CE232" s="797"/>
      <c r="CF232" s="797"/>
      <c r="CG232" s="797"/>
      <c r="CH232" s="797"/>
      <c r="CI232" s="797"/>
      <c r="CJ232" s="675"/>
      <c r="CK232" s="675"/>
      <c r="CL232" s="675"/>
      <c r="CM232" s="675"/>
      <c r="CN232" s="675"/>
      <c r="CO232" s="675"/>
      <c r="CP232" s="675"/>
      <c r="CQ232" s="675"/>
      <c r="CR232" s="675"/>
      <c r="CS232" s="675"/>
      <c r="CT232" s="675"/>
      <c r="CU232" s="675"/>
      <c r="CV232" s="675"/>
      <c r="CW232" s="675"/>
      <c r="CX232" s="675"/>
      <c r="CY232" s="675"/>
      <c r="CZ232" s="675"/>
      <c r="DA232" s="675"/>
      <c r="DB232" s="675"/>
      <c r="DC232" s="675"/>
      <c r="DD232" s="675"/>
      <c r="DE232" s="675"/>
      <c r="DF232" s="675"/>
      <c r="DG232" s="675"/>
      <c r="DH232" s="675"/>
      <c r="DI232" s="675"/>
      <c r="DJ232" s="675"/>
      <c r="DK232" s="675"/>
      <c r="DL232" s="675"/>
      <c r="DM232" s="675"/>
      <c r="DN232" s="675"/>
      <c r="DO232" s="675"/>
      <c r="DP232" s="675"/>
      <c r="DQ232" s="675"/>
      <c r="DR232" s="675"/>
      <c r="DS232" s="675"/>
      <c r="DT232" s="675"/>
      <c r="DU232" s="675"/>
      <c r="DV232" s="675"/>
      <c r="DW232" s="675"/>
      <c r="DX232" s="675"/>
      <c r="DY232" s="675"/>
      <c r="DZ232" s="675"/>
      <c r="EA232" s="675"/>
      <c r="EB232" s="675"/>
      <c r="EC232" s="675"/>
      <c r="ED232" s="675"/>
      <c r="EE232" s="675"/>
      <c r="EF232" s="675"/>
      <c r="EG232" s="675"/>
      <c r="EH232" s="675"/>
      <c r="EI232" s="675"/>
      <c r="EJ232" s="675"/>
      <c r="EK232" s="675"/>
    </row>
    <row r="233" spans="1:141" ht="12" customHeight="1" x14ac:dyDescent="0.15">
      <c r="A233" s="675"/>
      <c r="B233" s="675"/>
      <c r="C233" s="675"/>
      <c r="D233" s="675"/>
      <c r="E233" s="675"/>
      <c r="F233" s="675"/>
      <c r="G233" s="675"/>
      <c r="H233" s="675"/>
      <c r="I233" s="675"/>
      <c r="J233" s="675"/>
      <c r="K233" s="675"/>
      <c r="L233" s="675"/>
      <c r="M233" s="675"/>
      <c r="N233" s="675"/>
      <c r="O233" s="675"/>
      <c r="P233" s="675"/>
      <c r="Q233" s="675"/>
      <c r="R233" s="675"/>
      <c r="S233" s="675"/>
      <c r="T233" s="891"/>
      <c r="U233" s="675"/>
      <c r="V233" s="675"/>
      <c r="W233" s="675"/>
      <c r="X233" s="675"/>
      <c r="Y233" s="675"/>
      <c r="Z233" s="675"/>
      <c r="AA233" s="675"/>
      <c r="AB233" s="675"/>
      <c r="AC233" s="675"/>
      <c r="AD233" s="675"/>
      <c r="AE233" s="675"/>
      <c r="AF233" s="675"/>
      <c r="AG233" s="675"/>
      <c r="AH233" s="675"/>
      <c r="AI233" s="675"/>
      <c r="AJ233" s="675"/>
      <c r="AK233" s="675"/>
      <c r="AL233" s="675"/>
      <c r="AM233" s="675"/>
      <c r="AN233" s="675"/>
      <c r="AO233" s="675"/>
      <c r="AP233" s="675"/>
      <c r="AQ233" s="675"/>
      <c r="AR233" s="675"/>
      <c r="AS233" s="675"/>
      <c r="AT233" s="675"/>
      <c r="AU233" s="752"/>
      <c r="AV233" s="752"/>
      <c r="AW233" s="752"/>
      <c r="AX233" s="752"/>
      <c r="AY233" s="675"/>
      <c r="AZ233" s="675"/>
      <c r="BA233" s="675"/>
      <c r="BB233" s="675"/>
      <c r="BC233" s="675"/>
      <c r="BD233" s="675"/>
      <c r="BE233" s="675"/>
      <c r="BF233" s="675"/>
      <c r="BG233" s="675"/>
      <c r="BH233" s="675"/>
      <c r="BI233" s="675"/>
      <c r="BJ233" s="675"/>
      <c r="BK233" s="675"/>
      <c r="BL233" s="675"/>
      <c r="BM233" s="675"/>
      <c r="BN233" s="675"/>
      <c r="BO233" s="675"/>
      <c r="BP233" s="675"/>
      <c r="BQ233" s="675"/>
      <c r="BR233" s="675"/>
      <c r="BS233" s="675"/>
      <c r="BT233" s="675"/>
      <c r="BU233" s="770"/>
      <c r="BV233" s="770"/>
      <c r="BW233" s="770"/>
      <c r="BX233" s="770"/>
      <c r="BY233" s="770"/>
      <c r="BZ233" s="770"/>
      <c r="CA233" s="770"/>
      <c r="CB233" s="770"/>
      <c r="CC233" s="675"/>
      <c r="CD233" s="797"/>
      <c r="CE233" s="797"/>
      <c r="CF233" s="797"/>
      <c r="CG233" s="797"/>
      <c r="CH233" s="797"/>
      <c r="CI233" s="797"/>
      <c r="CJ233" s="675"/>
      <c r="CK233" s="675"/>
      <c r="CL233" s="675"/>
      <c r="CM233" s="675"/>
      <c r="CN233" s="675"/>
      <c r="CO233" s="675"/>
      <c r="CP233" s="675"/>
      <c r="CQ233" s="675"/>
      <c r="CR233" s="675"/>
      <c r="CS233" s="675"/>
      <c r="CT233" s="675"/>
      <c r="CU233" s="675"/>
      <c r="CV233" s="675"/>
      <c r="CW233" s="675"/>
      <c r="CX233" s="675"/>
      <c r="CY233" s="675"/>
      <c r="CZ233" s="675"/>
      <c r="DA233" s="675"/>
      <c r="DB233" s="675"/>
      <c r="DC233" s="675"/>
      <c r="DD233" s="675"/>
      <c r="DE233" s="675"/>
      <c r="DF233" s="675"/>
      <c r="DG233" s="675"/>
      <c r="DH233" s="675"/>
      <c r="DI233" s="675"/>
      <c r="DJ233" s="675"/>
      <c r="DK233" s="675"/>
      <c r="DL233" s="675"/>
      <c r="DM233" s="675"/>
      <c r="DN233" s="675"/>
      <c r="DO233" s="675"/>
      <c r="DP233" s="675"/>
      <c r="DQ233" s="675"/>
      <c r="DR233" s="675"/>
      <c r="DS233" s="675"/>
      <c r="DT233" s="675"/>
      <c r="DU233" s="675"/>
      <c r="DV233" s="675"/>
      <c r="DW233" s="675"/>
      <c r="DX233" s="675"/>
      <c r="DY233" s="675"/>
      <c r="DZ233" s="675"/>
      <c r="EA233" s="675"/>
      <c r="EB233" s="675"/>
      <c r="EC233" s="675"/>
      <c r="ED233" s="675"/>
      <c r="EE233" s="675"/>
      <c r="EF233" s="675"/>
      <c r="EG233" s="675"/>
      <c r="EH233" s="675"/>
      <c r="EI233" s="675"/>
      <c r="EJ233" s="675"/>
      <c r="EK233" s="675"/>
    </row>
    <row r="234" spans="1:141" ht="12" customHeight="1" x14ac:dyDescent="0.15">
      <c r="A234" s="675"/>
      <c r="B234" s="675"/>
      <c r="C234" s="675"/>
      <c r="D234" s="675"/>
      <c r="E234" s="675"/>
      <c r="F234" s="675"/>
      <c r="G234" s="675"/>
      <c r="H234" s="675"/>
      <c r="I234" s="675"/>
      <c r="J234" s="675"/>
      <c r="K234" s="675"/>
      <c r="L234" s="675"/>
      <c r="M234" s="675"/>
      <c r="N234" s="675"/>
      <c r="O234" s="675"/>
      <c r="P234" s="675"/>
      <c r="Q234" s="675"/>
      <c r="R234" s="675"/>
      <c r="S234" s="675"/>
      <c r="T234" s="891"/>
      <c r="U234" s="675"/>
      <c r="V234" s="675"/>
      <c r="W234" s="675"/>
      <c r="X234" s="675"/>
      <c r="Y234" s="675"/>
      <c r="Z234" s="675"/>
      <c r="AA234" s="675"/>
      <c r="AB234" s="675"/>
      <c r="AC234" s="675"/>
      <c r="AD234" s="675"/>
      <c r="AE234" s="675"/>
      <c r="AF234" s="675"/>
      <c r="AG234" s="675"/>
      <c r="AH234" s="675"/>
      <c r="AI234" s="675"/>
      <c r="AJ234" s="675"/>
      <c r="AK234" s="675"/>
      <c r="AL234" s="675"/>
      <c r="AM234" s="675"/>
      <c r="AN234" s="675"/>
      <c r="AO234" s="675"/>
      <c r="AP234" s="675"/>
      <c r="AQ234" s="675"/>
      <c r="AR234" s="675"/>
      <c r="AS234" s="675"/>
      <c r="AT234" s="675"/>
      <c r="AU234" s="752"/>
      <c r="AV234" s="752"/>
      <c r="AW234" s="752"/>
      <c r="AX234" s="752"/>
      <c r="AY234" s="675"/>
      <c r="AZ234" s="675"/>
      <c r="BA234" s="675"/>
      <c r="BB234" s="675"/>
      <c r="BC234" s="675"/>
      <c r="BD234" s="675"/>
      <c r="BE234" s="675"/>
      <c r="BF234" s="675"/>
      <c r="BG234" s="675"/>
      <c r="BH234" s="675"/>
      <c r="BI234" s="675"/>
      <c r="BJ234" s="675"/>
      <c r="BK234" s="675"/>
      <c r="BL234" s="675"/>
      <c r="BM234" s="675"/>
      <c r="BN234" s="675"/>
      <c r="BO234" s="675"/>
      <c r="BP234" s="675"/>
      <c r="BQ234" s="675"/>
      <c r="BR234" s="675"/>
      <c r="BS234" s="675"/>
      <c r="BT234" s="675"/>
      <c r="BU234" s="770"/>
      <c r="BV234" s="770"/>
      <c r="BW234" s="770"/>
      <c r="BX234" s="770"/>
      <c r="BY234" s="770"/>
      <c r="BZ234" s="770"/>
      <c r="CA234" s="770"/>
      <c r="CB234" s="770"/>
      <c r="CC234" s="675"/>
      <c r="CD234" s="797"/>
      <c r="CE234" s="797"/>
      <c r="CF234" s="797"/>
      <c r="CG234" s="797"/>
      <c r="CH234" s="797"/>
      <c r="CI234" s="797"/>
      <c r="CJ234" s="675"/>
      <c r="CK234" s="675"/>
      <c r="CL234" s="675"/>
      <c r="CM234" s="675"/>
      <c r="CN234" s="675"/>
      <c r="CO234" s="675"/>
      <c r="CP234" s="675"/>
      <c r="CQ234" s="675"/>
      <c r="CR234" s="675"/>
      <c r="CS234" s="675"/>
      <c r="CT234" s="675"/>
      <c r="CU234" s="675"/>
      <c r="CV234" s="675"/>
      <c r="CW234" s="675"/>
      <c r="CX234" s="675"/>
      <c r="CY234" s="675"/>
      <c r="CZ234" s="675"/>
      <c r="DA234" s="675"/>
      <c r="DB234" s="675"/>
      <c r="DC234" s="675"/>
      <c r="DD234" s="675"/>
      <c r="DE234" s="675"/>
      <c r="DF234" s="675"/>
      <c r="DG234" s="675"/>
      <c r="DH234" s="675"/>
      <c r="DI234" s="675"/>
      <c r="DJ234" s="675"/>
      <c r="DK234" s="675"/>
      <c r="DL234" s="675"/>
      <c r="DM234" s="675"/>
      <c r="DN234" s="675"/>
      <c r="DO234" s="675"/>
      <c r="DP234" s="675"/>
      <c r="DQ234" s="675"/>
      <c r="DR234" s="675"/>
      <c r="DS234" s="675"/>
      <c r="DT234" s="675"/>
      <c r="DU234" s="675"/>
      <c r="DV234" s="675"/>
      <c r="DW234" s="675"/>
      <c r="DX234" s="675"/>
      <c r="DY234" s="675"/>
      <c r="DZ234" s="675"/>
      <c r="EA234" s="675"/>
      <c r="EB234" s="675"/>
      <c r="EC234" s="675"/>
      <c r="ED234" s="675"/>
      <c r="EE234" s="675"/>
      <c r="EF234" s="675"/>
      <c r="EG234" s="675"/>
      <c r="EH234" s="675"/>
      <c r="EI234" s="675"/>
      <c r="EJ234" s="675"/>
      <c r="EK234" s="675"/>
    </row>
    <row r="235" spans="1:141" ht="12" customHeight="1" x14ac:dyDescent="0.15">
      <c r="A235" s="675"/>
      <c r="B235" s="675"/>
      <c r="C235" s="675"/>
      <c r="D235" s="675"/>
      <c r="E235" s="675"/>
      <c r="F235" s="675"/>
      <c r="G235" s="675"/>
      <c r="H235" s="675"/>
      <c r="I235" s="675"/>
      <c r="J235" s="675"/>
      <c r="K235" s="675"/>
      <c r="L235" s="675"/>
      <c r="M235" s="675"/>
      <c r="N235" s="675"/>
      <c r="O235" s="675"/>
      <c r="P235" s="675"/>
      <c r="Q235" s="675"/>
      <c r="R235" s="675"/>
      <c r="S235" s="675"/>
      <c r="T235" s="891"/>
      <c r="U235" s="675"/>
      <c r="V235" s="675"/>
      <c r="W235" s="675"/>
      <c r="X235" s="675"/>
      <c r="Y235" s="675"/>
      <c r="Z235" s="675"/>
      <c r="AA235" s="675"/>
      <c r="AB235" s="675"/>
      <c r="AC235" s="675"/>
      <c r="AD235" s="675"/>
      <c r="AE235" s="675"/>
      <c r="AF235" s="675"/>
      <c r="AG235" s="675"/>
      <c r="AH235" s="675"/>
      <c r="AI235" s="675"/>
      <c r="AJ235" s="675"/>
      <c r="AK235" s="675"/>
      <c r="AL235" s="675"/>
      <c r="AM235" s="675"/>
      <c r="AN235" s="675"/>
      <c r="AO235" s="675"/>
      <c r="AP235" s="675"/>
      <c r="AQ235" s="675"/>
      <c r="AR235" s="675"/>
      <c r="AS235" s="675"/>
      <c r="AT235" s="675"/>
      <c r="AU235" s="752"/>
      <c r="AV235" s="752"/>
      <c r="AW235" s="752"/>
      <c r="AX235" s="752"/>
      <c r="AY235" s="675"/>
      <c r="AZ235" s="675"/>
      <c r="BA235" s="675"/>
      <c r="BB235" s="675"/>
      <c r="BC235" s="675"/>
      <c r="BD235" s="675"/>
      <c r="BE235" s="675"/>
      <c r="BF235" s="675"/>
      <c r="BG235" s="675"/>
      <c r="BH235" s="675"/>
      <c r="BI235" s="675"/>
      <c r="BJ235" s="675"/>
      <c r="BK235" s="675"/>
      <c r="BL235" s="675"/>
      <c r="BM235" s="675"/>
      <c r="BN235" s="675"/>
      <c r="BO235" s="675"/>
      <c r="BP235" s="675"/>
      <c r="BQ235" s="675"/>
      <c r="BR235" s="675"/>
      <c r="BS235" s="675"/>
      <c r="BT235" s="675"/>
      <c r="BU235" s="770"/>
      <c r="BV235" s="770"/>
      <c r="BW235" s="770"/>
      <c r="BX235" s="770"/>
      <c r="BY235" s="770"/>
      <c r="BZ235" s="770"/>
      <c r="CA235" s="770"/>
      <c r="CB235" s="770"/>
      <c r="CC235" s="675"/>
      <c r="CD235" s="797"/>
      <c r="CE235" s="797"/>
      <c r="CF235" s="797"/>
      <c r="CG235" s="797"/>
      <c r="CH235" s="797"/>
      <c r="CI235" s="797"/>
      <c r="CJ235" s="675"/>
      <c r="CK235" s="675"/>
      <c r="CL235" s="675"/>
      <c r="CM235" s="675"/>
      <c r="CN235" s="675"/>
      <c r="CO235" s="675"/>
      <c r="CP235" s="675"/>
      <c r="CQ235" s="675"/>
      <c r="CR235" s="675"/>
      <c r="CS235" s="675"/>
      <c r="CT235" s="675"/>
      <c r="CU235" s="675"/>
      <c r="CV235" s="675"/>
      <c r="CW235" s="675"/>
      <c r="CX235" s="675"/>
      <c r="CY235" s="675"/>
      <c r="CZ235" s="675"/>
      <c r="DA235" s="675"/>
      <c r="DB235" s="675"/>
      <c r="DC235" s="675"/>
      <c r="DD235" s="675"/>
      <c r="DE235" s="675"/>
      <c r="DF235" s="675"/>
      <c r="DG235" s="675"/>
      <c r="DH235" s="675"/>
      <c r="DI235" s="675"/>
      <c r="DJ235" s="675"/>
      <c r="DK235" s="675"/>
      <c r="DL235" s="675"/>
      <c r="DM235" s="675"/>
      <c r="DN235" s="675"/>
      <c r="DO235" s="675"/>
      <c r="DP235" s="675"/>
      <c r="DQ235" s="675"/>
      <c r="DR235" s="675"/>
      <c r="DS235" s="675"/>
      <c r="DT235" s="675"/>
      <c r="DU235" s="675"/>
      <c r="DV235" s="675"/>
      <c r="DW235" s="675"/>
      <c r="DX235" s="675"/>
      <c r="DY235" s="675"/>
      <c r="DZ235" s="675"/>
      <c r="EA235" s="675"/>
      <c r="EB235" s="675"/>
      <c r="EC235" s="675"/>
      <c r="ED235" s="675"/>
      <c r="EE235" s="675"/>
      <c r="EF235" s="675"/>
      <c r="EG235" s="675"/>
      <c r="EH235" s="675"/>
      <c r="EI235" s="675"/>
      <c r="EJ235" s="675"/>
      <c r="EK235" s="675"/>
    </row>
    <row r="236" spans="1:141" ht="12" customHeight="1" x14ac:dyDescent="0.15">
      <c r="A236" s="675"/>
      <c r="B236" s="675"/>
      <c r="C236" s="675"/>
      <c r="D236" s="675"/>
      <c r="E236" s="675"/>
      <c r="F236" s="675"/>
      <c r="G236" s="675"/>
      <c r="H236" s="675"/>
      <c r="I236" s="675"/>
      <c r="J236" s="675"/>
      <c r="K236" s="675"/>
      <c r="L236" s="675"/>
      <c r="M236" s="675"/>
      <c r="N236" s="675"/>
      <c r="O236" s="675"/>
      <c r="P236" s="675"/>
      <c r="Q236" s="675"/>
      <c r="R236" s="675"/>
      <c r="S236" s="675"/>
      <c r="T236" s="891"/>
      <c r="U236" s="675"/>
      <c r="V236" s="675"/>
      <c r="W236" s="675"/>
      <c r="X236" s="675"/>
      <c r="Y236" s="675"/>
      <c r="Z236" s="675"/>
      <c r="AA236" s="675"/>
      <c r="AB236" s="675"/>
      <c r="AC236" s="675"/>
      <c r="AD236" s="675"/>
      <c r="AE236" s="675"/>
      <c r="AF236" s="675"/>
      <c r="AG236" s="675"/>
      <c r="AH236" s="675"/>
      <c r="AI236" s="675"/>
      <c r="AJ236" s="675"/>
      <c r="AK236" s="675"/>
      <c r="AL236" s="675"/>
      <c r="AM236" s="675"/>
      <c r="AN236" s="675"/>
      <c r="AO236" s="675"/>
      <c r="AP236" s="675"/>
      <c r="AQ236" s="675"/>
      <c r="AR236" s="675"/>
      <c r="AS236" s="675"/>
      <c r="AT236" s="675"/>
      <c r="AU236" s="752"/>
      <c r="AV236" s="752"/>
      <c r="AW236" s="752"/>
      <c r="AX236" s="752"/>
      <c r="AY236" s="675"/>
      <c r="AZ236" s="675"/>
      <c r="BA236" s="675"/>
      <c r="BB236" s="675"/>
      <c r="BC236" s="675"/>
      <c r="BD236" s="675"/>
      <c r="BE236" s="675"/>
      <c r="BF236" s="675"/>
      <c r="BG236" s="675"/>
      <c r="BH236" s="675"/>
      <c r="BI236" s="675"/>
      <c r="BJ236" s="675"/>
      <c r="BK236" s="675"/>
      <c r="BL236" s="675"/>
      <c r="BM236" s="675"/>
      <c r="BN236" s="675"/>
      <c r="BO236" s="675"/>
      <c r="BP236" s="675"/>
      <c r="BQ236" s="675"/>
      <c r="BR236" s="675"/>
      <c r="BS236" s="675"/>
      <c r="BT236" s="675"/>
      <c r="BU236" s="770"/>
      <c r="BV236" s="770"/>
      <c r="BW236" s="770"/>
      <c r="BX236" s="770"/>
      <c r="BY236" s="770"/>
      <c r="BZ236" s="770"/>
      <c r="CA236" s="770"/>
      <c r="CB236" s="770"/>
      <c r="CC236" s="675"/>
      <c r="CD236" s="797"/>
      <c r="CE236" s="797"/>
      <c r="CF236" s="797"/>
      <c r="CG236" s="797"/>
      <c r="CH236" s="797"/>
      <c r="CI236" s="797"/>
      <c r="CJ236" s="675"/>
      <c r="CK236" s="675"/>
      <c r="CL236" s="675"/>
      <c r="CM236" s="675"/>
      <c r="CN236" s="675"/>
      <c r="CO236" s="675"/>
      <c r="CP236" s="675"/>
      <c r="CQ236" s="675"/>
      <c r="CR236" s="675"/>
      <c r="CS236" s="675"/>
      <c r="CT236" s="675"/>
      <c r="CU236" s="675"/>
      <c r="CV236" s="675"/>
      <c r="CW236" s="675"/>
      <c r="CX236" s="675"/>
      <c r="CY236" s="675"/>
      <c r="CZ236" s="675"/>
      <c r="DA236" s="675"/>
      <c r="DB236" s="675"/>
      <c r="DC236" s="675"/>
      <c r="DD236" s="675"/>
      <c r="DE236" s="675"/>
      <c r="DF236" s="675"/>
      <c r="DG236" s="675"/>
      <c r="DH236" s="675"/>
      <c r="DI236" s="675"/>
      <c r="DJ236" s="675"/>
      <c r="DK236" s="675"/>
      <c r="DL236" s="675"/>
      <c r="DM236" s="675"/>
      <c r="DN236" s="675"/>
      <c r="DO236" s="675"/>
      <c r="DP236" s="675"/>
      <c r="DQ236" s="675"/>
      <c r="DR236" s="675"/>
      <c r="DS236" s="675"/>
      <c r="DT236" s="675"/>
      <c r="DU236" s="675"/>
      <c r="DV236" s="675"/>
      <c r="DW236" s="675"/>
      <c r="DX236" s="675"/>
      <c r="DY236" s="675"/>
      <c r="DZ236" s="675"/>
      <c r="EA236" s="675"/>
      <c r="EB236" s="675"/>
      <c r="EC236" s="675"/>
      <c r="ED236" s="675"/>
      <c r="EE236" s="675"/>
      <c r="EF236" s="675"/>
      <c r="EG236" s="675"/>
      <c r="EH236" s="675"/>
      <c r="EI236" s="675"/>
      <c r="EJ236" s="675"/>
      <c r="EK236" s="675"/>
    </row>
    <row r="237" spans="1:141" ht="12" customHeight="1" x14ac:dyDescent="0.15">
      <c r="A237" s="675"/>
      <c r="B237" s="675"/>
      <c r="C237" s="675"/>
      <c r="D237" s="675"/>
      <c r="E237" s="675"/>
      <c r="F237" s="675"/>
      <c r="G237" s="675"/>
      <c r="H237" s="675"/>
      <c r="I237" s="675"/>
      <c r="J237" s="675"/>
      <c r="K237" s="675"/>
      <c r="L237" s="675"/>
      <c r="M237" s="675"/>
      <c r="N237" s="675"/>
      <c r="O237" s="675"/>
      <c r="P237" s="675"/>
      <c r="Q237" s="675"/>
      <c r="R237" s="675"/>
      <c r="S237" s="675"/>
      <c r="T237" s="891"/>
      <c r="U237" s="675"/>
      <c r="V237" s="675"/>
      <c r="W237" s="675"/>
      <c r="X237" s="675"/>
      <c r="Y237" s="675"/>
      <c r="Z237" s="675"/>
      <c r="AA237" s="675"/>
      <c r="AB237" s="675"/>
      <c r="AC237" s="675"/>
      <c r="AD237" s="675"/>
      <c r="AE237" s="675"/>
      <c r="AF237" s="675"/>
      <c r="AG237" s="675"/>
      <c r="AH237" s="675"/>
      <c r="AI237" s="675"/>
      <c r="AJ237" s="675"/>
      <c r="AK237" s="675"/>
      <c r="AL237" s="675"/>
      <c r="AM237" s="675"/>
      <c r="AN237" s="675"/>
      <c r="AO237" s="675"/>
      <c r="AP237" s="675"/>
      <c r="AQ237" s="675"/>
      <c r="AR237" s="675"/>
      <c r="AS237" s="675"/>
      <c r="AT237" s="675"/>
      <c r="AU237" s="752"/>
      <c r="AV237" s="752"/>
      <c r="AW237" s="752"/>
      <c r="AX237" s="752"/>
      <c r="AY237" s="675"/>
      <c r="AZ237" s="675"/>
      <c r="BA237" s="675"/>
      <c r="BB237" s="675"/>
      <c r="BC237" s="675"/>
      <c r="BD237" s="675"/>
      <c r="BE237" s="675"/>
      <c r="BF237" s="675"/>
      <c r="BG237" s="675"/>
      <c r="BH237" s="675"/>
      <c r="BI237" s="675"/>
      <c r="BJ237" s="675"/>
      <c r="BK237" s="675"/>
      <c r="BL237" s="675"/>
      <c r="BM237" s="675"/>
      <c r="BN237" s="675"/>
      <c r="BO237" s="675"/>
      <c r="BP237" s="675"/>
      <c r="BQ237" s="675"/>
      <c r="BR237" s="675"/>
      <c r="BS237" s="675"/>
      <c r="BT237" s="675"/>
      <c r="BU237" s="770"/>
      <c r="BV237" s="770"/>
      <c r="BW237" s="770"/>
      <c r="BX237" s="770"/>
      <c r="BY237" s="770"/>
      <c r="BZ237" s="770"/>
      <c r="CA237" s="770"/>
      <c r="CB237" s="770"/>
      <c r="CC237" s="675"/>
      <c r="CD237" s="797"/>
      <c r="CE237" s="797"/>
      <c r="CF237" s="797"/>
      <c r="CG237" s="797"/>
      <c r="CH237" s="797"/>
      <c r="CI237" s="797"/>
      <c r="CJ237" s="675"/>
      <c r="CK237" s="675"/>
      <c r="CL237" s="675"/>
      <c r="CM237" s="675"/>
      <c r="CN237" s="675"/>
      <c r="CO237" s="675"/>
      <c r="CP237" s="675"/>
      <c r="CQ237" s="675"/>
      <c r="CR237" s="675"/>
      <c r="CS237" s="675"/>
      <c r="CT237" s="675"/>
      <c r="CU237" s="675"/>
      <c r="CV237" s="675"/>
      <c r="CW237" s="675"/>
      <c r="CX237" s="675"/>
      <c r="CY237" s="675"/>
      <c r="CZ237" s="675"/>
      <c r="DA237" s="675"/>
      <c r="DB237" s="675"/>
      <c r="DC237" s="675"/>
      <c r="DD237" s="675"/>
      <c r="DE237" s="675"/>
      <c r="DF237" s="675"/>
      <c r="DG237" s="675"/>
      <c r="DH237" s="675"/>
      <c r="DI237" s="675"/>
      <c r="DJ237" s="675"/>
      <c r="DK237" s="675"/>
      <c r="DL237" s="675"/>
      <c r="DM237" s="675"/>
      <c r="DN237" s="675"/>
      <c r="DO237" s="675"/>
      <c r="DP237" s="675"/>
      <c r="DQ237" s="675"/>
      <c r="DR237" s="675"/>
      <c r="DS237" s="675"/>
      <c r="DT237" s="675"/>
      <c r="DU237" s="675"/>
      <c r="DV237" s="675"/>
      <c r="DW237" s="675"/>
      <c r="DX237" s="675"/>
      <c r="DY237" s="675"/>
      <c r="DZ237" s="675"/>
      <c r="EA237" s="675"/>
      <c r="EB237" s="675"/>
      <c r="EC237" s="675"/>
      <c r="ED237" s="675"/>
      <c r="EE237" s="675"/>
      <c r="EF237" s="675"/>
      <c r="EG237" s="675"/>
      <c r="EH237" s="675"/>
      <c r="EI237" s="675"/>
      <c r="EJ237" s="675"/>
      <c r="EK237" s="675"/>
    </row>
    <row r="238" spans="1:141" ht="12" customHeight="1" x14ac:dyDescent="0.15">
      <c r="A238" s="675"/>
      <c r="B238" s="675"/>
      <c r="C238" s="675"/>
      <c r="D238" s="675"/>
      <c r="E238" s="675"/>
      <c r="F238" s="675"/>
      <c r="G238" s="675"/>
      <c r="H238" s="675"/>
      <c r="I238" s="675"/>
      <c r="J238" s="675"/>
      <c r="K238" s="675"/>
      <c r="L238" s="675"/>
      <c r="M238" s="675"/>
      <c r="N238" s="675"/>
      <c r="O238" s="675"/>
      <c r="P238" s="675"/>
      <c r="Q238" s="675"/>
      <c r="R238" s="675"/>
      <c r="S238" s="675"/>
      <c r="T238" s="891"/>
      <c r="U238" s="675"/>
      <c r="V238" s="675"/>
      <c r="W238" s="675"/>
      <c r="X238" s="675"/>
      <c r="Y238" s="675"/>
      <c r="Z238" s="675"/>
      <c r="AA238" s="675"/>
      <c r="AB238" s="675"/>
      <c r="AC238" s="675"/>
      <c r="AD238" s="675"/>
      <c r="AE238" s="675"/>
      <c r="AF238" s="675"/>
      <c r="AG238" s="675"/>
      <c r="AH238" s="675"/>
      <c r="AI238" s="675"/>
      <c r="AJ238" s="675"/>
      <c r="AK238" s="675"/>
      <c r="AL238" s="675"/>
      <c r="AM238" s="675"/>
      <c r="AN238" s="675"/>
      <c r="AO238" s="675"/>
      <c r="AP238" s="675"/>
      <c r="AQ238" s="675"/>
      <c r="AR238" s="675"/>
      <c r="AS238" s="675"/>
      <c r="AT238" s="675"/>
      <c r="AU238" s="752"/>
      <c r="AV238" s="752"/>
      <c r="AW238" s="752"/>
      <c r="AX238" s="752"/>
      <c r="AY238" s="675"/>
      <c r="AZ238" s="675"/>
      <c r="BA238" s="675"/>
      <c r="BB238" s="675"/>
      <c r="BC238" s="675"/>
      <c r="BD238" s="675"/>
      <c r="BE238" s="675"/>
      <c r="BF238" s="675"/>
      <c r="BG238" s="675"/>
      <c r="BH238" s="675"/>
      <c r="BI238" s="675"/>
      <c r="BJ238" s="675"/>
      <c r="BK238" s="675"/>
      <c r="BL238" s="675"/>
      <c r="BM238" s="675"/>
      <c r="BN238" s="675"/>
      <c r="BO238" s="675"/>
      <c r="BP238" s="675"/>
      <c r="BQ238" s="675"/>
      <c r="BR238" s="675"/>
      <c r="BS238" s="675"/>
      <c r="BT238" s="675"/>
      <c r="BU238" s="770"/>
      <c r="BV238" s="770"/>
      <c r="BW238" s="770"/>
      <c r="BX238" s="770"/>
      <c r="BY238" s="770"/>
      <c r="BZ238" s="770"/>
      <c r="CA238" s="770"/>
      <c r="CB238" s="770"/>
      <c r="CC238" s="675"/>
      <c r="CD238" s="797"/>
      <c r="CE238" s="797"/>
      <c r="CF238" s="797"/>
      <c r="CG238" s="797"/>
      <c r="CH238" s="797"/>
      <c r="CI238" s="797"/>
      <c r="CJ238" s="675"/>
      <c r="CK238" s="675"/>
      <c r="CL238" s="675"/>
      <c r="CM238" s="675"/>
      <c r="CN238" s="675"/>
      <c r="CO238" s="675"/>
      <c r="CP238" s="675"/>
      <c r="CQ238" s="675"/>
      <c r="CR238" s="675"/>
      <c r="CS238" s="675"/>
      <c r="CT238" s="675"/>
      <c r="CU238" s="675"/>
      <c r="CV238" s="675"/>
      <c r="CW238" s="675"/>
      <c r="CX238" s="675"/>
      <c r="CY238" s="675"/>
      <c r="CZ238" s="675"/>
      <c r="DA238" s="675"/>
      <c r="DB238" s="675"/>
      <c r="DC238" s="675"/>
      <c r="DD238" s="675"/>
      <c r="DE238" s="675"/>
      <c r="DF238" s="675"/>
      <c r="DG238" s="675"/>
      <c r="DH238" s="675"/>
      <c r="DI238" s="675"/>
      <c r="DJ238" s="675"/>
      <c r="DK238" s="675"/>
      <c r="DL238" s="675"/>
      <c r="DM238" s="675"/>
      <c r="DN238" s="675"/>
      <c r="DO238" s="675"/>
      <c r="DP238" s="675"/>
      <c r="DQ238" s="675"/>
      <c r="DR238" s="675"/>
      <c r="DS238" s="675"/>
      <c r="DT238" s="675"/>
      <c r="DU238" s="675"/>
      <c r="DV238" s="675"/>
      <c r="DW238" s="675"/>
      <c r="DX238" s="675"/>
      <c r="DY238" s="675"/>
      <c r="DZ238" s="675"/>
      <c r="EA238" s="675"/>
      <c r="EB238" s="675"/>
      <c r="EC238" s="675"/>
      <c r="ED238" s="675"/>
      <c r="EE238" s="675"/>
      <c r="EF238" s="675"/>
      <c r="EG238" s="675"/>
      <c r="EH238" s="675"/>
      <c r="EI238" s="675"/>
      <c r="EJ238" s="675"/>
      <c r="EK238" s="675"/>
    </row>
    <row r="239" spans="1:141" ht="12" customHeight="1" x14ac:dyDescent="0.15">
      <c r="A239" s="675"/>
      <c r="B239" s="675"/>
      <c r="C239" s="675"/>
      <c r="D239" s="675"/>
      <c r="E239" s="675"/>
      <c r="F239" s="675"/>
      <c r="G239" s="675"/>
      <c r="H239" s="675"/>
      <c r="I239" s="675"/>
      <c r="J239" s="675"/>
      <c r="K239" s="675"/>
      <c r="L239" s="675"/>
      <c r="M239" s="675"/>
      <c r="N239" s="675"/>
      <c r="O239" s="675"/>
      <c r="P239" s="675"/>
      <c r="Q239" s="675"/>
      <c r="R239" s="675"/>
      <c r="S239" s="675"/>
      <c r="T239" s="891"/>
      <c r="U239" s="675"/>
      <c r="V239" s="675"/>
      <c r="W239" s="675"/>
      <c r="X239" s="675"/>
      <c r="Y239" s="675"/>
      <c r="Z239" s="675"/>
      <c r="AA239" s="675"/>
      <c r="AB239" s="675"/>
      <c r="AC239" s="675"/>
      <c r="AD239" s="675"/>
      <c r="AE239" s="675"/>
      <c r="AF239" s="675"/>
      <c r="AG239" s="675"/>
      <c r="AH239" s="675"/>
      <c r="AI239" s="675"/>
      <c r="AJ239" s="675"/>
      <c r="AK239" s="675"/>
      <c r="AL239" s="675"/>
      <c r="AM239" s="675"/>
      <c r="AN239" s="675"/>
      <c r="AO239" s="675"/>
      <c r="AP239" s="675"/>
      <c r="AQ239" s="675"/>
      <c r="AR239" s="675"/>
      <c r="AS239" s="675"/>
      <c r="AT239" s="675"/>
      <c r="AU239" s="752"/>
      <c r="AV239" s="752"/>
      <c r="AW239" s="752"/>
      <c r="AX239" s="752"/>
      <c r="AY239" s="675"/>
      <c r="AZ239" s="675"/>
      <c r="BA239" s="675"/>
      <c r="BB239" s="675"/>
      <c r="BC239" s="675"/>
      <c r="BD239" s="675"/>
      <c r="BE239" s="675"/>
      <c r="BF239" s="675"/>
      <c r="BG239" s="675"/>
      <c r="BH239" s="675"/>
      <c r="BI239" s="675"/>
      <c r="BJ239" s="675"/>
      <c r="BK239" s="675"/>
      <c r="BL239" s="675"/>
      <c r="BM239" s="675"/>
      <c r="BN239" s="675"/>
      <c r="BO239" s="675"/>
      <c r="BP239" s="675"/>
      <c r="BQ239" s="675"/>
      <c r="BR239" s="675"/>
      <c r="BS239" s="675"/>
      <c r="BT239" s="675"/>
      <c r="BU239" s="770"/>
      <c r="BV239" s="770"/>
      <c r="BW239" s="770"/>
      <c r="BX239" s="770"/>
      <c r="BY239" s="770"/>
      <c r="BZ239" s="770"/>
      <c r="CA239" s="770"/>
      <c r="CB239" s="770"/>
      <c r="CC239" s="675"/>
      <c r="CD239" s="797"/>
      <c r="CE239" s="797"/>
      <c r="CF239" s="797"/>
      <c r="CG239" s="797"/>
      <c r="CH239" s="797"/>
      <c r="CI239" s="797"/>
      <c r="CJ239" s="675"/>
      <c r="CK239" s="675"/>
      <c r="CL239" s="675"/>
      <c r="CM239" s="675"/>
      <c r="CN239" s="675"/>
      <c r="CO239" s="675"/>
      <c r="CP239" s="675"/>
      <c r="CQ239" s="675"/>
      <c r="CR239" s="675"/>
      <c r="CS239" s="675"/>
      <c r="CT239" s="675"/>
      <c r="CU239" s="675"/>
      <c r="CV239" s="675"/>
      <c r="CW239" s="675"/>
      <c r="CX239" s="675"/>
      <c r="CY239" s="675"/>
      <c r="CZ239" s="675"/>
      <c r="DA239" s="675"/>
      <c r="DB239" s="675"/>
      <c r="DC239" s="675"/>
      <c r="DD239" s="675"/>
      <c r="DE239" s="675"/>
      <c r="DF239" s="675"/>
      <c r="DG239" s="675"/>
      <c r="DH239" s="675"/>
      <c r="DI239" s="675"/>
      <c r="DJ239" s="675"/>
      <c r="DK239" s="675"/>
      <c r="DL239" s="675"/>
      <c r="DM239" s="675"/>
      <c r="DN239" s="675"/>
      <c r="DO239" s="675"/>
      <c r="DP239" s="675"/>
      <c r="DQ239" s="675"/>
      <c r="DR239" s="675"/>
      <c r="DS239" s="675"/>
      <c r="DT239" s="675"/>
      <c r="DU239" s="675"/>
      <c r="DV239" s="675"/>
      <c r="DW239" s="675"/>
      <c r="DX239" s="675"/>
      <c r="DY239" s="675"/>
      <c r="DZ239" s="675"/>
      <c r="EA239" s="675"/>
      <c r="EB239" s="675"/>
      <c r="EC239" s="675"/>
      <c r="ED239" s="675"/>
      <c r="EE239" s="675"/>
      <c r="EF239" s="675"/>
      <c r="EG239" s="675"/>
      <c r="EH239" s="675"/>
      <c r="EI239" s="675"/>
      <c r="EJ239" s="675"/>
      <c r="EK239" s="675"/>
    </row>
    <row r="240" spans="1:141" ht="12" customHeight="1" x14ac:dyDescent="0.15">
      <c r="A240" s="675"/>
      <c r="B240" s="675"/>
      <c r="C240" s="675"/>
      <c r="D240" s="675"/>
      <c r="E240" s="675"/>
      <c r="F240" s="675"/>
      <c r="G240" s="675"/>
      <c r="H240" s="675"/>
      <c r="I240" s="675"/>
      <c r="J240" s="675"/>
      <c r="K240" s="675"/>
      <c r="L240" s="675"/>
      <c r="M240" s="675"/>
      <c r="N240" s="675"/>
      <c r="O240" s="675"/>
      <c r="P240" s="675"/>
      <c r="Q240" s="675"/>
      <c r="R240" s="675"/>
      <c r="S240" s="675"/>
      <c r="T240" s="891"/>
      <c r="U240" s="675"/>
      <c r="V240" s="675"/>
      <c r="W240" s="675"/>
      <c r="X240" s="675"/>
      <c r="Y240" s="675"/>
      <c r="Z240" s="675"/>
      <c r="AA240" s="675"/>
      <c r="AB240" s="675"/>
      <c r="AC240" s="675"/>
      <c r="AD240" s="675"/>
      <c r="AE240" s="675"/>
      <c r="AF240" s="675"/>
      <c r="AG240" s="675"/>
      <c r="AH240" s="675"/>
      <c r="AI240" s="675"/>
      <c r="AJ240" s="675"/>
      <c r="AK240" s="675"/>
      <c r="AL240" s="675"/>
      <c r="AM240" s="675"/>
      <c r="AN240" s="675"/>
      <c r="AO240" s="675"/>
      <c r="AP240" s="675"/>
      <c r="AQ240" s="675"/>
      <c r="AR240" s="675"/>
      <c r="AS240" s="675"/>
      <c r="AT240" s="675"/>
      <c r="AU240" s="752"/>
      <c r="AV240" s="752"/>
      <c r="AW240" s="752"/>
      <c r="AX240" s="752"/>
      <c r="AY240" s="675"/>
      <c r="AZ240" s="675"/>
      <c r="BA240" s="675"/>
      <c r="BB240" s="675"/>
      <c r="BC240" s="675"/>
      <c r="BD240" s="675"/>
      <c r="BE240" s="675"/>
      <c r="BF240" s="675"/>
      <c r="BG240" s="675"/>
      <c r="BH240" s="675"/>
      <c r="BI240" s="675"/>
      <c r="BJ240" s="675"/>
      <c r="BK240" s="675"/>
      <c r="BL240" s="675"/>
      <c r="BM240" s="675"/>
      <c r="BN240" s="675"/>
      <c r="BO240" s="675"/>
      <c r="BP240" s="675"/>
      <c r="BQ240" s="675"/>
      <c r="BR240" s="675"/>
      <c r="BS240" s="675"/>
      <c r="BT240" s="675"/>
      <c r="BU240" s="770"/>
      <c r="BV240" s="770"/>
      <c r="BW240" s="770"/>
      <c r="BX240" s="770"/>
      <c r="BY240" s="770"/>
      <c r="BZ240" s="770"/>
      <c r="CA240" s="770"/>
      <c r="CB240" s="770"/>
      <c r="CC240" s="675"/>
      <c r="CD240" s="797"/>
      <c r="CE240" s="797"/>
      <c r="CF240" s="797"/>
      <c r="CG240" s="797"/>
      <c r="CH240" s="797"/>
      <c r="CI240" s="797"/>
      <c r="CJ240" s="675"/>
      <c r="CK240" s="675"/>
      <c r="CL240" s="675"/>
      <c r="CM240" s="675"/>
      <c r="CN240" s="675"/>
      <c r="CO240" s="675"/>
      <c r="CP240" s="675"/>
      <c r="CQ240" s="675"/>
      <c r="CR240" s="675"/>
      <c r="CS240" s="675"/>
      <c r="CT240" s="675"/>
      <c r="CU240" s="675"/>
      <c r="CV240" s="675"/>
      <c r="CW240" s="675"/>
      <c r="CX240" s="675"/>
      <c r="CY240" s="675"/>
      <c r="CZ240" s="675"/>
      <c r="DA240" s="675"/>
      <c r="DB240" s="675"/>
      <c r="DC240" s="675"/>
      <c r="DD240" s="675"/>
      <c r="DE240" s="675"/>
      <c r="DF240" s="675"/>
      <c r="DG240" s="675"/>
      <c r="DH240" s="675"/>
      <c r="DI240" s="675"/>
      <c r="DJ240" s="675"/>
      <c r="DK240" s="675"/>
      <c r="DL240" s="675"/>
      <c r="DM240" s="675"/>
      <c r="DN240" s="675"/>
      <c r="DO240" s="675"/>
      <c r="DP240" s="675"/>
      <c r="DQ240" s="675"/>
      <c r="DR240" s="675"/>
      <c r="DS240" s="675"/>
      <c r="DT240" s="675"/>
      <c r="DU240" s="675"/>
      <c r="DV240" s="675"/>
      <c r="DW240" s="675"/>
      <c r="DX240" s="675"/>
      <c r="DY240" s="675"/>
      <c r="DZ240" s="675"/>
      <c r="EA240" s="675"/>
      <c r="EB240" s="675"/>
      <c r="EC240" s="675"/>
      <c r="ED240" s="675"/>
      <c r="EE240" s="675"/>
      <c r="EF240" s="675"/>
      <c r="EG240" s="675"/>
      <c r="EH240" s="675"/>
      <c r="EI240" s="675"/>
      <c r="EJ240" s="675"/>
      <c r="EK240" s="675"/>
    </row>
    <row r="241" spans="1:141" ht="12" customHeight="1" x14ac:dyDescent="0.15">
      <c r="A241" s="675"/>
      <c r="B241" s="675"/>
      <c r="C241" s="675"/>
      <c r="D241" s="675"/>
      <c r="E241" s="675"/>
      <c r="F241" s="675"/>
      <c r="G241" s="675"/>
      <c r="H241" s="675"/>
      <c r="I241" s="675"/>
      <c r="J241" s="675"/>
      <c r="K241" s="675"/>
      <c r="L241" s="675"/>
      <c r="M241" s="675"/>
      <c r="N241" s="675"/>
      <c r="O241" s="675"/>
      <c r="P241" s="675"/>
      <c r="Q241" s="675"/>
      <c r="R241" s="675"/>
      <c r="S241" s="675"/>
      <c r="T241" s="891"/>
      <c r="U241" s="675"/>
      <c r="V241" s="675"/>
      <c r="W241" s="675"/>
      <c r="X241" s="675"/>
      <c r="Y241" s="675"/>
      <c r="Z241" s="675"/>
      <c r="AA241" s="675"/>
      <c r="AB241" s="675"/>
      <c r="AC241" s="675"/>
      <c r="AD241" s="675"/>
      <c r="AE241" s="675"/>
      <c r="AF241" s="675"/>
      <c r="AG241" s="675"/>
      <c r="AH241" s="675"/>
      <c r="AI241" s="675"/>
      <c r="AJ241" s="675"/>
      <c r="AK241" s="675"/>
      <c r="AL241" s="675"/>
      <c r="AM241" s="675"/>
      <c r="AN241" s="675"/>
      <c r="AO241" s="675"/>
      <c r="AP241" s="675"/>
      <c r="AQ241" s="675"/>
      <c r="AR241" s="675"/>
      <c r="AS241" s="675"/>
      <c r="AT241" s="675"/>
      <c r="AU241" s="752"/>
      <c r="AV241" s="752"/>
      <c r="AW241" s="752"/>
      <c r="AX241" s="752"/>
      <c r="AY241" s="675"/>
      <c r="AZ241" s="675"/>
      <c r="BA241" s="675"/>
      <c r="BB241" s="675"/>
      <c r="BC241" s="675"/>
      <c r="BD241" s="675"/>
      <c r="BE241" s="675"/>
      <c r="BF241" s="675"/>
      <c r="BG241" s="675"/>
      <c r="BH241" s="675"/>
      <c r="BI241" s="675"/>
      <c r="BJ241" s="675"/>
      <c r="BK241" s="675"/>
      <c r="BL241" s="675"/>
      <c r="BM241" s="675"/>
      <c r="BN241" s="675"/>
      <c r="BO241" s="675"/>
      <c r="BP241" s="675"/>
      <c r="BQ241" s="675"/>
      <c r="BR241" s="675"/>
      <c r="BS241" s="675"/>
      <c r="BT241" s="675"/>
      <c r="BU241" s="770"/>
      <c r="BV241" s="770"/>
      <c r="BW241" s="770"/>
      <c r="BX241" s="770"/>
      <c r="BY241" s="770"/>
      <c r="BZ241" s="770"/>
      <c r="CA241" s="770"/>
      <c r="CB241" s="770"/>
      <c r="CC241" s="675"/>
      <c r="CD241" s="797"/>
      <c r="CE241" s="797"/>
      <c r="CF241" s="797"/>
      <c r="CG241" s="797"/>
      <c r="CH241" s="797"/>
      <c r="CI241" s="797"/>
      <c r="CJ241" s="675"/>
      <c r="CK241" s="675"/>
      <c r="CL241" s="675"/>
      <c r="CM241" s="675"/>
      <c r="CN241" s="675"/>
      <c r="CO241" s="675"/>
      <c r="CP241" s="675"/>
      <c r="CQ241" s="675"/>
      <c r="CR241" s="675"/>
      <c r="CS241" s="675"/>
      <c r="CT241" s="675"/>
      <c r="CU241" s="675"/>
      <c r="CV241" s="675"/>
      <c r="CW241" s="675"/>
      <c r="CX241" s="675"/>
      <c r="CY241" s="675"/>
      <c r="CZ241" s="675"/>
      <c r="DA241" s="675"/>
      <c r="DB241" s="675"/>
      <c r="DC241" s="675"/>
      <c r="DD241" s="675"/>
      <c r="DE241" s="675"/>
      <c r="DF241" s="675"/>
      <c r="DG241" s="675"/>
      <c r="DH241" s="675"/>
      <c r="DI241" s="675"/>
      <c r="DJ241" s="675"/>
      <c r="DK241" s="675"/>
      <c r="DL241" s="675"/>
      <c r="DM241" s="675"/>
      <c r="DN241" s="675"/>
      <c r="DO241" s="675"/>
      <c r="DP241" s="675"/>
      <c r="DQ241" s="675"/>
      <c r="DR241" s="675"/>
      <c r="DS241" s="675"/>
      <c r="DT241" s="675"/>
      <c r="DU241" s="675"/>
      <c r="DV241" s="675"/>
      <c r="DW241" s="675"/>
      <c r="DX241" s="675"/>
      <c r="DY241" s="675"/>
      <c r="DZ241" s="675"/>
      <c r="EA241" s="675"/>
      <c r="EB241" s="675"/>
      <c r="EC241" s="675"/>
      <c r="ED241" s="675"/>
      <c r="EE241" s="675"/>
      <c r="EF241" s="675"/>
      <c r="EG241" s="675"/>
      <c r="EH241" s="675"/>
      <c r="EI241" s="675"/>
      <c r="EJ241" s="675"/>
      <c r="EK241" s="675"/>
    </row>
    <row r="242" spans="1:141" ht="12" customHeight="1" x14ac:dyDescent="0.15">
      <c r="A242" s="675"/>
      <c r="B242" s="675"/>
      <c r="C242" s="675"/>
      <c r="D242" s="675"/>
      <c r="E242" s="675"/>
      <c r="F242" s="675"/>
      <c r="G242" s="675"/>
      <c r="H242" s="675"/>
      <c r="I242" s="675"/>
      <c r="J242" s="675"/>
      <c r="K242" s="675"/>
      <c r="L242" s="675"/>
      <c r="M242" s="675"/>
      <c r="N242" s="675"/>
      <c r="O242" s="675"/>
      <c r="P242" s="675"/>
      <c r="Q242" s="675"/>
      <c r="R242" s="675"/>
      <c r="S242" s="675"/>
      <c r="T242" s="891"/>
      <c r="U242" s="675"/>
      <c r="V242" s="675"/>
      <c r="W242" s="675"/>
      <c r="X242" s="675"/>
      <c r="Y242" s="675"/>
      <c r="Z242" s="675"/>
      <c r="AA242" s="675"/>
      <c r="AB242" s="675"/>
      <c r="AC242" s="675"/>
      <c r="AD242" s="675"/>
      <c r="AE242" s="675"/>
      <c r="AF242" s="675"/>
      <c r="AG242" s="675"/>
      <c r="AH242" s="675"/>
      <c r="AI242" s="675"/>
      <c r="AJ242" s="675"/>
      <c r="AK242" s="675"/>
      <c r="AL242" s="675"/>
      <c r="AM242" s="675"/>
      <c r="AN242" s="675"/>
      <c r="AO242" s="675"/>
      <c r="AP242" s="675"/>
      <c r="AQ242" s="675"/>
      <c r="AR242" s="675"/>
      <c r="AS242" s="675"/>
      <c r="AT242" s="675"/>
      <c r="AU242" s="752"/>
      <c r="AV242" s="752"/>
      <c r="AW242" s="752"/>
      <c r="AX242" s="752"/>
      <c r="AY242" s="675"/>
      <c r="AZ242" s="675"/>
      <c r="BA242" s="675"/>
      <c r="BB242" s="675"/>
      <c r="BC242" s="675"/>
      <c r="BD242" s="675"/>
      <c r="BE242" s="675"/>
      <c r="BF242" s="675"/>
      <c r="BG242" s="675"/>
      <c r="BH242" s="675"/>
      <c r="BI242" s="675"/>
      <c r="BJ242" s="675"/>
      <c r="BK242" s="675"/>
      <c r="BL242" s="675"/>
      <c r="BM242" s="675"/>
      <c r="BN242" s="675"/>
      <c r="BO242" s="675"/>
      <c r="BP242" s="675"/>
      <c r="BQ242" s="675"/>
      <c r="BR242" s="675"/>
      <c r="BS242" s="675"/>
      <c r="BT242" s="675"/>
      <c r="BU242" s="770"/>
      <c r="BV242" s="770"/>
      <c r="BW242" s="770"/>
      <c r="BX242" s="770"/>
      <c r="BY242" s="770"/>
      <c r="BZ242" s="770"/>
      <c r="CA242" s="770"/>
      <c r="CB242" s="770"/>
      <c r="CC242" s="675"/>
      <c r="CD242" s="797"/>
      <c r="CE242" s="797"/>
      <c r="CF242" s="797"/>
      <c r="CG242" s="797"/>
      <c r="CH242" s="797"/>
      <c r="CI242" s="797"/>
      <c r="CJ242" s="675"/>
      <c r="CK242" s="675"/>
      <c r="CL242" s="675"/>
      <c r="CM242" s="675"/>
      <c r="CN242" s="675"/>
      <c r="CO242" s="675"/>
      <c r="CP242" s="675"/>
      <c r="CQ242" s="675"/>
      <c r="CR242" s="675"/>
      <c r="CS242" s="675"/>
      <c r="CT242" s="675"/>
      <c r="CU242" s="675"/>
      <c r="CV242" s="675"/>
      <c r="CW242" s="675"/>
      <c r="CX242" s="675"/>
      <c r="CY242" s="675"/>
      <c r="CZ242" s="675"/>
      <c r="DA242" s="675"/>
      <c r="DB242" s="675"/>
      <c r="DC242" s="675"/>
      <c r="DD242" s="675"/>
      <c r="DE242" s="675"/>
      <c r="DF242" s="675"/>
      <c r="DG242" s="675"/>
      <c r="DH242" s="675"/>
      <c r="DI242" s="675"/>
      <c r="DJ242" s="675"/>
      <c r="DK242" s="675"/>
      <c r="DL242" s="675"/>
      <c r="DM242" s="675"/>
      <c r="DN242" s="675"/>
      <c r="DO242" s="675"/>
      <c r="DP242" s="675"/>
      <c r="DQ242" s="675"/>
      <c r="DR242" s="675"/>
      <c r="DS242" s="675"/>
      <c r="DT242" s="675"/>
      <c r="DU242" s="675"/>
      <c r="DV242" s="675"/>
      <c r="DW242" s="675"/>
      <c r="DX242" s="675"/>
      <c r="DY242" s="675"/>
      <c r="DZ242" s="675"/>
      <c r="EA242" s="675"/>
      <c r="EB242" s="675"/>
      <c r="EC242" s="675"/>
      <c r="ED242" s="675"/>
      <c r="EE242" s="675"/>
      <c r="EF242" s="675"/>
      <c r="EG242" s="675"/>
      <c r="EH242" s="675"/>
      <c r="EI242" s="675"/>
      <c r="EJ242" s="675"/>
      <c r="EK242" s="675"/>
    </row>
    <row r="243" spans="1:141" ht="12" customHeight="1" x14ac:dyDescent="0.15">
      <c r="A243" s="675"/>
      <c r="B243" s="675"/>
      <c r="C243" s="675"/>
      <c r="D243" s="675"/>
      <c r="E243" s="675"/>
      <c r="F243" s="675"/>
      <c r="G243" s="675"/>
      <c r="H243" s="675"/>
      <c r="I243" s="675"/>
      <c r="J243" s="675"/>
      <c r="K243" s="675"/>
      <c r="L243" s="675"/>
      <c r="M243" s="675"/>
      <c r="N243" s="675"/>
      <c r="O243" s="675"/>
      <c r="P243" s="675"/>
      <c r="Q243" s="675"/>
      <c r="R243" s="675"/>
      <c r="S243" s="675"/>
      <c r="T243" s="891"/>
      <c r="U243" s="675"/>
      <c r="V243" s="675"/>
      <c r="W243" s="675"/>
      <c r="X243" s="675"/>
      <c r="Y243" s="675"/>
      <c r="Z243" s="675"/>
      <c r="AA243" s="675"/>
      <c r="AB243" s="675"/>
      <c r="AC243" s="675"/>
      <c r="AD243" s="675"/>
      <c r="AE243" s="675"/>
      <c r="AF243" s="675"/>
      <c r="AG243" s="675"/>
      <c r="AH243" s="675"/>
      <c r="AI243" s="675"/>
      <c r="AJ243" s="675"/>
      <c r="AK243" s="675"/>
      <c r="AL243" s="675"/>
      <c r="AM243" s="675"/>
      <c r="AN243" s="675"/>
      <c r="AO243" s="675"/>
      <c r="AP243" s="675"/>
      <c r="AQ243" s="675"/>
      <c r="AR243" s="675"/>
      <c r="AS243" s="675"/>
      <c r="AT243" s="675"/>
      <c r="AU243" s="752"/>
      <c r="AV243" s="752"/>
      <c r="AW243" s="752"/>
      <c r="AX243" s="752"/>
      <c r="AY243" s="675"/>
      <c r="AZ243" s="675"/>
      <c r="BA243" s="675"/>
      <c r="BB243" s="675"/>
      <c r="BC243" s="675"/>
      <c r="BD243" s="675"/>
      <c r="BE243" s="675"/>
      <c r="BF243" s="675"/>
      <c r="BG243" s="675"/>
      <c r="BH243" s="675"/>
      <c r="BI243" s="675"/>
      <c r="BJ243" s="675"/>
      <c r="BK243" s="675"/>
      <c r="BL243" s="675"/>
      <c r="BM243" s="675"/>
      <c r="BN243" s="675"/>
      <c r="BO243" s="675"/>
      <c r="BP243" s="675"/>
      <c r="BQ243" s="675"/>
      <c r="BR243" s="675"/>
      <c r="BS243" s="675"/>
      <c r="BT243" s="675"/>
      <c r="BU243" s="770"/>
      <c r="BV243" s="770"/>
      <c r="BW243" s="770"/>
      <c r="BX243" s="770"/>
      <c r="BY243" s="770"/>
      <c r="BZ243" s="770"/>
      <c r="CA243" s="770"/>
      <c r="CB243" s="770"/>
      <c r="CC243" s="675"/>
      <c r="CD243" s="797"/>
      <c r="CE243" s="797"/>
      <c r="CF243" s="797"/>
      <c r="CG243" s="797"/>
      <c r="CH243" s="797"/>
      <c r="CI243" s="797"/>
      <c r="CJ243" s="675"/>
      <c r="CK243" s="675"/>
      <c r="CL243" s="675"/>
      <c r="CM243" s="675"/>
      <c r="CN243" s="675"/>
      <c r="CO243" s="675"/>
      <c r="CP243" s="675"/>
      <c r="CQ243" s="675"/>
      <c r="CR243" s="675"/>
      <c r="CS243" s="675"/>
      <c r="CT243" s="675"/>
      <c r="CU243" s="675"/>
      <c r="CV243" s="675"/>
      <c r="CW243" s="675"/>
      <c r="CX243" s="675"/>
      <c r="CY243" s="675"/>
      <c r="CZ243" s="675"/>
      <c r="DA243" s="675"/>
      <c r="DB243" s="675"/>
      <c r="DC243" s="675"/>
      <c r="DD243" s="675"/>
      <c r="DE243" s="675"/>
      <c r="DF243" s="675"/>
      <c r="DG243" s="675"/>
      <c r="DH243" s="675"/>
      <c r="DI243" s="675"/>
      <c r="DJ243" s="675"/>
      <c r="DK243" s="675"/>
      <c r="DL243" s="675"/>
      <c r="DM243" s="675"/>
      <c r="DN243" s="675"/>
      <c r="DO243" s="675"/>
      <c r="DP243" s="675"/>
      <c r="DQ243" s="675"/>
      <c r="DR243" s="675"/>
      <c r="DS243" s="675"/>
      <c r="DT243" s="675"/>
      <c r="DU243" s="675"/>
      <c r="DV243" s="675"/>
      <c r="DW243" s="675"/>
      <c r="DX243" s="675"/>
      <c r="DY243" s="675"/>
      <c r="DZ243" s="675"/>
      <c r="EA243" s="675"/>
      <c r="EB243" s="675"/>
      <c r="EC243" s="675"/>
      <c r="ED243" s="675"/>
      <c r="EE243" s="675"/>
      <c r="EF243" s="675"/>
      <c r="EG243" s="675"/>
      <c r="EH243" s="675"/>
      <c r="EI243" s="675"/>
      <c r="EJ243" s="675"/>
      <c r="EK243" s="675"/>
    </row>
    <row r="244" spans="1:141" ht="12" customHeight="1" x14ac:dyDescent="0.15">
      <c r="A244" s="675"/>
      <c r="B244" s="675"/>
      <c r="C244" s="675"/>
      <c r="D244" s="675"/>
      <c r="E244" s="675"/>
      <c r="F244" s="675"/>
      <c r="G244" s="675"/>
      <c r="H244" s="675"/>
      <c r="I244" s="675"/>
      <c r="J244" s="675"/>
      <c r="K244" s="675"/>
      <c r="L244" s="675"/>
      <c r="M244" s="675"/>
      <c r="N244" s="675"/>
      <c r="O244" s="675"/>
      <c r="P244" s="675"/>
      <c r="Q244" s="675"/>
      <c r="R244" s="675"/>
      <c r="S244" s="675"/>
      <c r="T244" s="891"/>
      <c r="U244" s="675"/>
      <c r="V244" s="675"/>
      <c r="W244" s="675"/>
      <c r="X244" s="675"/>
      <c r="Y244" s="675"/>
      <c r="Z244" s="675"/>
      <c r="AA244" s="675"/>
      <c r="AB244" s="675"/>
      <c r="AC244" s="675"/>
      <c r="AD244" s="675"/>
      <c r="AE244" s="675"/>
      <c r="AF244" s="675"/>
      <c r="AG244" s="675"/>
      <c r="AH244" s="675"/>
      <c r="AI244" s="675"/>
      <c r="AJ244" s="675"/>
      <c r="AK244" s="675"/>
      <c r="AL244" s="675"/>
      <c r="AM244" s="675"/>
      <c r="AN244" s="675"/>
      <c r="AO244" s="675"/>
      <c r="AP244" s="675"/>
      <c r="AQ244" s="675"/>
      <c r="AR244" s="675"/>
      <c r="AS244" s="675"/>
      <c r="AT244" s="675"/>
      <c r="AU244" s="752"/>
      <c r="AV244" s="752"/>
      <c r="AW244" s="752"/>
      <c r="AX244" s="752"/>
      <c r="AY244" s="675"/>
      <c r="AZ244" s="675"/>
      <c r="BA244" s="675"/>
      <c r="BB244" s="675"/>
      <c r="BC244" s="675"/>
      <c r="BD244" s="675"/>
      <c r="BE244" s="675"/>
      <c r="BF244" s="675"/>
      <c r="BG244" s="675"/>
      <c r="BH244" s="675"/>
      <c r="BI244" s="675"/>
      <c r="BJ244" s="675"/>
      <c r="BK244" s="675"/>
      <c r="BL244" s="675"/>
      <c r="BM244" s="675"/>
      <c r="BN244" s="675"/>
      <c r="BO244" s="675"/>
      <c r="BP244" s="675"/>
      <c r="BQ244" s="675"/>
      <c r="BR244" s="675"/>
      <c r="BS244" s="675"/>
      <c r="BT244" s="675"/>
      <c r="BU244" s="770"/>
      <c r="BV244" s="770"/>
      <c r="BW244" s="770"/>
      <c r="BX244" s="770"/>
      <c r="BY244" s="770"/>
      <c r="BZ244" s="770"/>
      <c r="CA244" s="770"/>
      <c r="CB244" s="770"/>
      <c r="CC244" s="675"/>
      <c r="CD244" s="797"/>
      <c r="CE244" s="797"/>
      <c r="CF244" s="797"/>
      <c r="CG244" s="797"/>
      <c r="CH244" s="797"/>
      <c r="CI244" s="797"/>
      <c r="CJ244" s="675"/>
      <c r="CK244" s="675"/>
      <c r="CL244" s="675"/>
      <c r="CM244" s="675"/>
      <c r="CN244" s="675"/>
      <c r="CO244" s="675"/>
      <c r="CP244" s="675"/>
      <c r="CQ244" s="675"/>
      <c r="CR244" s="675"/>
      <c r="CS244" s="675"/>
      <c r="CT244" s="675"/>
      <c r="CU244" s="675"/>
      <c r="CV244" s="675"/>
      <c r="CW244" s="675"/>
      <c r="CX244" s="675"/>
      <c r="CY244" s="675"/>
      <c r="CZ244" s="675"/>
      <c r="DA244" s="675"/>
      <c r="DB244" s="675"/>
      <c r="DC244" s="675"/>
      <c r="DD244" s="675"/>
      <c r="DE244" s="675"/>
      <c r="DF244" s="675"/>
      <c r="DG244" s="675"/>
      <c r="DH244" s="675"/>
      <c r="DI244" s="675"/>
      <c r="DJ244" s="675"/>
      <c r="DK244" s="675"/>
      <c r="DL244" s="675"/>
      <c r="DM244" s="675"/>
      <c r="DN244" s="675"/>
      <c r="DO244" s="675"/>
      <c r="DP244" s="675"/>
      <c r="DQ244" s="675"/>
      <c r="DR244" s="675"/>
      <c r="DS244" s="675"/>
      <c r="DT244" s="675"/>
      <c r="DU244" s="675"/>
      <c r="DV244" s="675"/>
      <c r="DW244" s="675"/>
      <c r="DX244" s="675"/>
      <c r="DY244" s="675"/>
      <c r="DZ244" s="675"/>
      <c r="EA244" s="675"/>
      <c r="EB244" s="675"/>
      <c r="EC244" s="675"/>
      <c r="ED244" s="675"/>
      <c r="EE244" s="675"/>
      <c r="EF244" s="675"/>
      <c r="EG244" s="675"/>
      <c r="EH244" s="675"/>
      <c r="EI244" s="675"/>
      <c r="EJ244" s="675"/>
      <c r="EK244" s="675"/>
    </row>
    <row r="245" spans="1:141" ht="12" customHeight="1" x14ac:dyDescent="0.15">
      <c r="A245" s="675"/>
      <c r="B245" s="675"/>
      <c r="C245" s="675"/>
      <c r="D245" s="675"/>
      <c r="E245" s="675"/>
      <c r="F245" s="675"/>
      <c r="G245" s="675"/>
      <c r="H245" s="675"/>
      <c r="I245" s="675"/>
      <c r="J245" s="675"/>
      <c r="K245" s="675"/>
      <c r="L245" s="675"/>
      <c r="M245" s="675"/>
      <c r="N245" s="675"/>
      <c r="O245" s="675"/>
      <c r="P245" s="675"/>
      <c r="Q245" s="675"/>
      <c r="R245" s="675"/>
      <c r="S245" s="675"/>
      <c r="T245" s="891"/>
      <c r="U245" s="675"/>
      <c r="V245" s="675"/>
      <c r="W245" s="675"/>
      <c r="X245" s="675"/>
      <c r="Y245" s="675"/>
      <c r="Z245" s="675"/>
      <c r="AA245" s="675"/>
      <c r="AB245" s="675"/>
      <c r="AC245" s="675"/>
      <c r="AD245" s="675"/>
      <c r="AE245" s="675"/>
      <c r="AF245" s="675"/>
      <c r="AG245" s="675"/>
      <c r="AH245" s="675"/>
      <c r="AI245" s="675"/>
      <c r="AJ245" s="675"/>
      <c r="AK245" s="675"/>
      <c r="AL245" s="675"/>
      <c r="AM245" s="675"/>
      <c r="AN245" s="675"/>
      <c r="AO245" s="675"/>
      <c r="AP245" s="675"/>
      <c r="AQ245" s="675"/>
      <c r="AR245" s="675"/>
      <c r="AS245" s="675"/>
      <c r="AT245" s="675"/>
      <c r="AU245" s="752"/>
      <c r="AV245" s="752"/>
      <c r="AW245" s="752"/>
      <c r="AX245" s="752"/>
      <c r="AY245" s="675"/>
      <c r="AZ245" s="675"/>
      <c r="BA245" s="675"/>
      <c r="BB245" s="675"/>
      <c r="BC245" s="675"/>
      <c r="BD245" s="675"/>
      <c r="BE245" s="675"/>
      <c r="BF245" s="675"/>
      <c r="BG245" s="675"/>
      <c r="BH245" s="675"/>
      <c r="BI245" s="675"/>
      <c r="BJ245" s="675"/>
      <c r="BK245" s="675"/>
      <c r="BL245" s="675"/>
      <c r="BM245" s="675"/>
      <c r="BN245" s="675"/>
      <c r="BO245" s="675"/>
      <c r="BP245" s="675"/>
      <c r="BQ245" s="675"/>
      <c r="BR245" s="675"/>
      <c r="BS245" s="675"/>
      <c r="BT245" s="675"/>
      <c r="BU245" s="770"/>
      <c r="BV245" s="770"/>
      <c r="BW245" s="770"/>
      <c r="BX245" s="770"/>
      <c r="BY245" s="770"/>
      <c r="BZ245" s="770"/>
      <c r="CA245" s="770"/>
      <c r="CB245" s="770"/>
      <c r="CC245" s="675"/>
      <c r="CD245" s="797"/>
      <c r="CE245" s="797"/>
      <c r="CF245" s="797"/>
      <c r="CG245" s="797"/>
      <c r="CH245" s="797"/>
      <c r="CI245" s="797"/>
      <c r="CJ245" s="675"/>
      <c r="CK245" s="675"/>
      <c r="CL245" s="675"/>
      <c r="CM245" s="675"/>
      <c r="CN245" s="675"/>
      <c r="CO245" s="675"/>
      <c r="CP245" s="675"/>
      <c r="CQ245" s="675"/>
      <c r="CR245" s="675"/>
      <c r="CS245" s="675"/>
      <c r="CT245" s="675"/>
      <c r="CU245" s="675"/>
      <c r="CV245" s="675"/>
      <c r="CW245" s="675"/>
      <c r="CX245" s="675"/>
      <c r="CY245" s="675"/>
      <c r="CZ245" s="675"/>
      <c r="DA245" s="675"/>
      <c r="DB245" s="675"/>
      <c r="DC245" s="675"/>
      <c r="DD245" s="675"/>
      <c r="DE245" s="675"/>
      <c r="DF245" s="675"/>
      <c r="DG245" s="675"/>
      <c r="DH245" s="675"/>
      <c r="DI245" s="675"/>
      <c r="DJ245" s="675"/>
      <c r="DK245" s="675"/>
      <c r="DL245" s="675"/>
      <c r="DM245" s="675"/>
      <c r="DN245" s="675"/>
      <c r="DO245" s="675"/>
      <c r="DP245" s="675"/>
      <c r="DQ245" s="675"/>
      <c r="DR245" s="675"/>
      <c r="DS245" s="675"/>
      <c r="DT245" s="675"/>
      <c r="DU245" s="675"/>
      <c r="DV245" s="675"/>
      <c r="DW245" s="675"/>
      <c r="DX245" s="675"/>
      <c r="DY245" s="675"/>
      <c r="DZ245" s="675"/>
      <c r="EA245" s="675"/>
      <c r="EB245" s="675"/>
      <c r="EC245" s="675"/>
      <c r="ED245" s="675"/>
      <c r="EE245" s="675"/>
      <c r="EF245" s="675"/>
      <c r="EG245" s="675"/>
      <c r="EH245" s="675"/>
      <c r="EI245" s="675"/>
      <c r="EJ245" s="675"/>
      <c r="EK245" s="675"/>
    </row>
    <row r="246" spans="1:141" ht="12" customHeight="1" x14ac:dyDescent="0.15">
      <c r="A246" s="675"/>
      <c r="B246" s="675"/>
      <c r="C246" s="675"/>
      <c r="D246" s="675"/>
      <c r="E246" s="675"/>
      <c r="F246" s="675"/>
      <c r="G246" s="675"/>
      <c r="H246" s="675"/>
      <c r="I246" s="675"/>
      <c r="J246" s="675"/>
      <c r="K246" s="675"/>
      <c r="L246" s="675"/>
      <c r="M246" s="675"/>
      <c r="N246" s="675"/>
      <c r="O246" s="675"/>
      <c r="P246" s="675"/>
      <c r="Q246" s="675"/>
      <c r="R246" s="675"/>
      <c r="S246" s="675"/>
      <c r="T246" s="891"/>
      <c r="U246" s="675"/>
      <c r="V246" s="675"/>
      <c r="W246" s="675"/>
      <c r="X246" s="675"/>
      <c r="Y246" s="675"/>
      <c r="Z246" s="675"/>
      <c r="AA246" s="675"/>
      <c r="AB246" s="675"/>
      <c r="AC246" s="675"/>
      <c r="AD246" s="675"/>
      <c r="AE246" s="675"/>
      <c r="AF246" s="675"/>
      <c r="AG246" s="675"/>
      <c r="AH246" s="675"/>
      <c r="AI246" s="675"/>
      <c r="AJ246" s="675"/>
      <c r="AK246" s="675"/>
      <c r="AL246" s="675"/>
      <c r="AM246" s="675"/>
      <c r="AN246" s="675"/>
      <c r="AO246" s="675"/>
      <c r="AP246" s="675"/>
      <c r="AQ246" s="675"/>
      <c r="AR246" s="675"/>
      <c r="AS246" s="675"/>
      <c r="AT246" s="675"/>
      <c r="AU246" s="752"/>
      <c r="AV246" s="752"/>
      <c r="AW246" s="752"/>
      <c r="AX246" s="752"/>
      <c r="AY246" s="675"/>
      <c r="AZ246" s="675"/>
      <c r="BA246" s="675"/>
      <c r="BB246" s="675"/>
      <c r="BC246" s="675"/>
      <c r="BD246" s="675"/>
      <c r="BE246" s="675"/>
      <c r="BF246" s="675"/>
      <c r="BG246" s="675"/>
      <c r="BH246" s="675"/>
      <c r="BI246" s="675"/>
      <c r="BJ246" s="675"/>
      <c r="BK246" s="675"/>
      <c r="BL246" s="675"/>
      <c r="BM246" s="675"/>
      <c r="BN246" s="675"/>
      <c r="BO246" s="675"/>
      <c r="BP246" s="675"/>
      <c r="BQ246" s="675"/>
      <c r="BR246" s="675"/>
      <c r="BS246" s="675"/>
      <c r="BT246" s="675"/>
      <c r="BU246" s="770"/>
      <c r="BV246" s="770"/>
      <c r="BW246" s="770"/>
      <c r="BX246" s="770"/>
      <c r="BY246" s="770"/>
      <c r="BZ246" s="770"/>
      <c r="CA246" s="770"/>
      <c r="CB246" s="770"/>
      <c r="CC246" s="675"/>
      <c r="CD246" s="797"/>
      <c r="CE246" s="797"/>
      <c r="CF246" s="797"/>
      <c r="CG246" s="797"/>
      <c r="CH246" s="797"/>
      <c r="CI246" s="797"/>
      <c r="CJ246" s="675"/>
      <c r="CK246" s="675"/>
      <c r="CL246" s="675"/>
      <c r="CM246" s="675"/>
      <c r="CN246" s="675"/>
      <c r="CO246" s="675"/>
      <c r="CP246" s="675"/>
      <c r="CQ246" s="675"/>
      <c r="CR246" s="675"/>
      <c r="CS246" s="675"/>
      <c r="CT246" s="675"/>
      <c r="CU246" s="675"/>
      <c r="CV246" s="675"/>
      <c r="CW246" s="675"/>
      <c r="CX246" s="675"/>
      <c r="CY246" s="675"/>
      <c r="CZ246" s="675"/>
      <c r="DA246" s="675"/>
      <c r="DB246" s="675"/>
      <c r="DC246" s="675"/>
      <c r="DD246" s="675"/>
      <c r="DE246" s="675"/>
      <c r="DF246" s="675"/>
      <c r="DG246" s="675"/>
      <c r="DH246" s="675"/>
      <c r="DI246" s="675"/>
      <c r="DJ246" s="675"/>
      <c r="DK246" s="675"/>
      <c r="DL246" s="675"/>
      <c r="DM246" s="675"/>
      <c r="DN246" s="675"/>
      <c r="DO246" s="675"/>
      <c r="DP246" s="675"/>
      <c r="DQ246" s="675"/>
      <c r="DR246" s="675"/>
      <c r="DS246" s="675"/>
      <c r="DT246" s="675"/>
      <c r="DU246" s="675"/>
      <c r="DV246" s="675"/>
      <c r="DW246" s="675"/>
      <c r="DX246" s="675"/>
      <c r="DY246" s="675"/>
      <c r="DZ246" s="675"/>
      <c r="EA246" s="675"/>
      <c r="EB246" s="675"/>
      <c r="EC246" s="675"/>
      <c r="ED246" s="675"/>
      <c r="EE246" s="675"/>
      <c r="EF246" s="675"/>
      <c r="EG246" s="675"/>
      <c r="EH246" s="675"/>
      <c r="EI246" s="675"/>
      <c r="EJ246" s="675"/>
      <c r="EK246" s="675"/>
    </row>
    <row r="247" spans="1:141" ht="12" customHeight="1" x14ac:dyDescent="0.15">
      <c r="A247" s="675"/>
      <c r="B247" s="675"/>
      <c r="C247" s="675"/>
      <c r="D247" s="675"/>
      <c r="E247" s="675"/>
      <c r="F247" s="675"/>
      <c r="G247" s="675"/>
      <c r="H247" s="675"/>
      <c r="I247" s="675"/>
      <c r="J247" s="675"/>
      <c r="K247" s="675"/>
      <c r="L247" s="675"/>
      <c r="M247" s="675"/>
      <c r="N247" s="675"/>
      <c r="O247" s="675"/>
      <c r="P247" s="675"/>
      <c r="Q247" s="675"/>
      <c r="R247" s="675"/>
      <c r="S247" s="675"/>
      <c r="T247" s="891"/>
      <c r="U247" s="675"/>
      <c r="V247" s="675"/>
      <c r="W247" s="675"/>
      <c r="X247" s="675"/>
      <c r="Y247" s="675"/>
      <c r="Z247" s="675"/>
      <c r="AA247" s="675"/>
      <c r="AB247" s="675"/>
      <c r="AC247" s="675"/>
      <c r="AD247" s="675"/>
      <c r="AE247" s="675"/>
      <c r="AF247" s="675"/>
      <c r="AG247" s="675"/>
      <c r="AH247" s="675"/>
      <c r="AI247" s="675"/>
      <c r="AJ247" s="675"/>
      <c r="AK247" s="675"/>
      <c r="AL247" s="675"/>
      <c r="AM247" s="675"/>
      <c r="AN247" s="675"/>
      <c r="AO247" s="675"/>
      <c r="AP247" s="675"/>
      <c r="AQ247" s="675"/>
      <c r="AR247" s="675"/>
      <c r="AS247" s="675"/>
      <c r="AT247" s="675"/>
      <c r="AU247" s="752"/>
      <c r="AV247" s="752"/>
      <c r="AW247" s="752"/>
      <c r="AX247" s="752"/>
      <c r="AY247" s="675"/>
      <c r="AZ247" s="675"/>
      <c r="BA247" s="675"/>
      <c r="BB247" s="675"/>
      <c r="BC247" s="675"/>
      <c r="BD247" s="675"/>
      <c r="BE247" s="675"/>
      <c r="BF247" s="675"/>
      <c r="BG247" s="675"/>
      <c r="BH247" s="675"/>
      <c r="BI247" s="675"/>
      <c r="BJ247" s="675"/>
      <c r="BK247" s="675"/>
      <c r="BL247" s="675"/>
      <c r="BM247" s="675"/>
      <c r="BN247" s="675"/>
      <c r="BO247" s="675"/>
      <c r="BP247" s="675"/>
      <c r="BQ247" s="675"/>
      <c r="BR247" s="675"/>
      <c r="BS247" s="675"/>
      <c r="BT247" s="675"/>
      <c r="BU247" s="770"/>
      <c r="BV247" s="770"/>
      <c r="BW247" s="770"/>
      <c r="BX247" s="770"/>
      <c r="BY247" s="770"/>
      <c r="BZ247" s="770"/>
      <c r="CA247" s="770"/>
      <c r="CB247" s="770"/>
      <c r="CC247" s="675"/>
      <c r="CD247" s="797"/>
      <c r="CE247" s="797"/>
      <c r="CF247" s="797"/>
      <c r="CG247" s="797"/>
      <c r="CH247" s="797"/>
      <c r="CI247" s="797"/>
      <c r="CJ247" s="675"/>
      <c r="CK247" s="675"/>
      <c r="CL247" s="675"/>
      <c r="CM247" s="675"/>
      <c r="CN247" s="675"/>
      <c r="CO247" s="675"/>
      <c r="CP247" s="675"/>
      <c r="CQ247" s="675"/>
      <c r="CR247" s="675"/>
      <c r="CS247" s="675"/>
      <c r="CT247" s="675"/>
      <c r="CU247" s="675"/>
      <c r="CV247" s="675"/>
      <c r="CW247" s="675"/>
      <c r="CX247" s="675"/>
      <c r="CY247" s="675"/>
      <c r="CZ247" s="675"/>
      <c r="DA247" s="675"/>
      <c r="DB247" s="675"/>
      <c r="DC247" s="675"/>
      <c r="DD247" s="675"/>
      <c r="DE247" s="675"/>
      <c r="DF247" s="675"/>
      <c r="DG247" s="675"/>
      <c r="DH247" s="675"/>
      <c r="DI247" s="675"/>
      <c r="DJ247" s="675"/>
      <c r="DK247" s="675"/>
      <c r="DL247" s="675"/>
      <c r="DM247" s="675"/>
      <c r="DN247" s="675"/>
      <c r="DO247" s="675"/>
      <c r="DP247" s="675"/>
      <c r="DQ247" s="675"/>
      <c r="DR247" s="675"/>
      <c r="DS247" s="675"/>
      <c r="DT247" s="675"/>
      <c r="DU247" s="675"/>
      <c r="DV247" s="675"/>
      <c r="DW247" s="675"/>
      <c r="DX247" s="675"/>
      <c r="DY247" s="675"/>
      <c r="DZ247" s="675"/>
      <c r="EA247" s="675"/>
      <c r="EB247" s="675"/>
      <c r="EC247" s="675"/>
      <c r="ED247" s="675"/>
      <c r="EE247" s="675"/>
      <c r="EF247" s="675"/>
      <c r="EG247" s="675"/>
      <c r="EH247" s="675"/>
      <c r="EI247" s="675"/>
      <c r="EJ247" s="675"/>
      <c r="EK247" s="675"/>
    </row>
    <row r="248" spans="1:141" ht="12" customHeight="1" x14ac:dyDescent="0.15">
      <c r="A248" s="675"/>
      <c r="B248" s="675"/>
      <c r="C248" s="675"/>
      <c r="D248" s="675"/>
      <c r="E248" s="675"/>
      <c r="F248" s="675"/>
      <c r="G248" s="675"/>
      <c r="H248" s="675"/>
      <c r="I248" s="675"/>
      <c r="J248" s="675"/>
      <c r="K248" s="675"/>
      <c r="L248" s="675"/>
      <c r="M248" s="675"/>
      <c r="N248" s="675"/>
      <c r="O248" s="675"/>
      <c r="P248" s="675"/>
      <c r="Q248" s="675"/>
      <c r="R248" s="675"/>
      <c r="S248" s="675"/>
      <c r="T248" s="891"/>
      <c r="U248" s="675"/>
      <c r="V248" s="675"/>
      <c r="W248" s="675"/>
      <c r="X248" s="675"/>
      <c r="Y248" s="675"/>
      <c r="Z248" s="675"/>
      <c r="AA248" s="675"/>
      <c r="AB248" s="675"/>
      <c r="AC248" s="675"/>
      <c r="AD248" s="675"/>
      <c r="AE248" s="675"/>
      <c r="AF248" s="675"/>
      <c r="AG248" s="675"/>
      <c r="AH248" s="675"/>
      <c r="AI248" s="675"/>
      <c r="AJ248" s="675"/>
      <c r="AK248" s="675"/>
      <c r="AL248" s="675"/>
      <c r="AM248" s="675"/>
      <c r="AN248" s="675"/>
      <c r="AO248" s="675"/>
      <c r="AP248" s="675"/>
      <c r="AQ248" s="675"/>
      <c r="AR248" s="675"/>
      <c r="AS248" s="675"/>
      <c r="AT248" s="675"/>
      <c r="AU248" s="752"/>
      <c r="AV248" s="752"/>
      <c r="AW248" s="752"/>
      <c r="AX248" s="752"/>
      <c r="AY248" s="675"/>
      <c r="AZ248" s="675"/>
      <c r="BA248" s="675"/>
      <c r="BB248" s="675"/>
      <c r="BC248" s="675"/>
      <c r="BD248" s="675"/>
      <c r="BE248" s="675"/>
      <c r="BF248" s="675"/>
      <c r="BG248" s="675"/>
      <c r="BH248" s="675"/>
      <c r="BI248" s="675"/>
      <c r="BJ248" s="675"/>
      <c r="BK248" s="675"/>
      <c r="BL248" s="675"/>
      <c r="BM248" s="675"/>
      <c r="BN248" s="675"/>
      <c r="BO248" s="675"/>
      <c r="BP248" s="675"/>
      <c r="BQ248" s="675"/>
      <c r="BR248" s="675"/>
      <c r="BS248" s="675"/>
      <c r="BT248" s="675"/>
      <c r="BU248" s="770"/>
      <c r="BV248" s="770"/>
      <c r="BW248" s="770"/>
      <c r="BX248" s="770"/>
      <c r="BY248" s="770"/>
      <c r="BZ248" s="770"/>
      <c r="CA248" s="770"/>
      <c r="CB248" s="770"/>
      <c r="CC248" s="675"/>
      <c r="CD248" s="797"/>
      <c r="CE248" s="797"/>
      <c r="CF248" s="797"/>
      <c r="CG248" s="797"/>
      <c r="CH248" s="797"/>
      <c r="CI248" s="797"/>
      <c r="CJ248" s="675"/>
      <c r="CK248" s="675"/>
      <c r="CL248" s="675"/>
      <c r="CM248" s="675"/>
      <c r="CN248" s="675"/>
      <c r="CO248" s="675"/>
      <c r="CP248" s="675"/>
      <c r="CQ248" s="675"/>
      <c r="CR248" s="675"/>
      <c r="CS248" s="675"/>
      <c r="CT248" s="675"/>
      <c r="CU248" s="675"/>
      <c r="CV248" s="675"/>
      <c r="CW248" s="675"/>
      <c r="CX248" s="675"/>
      <c r="CY248" s="675"/>
      <c r="CZ248" s="675"/>
      <c r="DA248" s="675"/>
      <c r="DB248" s="675"/>
      <c r="DC248" s="675"/>
      <c r="DD248" s="675"/>
      <c r="DE248" s="675"/>
      <c r="DF248" s="675"/>
      <c r="DG248" s="675"/>
      <c r="DH248" s="675"/>
      <c r="DI248" s="675"/>
      <c r="DJ248" s="675"/>
      <c r="DK248" s="675"/>
      <c r="DL248" s="675"/>
      <c r="DM248" s="675"/>
      <c r="DN248" s="675"/>
      <c r="DO248" s="675"/>
      <c r="DP248" s="675"/>
      <c r="DQ248" s="675"/>
      <c r="DR248" s="675"/>
      <c r="DS248" s="675"/>
      <c r="DT248" s="675"/>
      <c r="DU248" s="675"/>
      <c r="DV248" s="675"/>
      <c r="DW248" s="675"/>
      <c r="DX248" s="675"/>
      <c r="DY248" s="675"/>
      <c r="DZ248" s="675"/>
      <c r="EA248" s="675"/>
      <c r="EB248" s="675"/>
      <c r="EC248" s="675"/>
      <c r="ED248" s="675"/>
      <c r="EE248" s="675"/>
      <c r="EF248" s="675"/>
      <c r="EG248" s="675"/>
      <c r="EH248" s="675"/>
      <c r="EI248" s="675"/>
      <c r="EJ248" s="675"/>
      <c r="EK248" s="675"/>
    </row>
    <row r="249" spans="1:141" ht="12" customHeight="1" x14ac:dyDescent="0.15">
      <c r="A249" s="675"/>
      <c r="B249" s="675"/>
      <c r="C249" s="675"/>
      <c r="D249" s="675"/>
      <c r="E249" s="675"/>
      <c r="F249" s="675"/>
      <c r="G249" s="675"/>
      <c r="H249" s="675"/>
      <c r="I249" s="675"/>
      <c r="J249" s="675"/>
      <c r="K249" s="675"/>
      <c r="L249" s="675"/>
      <c r="M249" s="675"/>
      <c r="N249" s="675"/>
      <c r="O249" s="675"/>
      <c r="P249" s="675"/>
      <c r="Q249" s="675"/>
      <c r="R249" s="675"/>
      <c r="S249" s="675"/>
      <c r="T249" s="891"/>
      <c r="U249" s="675"/>
      <c r="V249" s="675"/>
      <c r="W249" s="675"/>
      <c r="X249" s="675"/>
      <c r="Y249" s="675"/>
      <c r="Z249" s="675"/>
      <c r="AA249" s="675"/>
      <c r="AB249" s="675"/>
      <c r="AC249" s="675"/>
      <c r="AD249" s="675"/>
      <c r="AE249" s="675"/>
      <c r="AF249" s="675"/>
      <c r="AG249" s="675"/>
      <c r="AH249" s="675"/>
      <c r="AI249" s="675"/>
      <c r="AJ249" s="675"/>
      <c r="AK249" s="675"/>
      <c r="AL249" s="675"/>
      <c r="AM249" s="675"/>
      <c r="AN249" s="675"/>
      <c r="AO249" s="675"/>
      <c r="AP249" s="675"/>
      <c r="AQ249" s="675"/>
      <c r="AR249" s="675"/>
      <c r="AS249" s="675"/>
      <c r="AT249" s="675"/>
      <c r="AU249" s="752"/>
      <c r="AV249" s="752"/>
      <c r="AW249" s="752"/>
      <c r="AX249" s="752"/>
      <c r="AY249" s="675"/>
      <c r="AZ249" s="675"/>
      <c r="BA249" s="675"/>
      <c r="BB249" s="675"/>
      <c r="BC249" s="675"/>
      <c r="BD249" s="675"/>
      <c r="BE249" s="675"/>
      <c r="BF249" s="675"/>
      <c r="BG249" s="675"/>
      <c r="BH249" s="675"/>
      <c r="BI249" s="675"/>
      <c r="BJ249" s="675"/>
      <c r="BK249" s="675"/>
      <c r="BL249" s="675"/>
      <c r="BM249" s="675"/>
      <c r="BN249" s="675"/>
      <c r="BO249" s="675"/>
      <c r="BP249" s="675"/>
      <c r="BQ249" s="675"/>
      <c r="BR249" s="675"/>
      <c r="BS249" s="675"/>
      <c r="BT249" s="675"/>
      <c r="BU249" s="770"/>
      <c r="BV249" s="770"/>
      <c r="BW249" s="770"/>
      <c r="BX249" s="770"/>
      <c r="BY249" s="770"/>
      <c r="BZ249" s="770"/>
      <c r="CA249" s="770"/>
      <c r="CB249" s="770"/>
      <c r="CC249" s="675"/>
      <c r="CD249" s="797"/>
      <c r="CE249" s="797"/>
      <c r="CF249" s="797"/>
      <c r="CG249" s="797"/>
      <c r="CH249" s="797"/>
      <c r="CI249" s="797"/>
      <c r="CJ249" s="675"/>
      <c r="CK249" s="675"/>
      <c r="CL249" s="675"/>
      <c r="CM249" s="675"/>
      <c r="CN249" s="675"/>
      <c r="CO249" s="675"/>
      <c r="CP249" s="675"/>
      <c r="CQ249" s="675"/>
      <c r="CR249" s="675"/>
      <c r="CS249" s="675"/>
      <c r="CT249" s="675"/>
      <c r="CU249" s="675"/>
      <c r="CV249" s="675"/>
      <c r="CW249" s="675"/>
      <c r="CX249" s="675"/>
      <c r="CY249" s="675"/>
      <c r="CZ249" s="675"/>
      <c r="DA249" s="675"/>
      <c r="DB249" s="675"/>
      <c r="DC249" s="675"/>
      <c r="DD249" s="675"/>
      <c r="DE249" s="675"/>
      <c r="DF249" s="675"/>
      <c r="DG249" s="675"/>
      <c r="DH249" s="675"/>
      <c r="DI249" s="675"/>
      <c r="DJ249" s="675"/>
      <c r="DK249" s="675"/>
      <c r="DL249" s="675"/>
      <c r="DM249" s="675"/>
      <c r="DN249" s="675"/>
      <c r="DO249" s="675"/>
      <c r="DP249" s="675"/>
      <c r="DQ249" s="675"/>
      <c r="DR249" s="675"/>
      <c r="DS249" s="675"/>
      <c r="DT249" s="675"/>
      <c r="DU249" s="675"/>
      <c r="DV249" s="675"/>
      <c r="DW249" s="675"/>
      <c r="DX249" s="675"/>
      <c r="DY249" s="675"/>
      <c r="DZ249" s="675"/>
      <c r="EA249" s="675"/>
      <c r="EB249" s="675"/>
      <c r="EC249" s="675"/>
      <c r="ED249" s="675"/>
      <c r="EE249" s="675"/>
      <c r="EF249" s="675"/>
      <c r="EG249" s="675"/>
      <c r="EH249" s="675"/>
      <c r="EI249" s="675"/>
      <c r="EJ249" s="675"/>
      <c r="EK249" s="675"/>
    </row>
    <row r="250" spans="1:141" ht="12" customHeight="1" x14ac:dyDescent="0.15">
      <c r="A250" s="675"/>
      <c r="B250" s="675"/>
      <c r="C250" s="675"/>
      <c r="D250" s="675"/>
      <c r="E250" s="675"/>
      <c r="F250" s="675"/>
      <c r="G250" s="675"/>
      <c r="H250" s="675"/>
      <c r="I250" s="675"/>
      <c r="J250" s="675"/>
      <c r="K250" s="675"/>
      <c r="L250" s="675"/>
      <c r="M250" s="675"/>
      <c r="N250" s="675"/>
      <c r="O250" s="675"/>
      <c r="P250" s="675"/>
      <c r="Q250" s="675"/>
      <c r="R250" s="675"/>
      <c r="S250" s="675"/>
      <c r="T250" s="891"/>
      <c r="U250" s="675"/>
      <c r="V250" s="675"/>
      <c r="W250" s="675"/>
      <c r="X250" s="675"/>
      <c r="Y250" s="675"/>
      <c r="Z250" s="675"/>
      <c r="AA250" s="675"/>
      <c r="AB250" s="675"/>
      <c r="AC250" s="675"/>
      <c r="AD250" s="675"/>
      <c r="AE250" s="675"/>
      <c r="AF250" s="675"/>
      <c r="AG250" s="675"/>
      <c r="AH250" s="675"/>
      <c r="AI250" s="675"/>
      <c r="AJ250" s="675"/>
      <c r="AK250" s="675"/>
      <c r="AL250" s="675"/>
      <c r="AM250" s="675"/>
      <c r="AN250" s="675"/>
      <c r="AO250" s="675"/>
      <c r="AP250" s="675"/>
      <c r="AQ250" s="675"/>
      <c r="AR250" s="675"/>
      <c r="AS250" s="675"/>
      <c r="AT250" s="675"/>
      <c r="AU250" s="752"/>
      <c r="AV250" s="752"/>
      <c r="AW250" s="752"/>
      <c r="AX250" s="752"/>
      <c r="AY250" s="675"/>
      <c r="AZ250" s="675"/>
      <c r="BA250" s="675"/>
      <c r="BB250" s="675"/>
      <c r="BC250" s="675"/>
      <c r="BD250" s="675"/>
      <c r="BE250" s="675"/>
      <c r="BF250" s="675"/>
      <c r="BG250" s="675"/>
      <c r="BH250" s="675"/>
      <c r="BI250" s="675"/>
      <c r="BJ250" s="675"/>
      <c r="BK250" s="675"/>
      <c r="BL250" s="675"/>
      <c r="BM250" s="675"/>
      <c r="BN250" s="675"/>
      <c r="BO250" s="675"/>
      <c r="BP250" s="675"/>
      <c r="BQ250" s="675"/>
      <c r="BR250" s="675"/>
      <c r="BS250" s="675"/>
      <c r="BT250" s="675"/>
      <c r="BU250" s="770"/>
      <c r="BV250" s="770"/>
      <c r="BW250" s="770"/>
      <c r="BX250" s="770"/>
      <c r="BY250" s="770"/>
      <c r="BZ250" s="770"/>
      <c r="CA250" s="770"/>
      <c r="CB250" s="770"/>
      <c r="CC250" s="675"/>
      <c r="CD250" s="797"/>
      <c r="CE250" s="797"/>
      <c r="CF250" s="797"/>
      <c r="CG250" s="797"/>
      <c r="CH250" s="797"/>
      <c r="CI250" s="797"/>
      <c r="CJ250" s="675"/>
      <c r="CK250" s="675"/>
      <c r="CL250" s="675"/>
      <c r="CM250" s="675"/>
      <c r="CN250" s="675"/>
      <c r="CO250" s="675"/>
      <c r="CP250" s="675"/>
      <c r="CQ250" s="675"/>
      <c r="CR250" s="675"/>
      <c r="CS250" s="675"/>
      <c r="CT250" s="675"/>
      <c r="CU250" s="675"/>
      <c r="CV250" s="675"/>
      <c r="CW250" s="675"/>
      <c r="CX250" s="675"/>
      <c r="CY250" s="675"/>
      <c r="CZ250" s="675"/>
      <c r="DA250" s="675"/>
      <c r="DB250" s="675"/>
      <c r="DC250" s="675"/>
      <c r="DD250" s="675"/>
      <c r="DE250" s="675"/>
      <c r="DF250" s="675"/>
      <c r="DG250" s="675"/>
      <c r="DH250" s="675"/>
      <c r="DI250" s="675"/>
      <c r="DJ250" s="675"/>
      <c r="DK250" s="675"/>
      <c r="DL250" s="675"/>
      <c r="DM250" s="675"/>
      <c r="DN250" s="675"/>
      <c r="DO250" s="675"/>
      <c r="DP250" s="675"/>
      <c r="DQ250" s="675"/>
      <c r="DR250" s="675"/>
      <c r="DS250" s="675"/>
      <c r="DT250" s="675"/>
      <c r="DU250" s="675"/>
      <c r="DV250" s="675"/>
      <c r="DW250" s="675"/>
      <c r="DX250" s="675"/>
      <c r="DY250" s="675"/>
      <c r="DZ250" s="675"/>
      <c r="EA250" s="675"/>
      <c r="EB250" s="675"/>
      <c r="EC250" s="675"/>
      <c r="ED250" s="675"/>
      <c r="EE250" s="675"/>
      <c r="EF250" s="675"/>
      <c r="EG250" s="675"/>
      <c r="EH250" s="675"/>
      <c r="EI250" s="675"/>
      <c r="EJ250" s="675"/>
      <c r="EK250" s="675"/>
    </row>
    <row r="251" spans="1:141" ht="12" customHeight="1" x14ac:dyDescent="0.15">
      <c r="A251" s="675"/>
      <c r="B251" s="675"/>
      <c r="C251" s="675"/>
      <c r="D251" s="675"/>
      <c r="E251" s="675"/>
      <c r="F251" s="675"/>
      <c r="G251" s="675"/>
      <c r="H251" s="675"/>
      <c r="I251" s="675"/>
      <c r="J251" s="675"/>
      <c r="K251" s="675"/>
      <c r="L251" s="675"/>
      <c r="M251" s="675"/>
      <c r="N251" s="675"/>
      <c r="O251" s="675"/>
      <c r="P251" s="675"/>
      <c r="Q251" s="675"/>
      <c r="R251" s="675"/>
      <c r="S251" s="675"/>
      <c r="T251" s="891"/>
      <c r="U251" s="675"/>
      <c r="V251" s="675"/>
      <c r="W251" s="675"/>
      <c r="X251" s="675"/>
      <c r="Y251" s="675"/>
      <c r="Z251" s="675"/>
      <c r="AA251" s="675"/>
      <c r="AB251" s="675"/>
      <c r="AC251" s="675"/>
      <c r="AD251" s="675"/>
      <c r="AE251" s="675"/>
      <c r="AF251" s="675"/>
      <c r="AG251" s="675"/>
      <c r="AH251" s="675"/>
      <c r="AI251" s="675"/>
      <c r="AJ251" s="675"/>
      <c r="AK251" s="675"/>
      <c r="AL251" s="675"/>
      <c r="AM251" s="675"/>
      <c r="AN251" s="675"/>
      <c r="AO251" s="675"/>
      <c r="AP251" s="675"/>
      <c r="AQ251" s="675"/>
      <c r="AR251" s="675"/>
      <c r="AS251" s="675"/>
      <c r="AT251" s="675"/>
      <c r="AU251" s="752"/>
      <c r="AV251" s="752"/>
      <c r="AW251" s="752"/>
      <c r="AX251" s="752"/>
      <c r="AY251" s="675"/>
      <c r="AZ251" s="675"/>
      <c r="BA251" s="675"/>
      <c r="BB251" s="675"/>
      <c r="BC251" s="675"/>
      <c r="BD251" s="675"/>
      <c r="BE251" s="675"/>
      <c r="BF251" s="675"/>
      <c r="BG251" s="675"/>
      <c r="BH251" s="675"/>
      <c r="BI251" s="675"/>
      <c r="BJ251" s="675"/>
      <c r="BK251" s="675"/>
      <c r="BL251" s="675"/>
      <c r="BM251" s="675"/>
      <c r="BN251" s="675"/>
      <c r="BO251" s="675"/>
      <c r="BP251" s="675"/>
      <c r="BQ251" s="675"/>
      <c r="BR251" s="675"/>
      <c r="BS251" s="675"/>
      <c r="BT251" s="675"/>
      <c r="BU251" s="770"/>
      <c r="BV251" s="770"/>
      <c r="BW251" s="770"/>
      <c r="BX251" s="770"/>
      <c r="BY251" s="770"/>
      <c r="BZ251" s="770"/>
      <c r="CA251" s="770"/>
      <c r="CB251" s="770"/>
      <c r="CC251" s="675"/>
      <c r="CD251" s="797"/>
      <c r="CE251" s="797"/>
      <c r="CF251" s="797"/>
      <c r="CG251" s="797"/>
      <c r="CH251" s="797"/>
      <c r="CI251" s="797"/>
      <c r="CJ251" s="675"/>
      <c r="CK251" s="675"/>
      <c r="CL251" s="675"/>
      <c r="CM251" s="675"/>
      <c r="CN251" s="675"/>
      <c r="CO251" s="675"/>
      <c r="CP251" s="675"/>
      <c r="CQ251" s="675"/>
      <c r="CR251" s="675"/>
      <c r="CS251" s="675"/>
      <c r="CT251" s="675"/>
      <c r="CU251" s="675"/>
      <c r="CV251" s="675"/>
      <c r="CW251" s="675"/>
      <c r="CX251" s="675"/>
      <c r="CY251" s="675"/>
      <c r="CZ251" s="675"/>
      <c r="DA251" s="675"/>
      <c r="DB251" s="675"/>
      <c r="DC251" s="675"/>
      <c r="DD251" s="675"/>
      <c r="DE251" s="675"/>
      <c r="DF251" s="675"/>
      <c r="DG251" s="675"/>
      <c r="DH251" s="675"/>
      <c r="DI251" s="675"/>
      <c r="DJ251" s="675"/>
      <c r="DK251" s="675"/>
      <c r="DL251" s="675"/>
      <c r="DM251" s="675"/>
      <c r="DN251" s="675"/>
      <c r="DO251" s="675"/>
      <c r="DP251" s="675"/>
      <c r="DQ251" s="675"/>
      <c r="DR251" s="675"/>
      <c r="DS251" s="675"/>
      <c r="DT251" s="675"/>
      <c r="DU251" s="675"/>
      <c r="DV251" s="675"/>
      <c r="DW251" s="675"/>
      <c r="DX251" s="675"/>
      <c r="DY251" s="675"/>
      <c r="DZ251" s="675"/>
      <c r="EA251" s="675"/>
      <c r="EB251" s="675"/>
      <c r="EC251" s="675"/>
      <c r="ED251" s="675"/>
      <c r="EE251" s="675"/>
      <c r="EF251" s="675"/>
      <c r="EG251" s="675"/>
      <c r="EH251" s="675"/>
      <c r="EI251" s="675"/>
      <c r="EJ251" s="675"/>
      <c r="EK251" s="675"/>
    </row>
    <row r="252" spans="1:141" ht="12" customHeight="1" x14ac:dyDescent="0.15">
      <c r="A252" s="675"/>
      <c r="B252" s="675"/>
      <c r="C252" s="675"/>
      <c r="D252" s="675"/>
      <c r="E252" s="675"/>
      <c r="F252" s="675"/>
      <c r="G252" s="675"/>
      <c r="H252" s="675"/>
      <c r="I252" s="675"/>
      <c r="J252" s="675"/>
      <c r="K252" s="675"/>
      <c r="L252" s="675"/>
      <c r="M252" s="675"/>
      <c r="N252" s="675"/>
      <c r="O252" s="675"/>
      <c r="P252" s="675"/>
      <c r="Q252" s="675"/>
      <c r="R252" s="675"/>
      <c r="S252" s="675"/>
      <c r="T252" s="891"/>
      <c r="U252" s="675"/>
      <c r="V252" s="675"/>
      <c r="W252" s="675"/>
      <c r="X252" s="675"/>
      <c r="Y252" s="675"/>
      <c r="Z252" s="675"/>
      <c r="AA252" s="675"/>
      <c r="AB252" s="675"/>
      <c r="AC252" s="675"/>
      <c r="AD252" s="675"/>
      <c r="AE252" s="675"/>
      <c r="AF252" s="675"/>
      <c r="AG252" s="675"/>
      <c r="AH252" s="675"/>
      <c r="AI252" s="675"/>
      <c r="AJ252" s="675"/>
      <c r="AK252" s="675"/>
      <c r="AL252" s="675"/>
      <c r="AM252" s="675"/>
      <c r="AN252" s="675"/>
      <c r="AO252" s="675"/>
      <c r="AP252" s="675"/>
      <c r="AQ252" s="675"/>
      <c r="AR252" s="675"/>
      <c r="AS252" s="675"/>
      <c r="AT252" s="675"/>
      <c r="AU252" s="752"/>
      <c r="AV252" s="752"/>
      <c r="AW252" s="752"/>
      <c r="AX252" s="752"/>
      <c r="AY252" s="675"/>
      <c r="AZ252" s="675"/>
      <c r="BA252" s="675"/>
      <c r="BB252" s="675"/>
      <c r="BC252" s="675"/>
      <c r="BD252" s="675"/>
      <c r="BE252" s="675"/>
      <c r="BF252" s="675"/>
      <c r="BG252" s="675"/>
      <c r="BH252" s="675"/>
      <c r="BI252" s="675"/>
      <c r="BJ252" s="675"/>
      <c r="BK252" s="675"/>
      <c r="BL252" s="675"/>
      <c r="BM252" s="675"/>
      <c r="BN252" s="675"/>
      <c r="BO252" s="675"/>
      <c r="BP252" s="675"/>
      <c r="BQ252" s="675"/>
      <c r="BR252" s="675"/>
      <c r="BS252" s="675"/>
      <c r="BT252" s="675"/>
      <c r="BU252" s="770"/>
      <c r="BV252" s="770"/>
      <c r="BW252" s="770"/>
      <c r="BX252" s="770"/>
      <c r="BY252" s="770"/>
      <c r="BZ252" s="770"/>
      <c r="CA252" s="770"/>
      <c r="CB252" s="770"/>
      <c r="CC252" s="675"/>
      <c r="CD252" s="797"/>
      <c r="CE252" s="797"/>
      <c r="CF252" s="797"/>
      <c r="CG252" s="797"/>
      <c r="CH252" s="797"/>
      <c r="CI252" s="797"/>
      <c r="CJ252" s="675"/>
      <c r="CK252" s="675"/>
      <c r="CL252" s="675"/>
      <c r="CM252" s="675"/>
      <c r="CN252" s="675"/>
      <c r="CO252" s="675"/>
      <c r="CP252" s="675"/>
      <c r="CQ252" s="675"/>
      <c r="CR252" s="675"/>
      <c r="CS252" s="675"/>
      <c r="CT252" s="675"/>
      <c r="CU252" s="675"/>
      <c r="CV252" s="675"/>
      <c r="CW252" s="675"/>
      <c r="CX252" s="675"/>
      <c r="CY252" s="675"/>
      <c r="CZ252" s="675"/>
      <c r="DA252" s="675"/>
      <c r="DB252" s="675"/>
      <c r="DC252" s="675"/>
      <c r="DD252" s="675"/>
      <c r="DE252" s="675"/>
      <c r="DF252" s="675"/>
      <c r="DG252" s="675"/>
      <c r="DH252" s="675"/>
      <c r="DI252" s="675"/>
      <c r="DJ252" s="675"/>
      <c r="DK252" s="675"/>
      <c r="DL252" s="675"/>
      <c r="DM252" s="675"/>
      <c r="DN252" s="675"/>
      <c r="DO252" s="675"/>
      <c r="DP252" s="675"/>
      <c r="DQ252" s="675"/>
      <c r="DR252" s="675"/>
      <c r="DS252" s="675"/>
      <c r="DT252" s="675"/>
      <c r="DU252" s="675"/>
      <c r="DV252" s="675"/>
      <c r="DW252" s="675"/>
      <c r="DX252" s="675"/>
      <c r="DY252" s="675"/>
      <c r="DZ252" s="675"/>
      <c r="EA252" s="675"/>
      <c r="EB252" s="675"/>
      <c r="EC252" s="675"/>
      <c r="ED252" s="675"/>
      <c r="EE252" s="675"/>
      <c r="EF252" s="675"/>
      <c r="EG252" s="675"/>
      <c r="EH252" s="675"/>
      <c r="EI252" s="675"/>
      <c r="EJ252" s="675"/>
      <c r="EK252" s="675"/>
    </row>
    <row r="253" spans="1:141" ht="12" customHeight="1" x14ac:dyDescent="0.15">
      <c r="A253" s="675"/>
      <c r="B253" s="675"/>
      <c r="C253" s="675"/>
      <c r="D253" s="675"/>
      <c r="E253" s="675"/>
      <c r="F253" s="675"/>
      <c r="G253" s="675"/>
      <c r="H253" s="675"/>
      <c r="I253" s="675"/>
      <c r="J253" s="675"/>
      <c r="K253" s="675"/>
      <c r="L253" s="675"/>
      <c r="M253" s="675"/>
      <c r="N253" s="675"/>
      <c r="O253" s="675"/>
      <c r="P253" s="675"/>
      <c r="Q253" s="675"/>
      <c r="R253" s="675"/>
      <c r="S253" s="675"/>
      <c r="T253" s="891"/>
      <c r="U253" s="675"/>
      <c r="V253" s="675"/>
      <c r="W253" s="675"/>
      <c r="X253" s="675"/>
      <c r="Y253" s="675"/>
      <c r="Z253" s="675"/>
      <c r="AA253" s="675"/>
      <c r="AB253" s="675"/>
      <c r="AC253" s="675"/>
      <c r="AD253" s="675"/>
      <c r="AE253" s="675"/>
      <c r="AF253" s="675"/>
      <c r="AG253" s="675"/>
      <c r="AH253" s="675"/>
      <c r="AI253" s="675"/>
      <c r="AJ253" s="675"/>
      <c r="AK253" s="675"/>
      <c r="AL253" s="675"/>
      <c r="AM253" s="675"/>
      <c r="AN253" s="675"/>
      <c r="AO253" s="675"/>
      <c r="AP253" s="675"/>
      <c r="AQ253" s="675"/>
      <c r="AR253" s="675"/>
      <c r="AS253" s="675"/>
      <c r="AT253" s="675"/>
      <c r="AU253" s="752"/>
      <c r="AV253" s="752"/>
      <c r="AW253" s="752"/>
      <c r="AX253" s="752"/>
      <c r="AY253" s="675"/>
      <c r="AZ253" s="675"/>
      <c r="BA253" s="675"/>
      <c r="BB253" s="675"/>
      <c r="BC253" s="675"/>
      <c r="BD253" s="675"/>
      <c r="BE253" s="675"/>
      <c r="BF253" s="675"/>
      <c r="BG253" s="675"/>
      <c r="BH253" s="675"/>
      <c r="BI253" s="675"/>
      <c r="BJ253" s="675"/>
      <c r="BK253" s="675"/>
      <c r="BL253" s="675"/>
      <c r="BM253" s="675"/>
      <c r="BN253" s="675"/>
      <c r="BO253" s="675"/>
      <c r="BP253" s="675"/>
      <c r="BQ253" s="675"/>
      <c r="BR253" s="675"/>
      <c r="BS253" s="675"/>
      <c r="BT253" s="675"/>
      <c r="BU253" s="770"/>
      <c r="BV253" s="770"/>
      <c r="BW253" s="770"/>
      <c r="BX253" s="770"/>
      <c r="BY253" s="770"/>
      <c r="BZ253" s="770"/>
      <c r="CA253" s="770"/>
      <c r="CB253" s="770"/>
      <c r="CC253" s="675"/>
      <c r="CD253" s="797"/>
      <c r="CE253" s="797"/>
      <c r="CF253" s="797"/>
      <c r="CG253" s="797"/>
      <c r="CH253" s="797"/>
      <c r="CI253" s="797"/>
      <c r="CJ253" s="675"/>
      <c r="CK253" s="675"/>
      <c r="CL253" s="675"/>
      <c r="CM253" s="675"/>
      <c r="CN253" s="675"/>
      <c r="CO253" s="675"/>
      <c r="CP253" s="675"/>
      <c r="CQ253" s="675"/>
      <c r="CR253" s="675"/>
      <c r="CS253" s="675"/>
      <c r="CT253" s="675"/>
      <c r="CU253" s="675"/>
      <c r="CV253" s="675"/>
      <c r="CW253" s="675"/>
      <c r="CX253" s="675"/>
      <c r="CY253" s="675"/>
      <c r="CZ253" s="675"/>
      <c r="DA253" s="675"/>
      <c r="DB253" s="675"/>
      <c r="DC253" s="675"/>
      <c r="DD253" s="675"/>
      <c r="DE253" s="675"/>
      <c r="DF253" s="675"/>
      <c r="DG253" s="675"/>
      <c r="DH253" s="675"/>
      <c r="DI253" s="675"/>
      <c r="DJ253" s="675"/>
      <c r="DK253" s="675"/>
      <c r="DL253" s="675"/>
      <c r="DM253" s="675"/>
      <c r="DN253" s="675"/>
      <c r="DO253" s="675"/>
      <c r="DP253" s="675"/>
      <c r="DQ253" s="675"/>
      <c r="DR253" s="675"/>
      <c r="DS253" s="675"/>
      <c r="DT253" s="675"/>
      <c r="DU253" s="675"/>
      <c r="DV253" s="675"/>
      <c r="DW253" s="675"/>
      <c r="DX253" s="675"/>
      <c r="DY253" s="675"/>
      <c r="DZ253" s="675"/>
      <c r="EA253" s="675"/>
      <c r="EB253" s="675"/>
      <c r="EC253" s="675"/>
      <c r="ED253" s="675"/>
      <c r="EE253" s="675"/>
      <c r="EF253" s="675"/>
      <c r="EG253" s="675"/>
      <c r="EH253" s="675"/>
      <c r="EI253" s="675"/>
      <c r="EJ253" s="675"/>
      <c r="EK253" s="675"/>
    </row>
    <row r="254" spans="1:141" ht="12" customHeight="1" x14ac:dyDescent="0.15">
      <c r="A254" s="675"/>
      <c r="B254" s="675"/>
      <c r="C254" s="675"/>
      <c r="D254" s="675"/>
      <c r="E254" s="675"/>
      <c r="F254" s="675"/>
      <c r="G254" s="675"/>
      <c r="H254" s="675"/>
      <c r="I254" s="675"/>
      <c r="J254" s="675"/>
      <c r="K254" s="675"/>
      <c r="L254" s="675"/>
      <c r="M254" s="675"/>
      <c r="N254" s="675"/>
      <c r="O254" s="675"/>
      <c r="P254" s="675"/>
      <c r="Q254" s="675"/>
      <c r="R254" s="675"/>
      <c r="S254" s="675"/>
      <c r="T254" s="891"/>
      <c r="U254" s="675"/>
      <c r="V254" s="675"/>
      <c r="W254" s="675"/>
      <c r="X254" s="675"/>
      <c r="Y254" s="675"/>
      <c r="Z254" s="675"/>
      <c r="AA254" s="675"/>
      <c r="AB254" s="675"/>
      <c r="AC254" s="675"/>
      <c r="AD254" s="675"/>
      <c r="AE254" s="675"/>
      <c r="AF254" s="675"/>
      <c r="AG254" s="675"/>
      <c r="AH254" s="675"/>
      <c r="AI254" s="675"/>
      <c r="AJ254" s="675"/>
      <c r="AK254" s="675"/>
      <c r="AL254" s="675"/>
      <c r="AM254" s="675"/>
      <c r="AN254" s="675"/>
      <c r="AO254" s="675"/>
      <c r="AP254" s="675"/>
      <c r="AQ254" s="675"/>
      <c r="AR254" s="675"/>
      <c r="AS254" s="675"/>
      <c r="AT254" s="675"/>
      <c r="AU254" s="752"/>
      <c r="AV254" s="752"/>
      <c r="AW254" s="752"/>
      <c r="AX254" s="752"/>
      <c r="AY254" s="675"/>
      <c r="AZ254" s="675"/>
      <c r="BA254" s="675"/>
      <c r="BB254" s="675"/>
      <c r="BC254" s="675"/>
      <c r="BD254" s="675"/>
      <c r="BE254" s="675"/>
      <c r="BF254" s="675"/>
      <c r="BG254" s="675"/>
      <c r="BH254" s="675"/>
      <c r="BI254" s="675"/>
      <c r="BJ254" s="675"/>
      <c r="BK254" s="675"/>
      <c r="BL254" s="675"/>
      <c r="BM254" s="675"/>
      <c r="BN254" s="675"/>
      <c r="BO254" s="675"/>
      <c r="BP254" s="675"/>
      <c r="BQ254" s="675"/>
      <c r="BR254" s="675"/>
      <c r="BS254" s="675"/>
      <c r="BT254" s="675"/>
      <c r="BU254" s="770"/>
      <c r="BV254" s="770"/>
      <c r="BW254" s="770"/>
      <c r="BX254" s="770"/>
      <c r="BY254" s="770"/>
      <c r="BZ254" s="770"/>
      <c r="CA254" s="770"/>
      <c r="CB254" s="770"/>
      <c r="CC254" s="675"/>
      <c r="CD254" s="797"/>
      <c r="CE254" s="797"/>
      <c r="CF254" s="797"/>
      <c r="CG254" s="797"/>
      <c r="CH254" s="797"/>
      <c r="CI254" s="797"/>
      <c r="CJ254" s="675"/>
      <c r="CK254" s="675"/>
      <c r="CL254" s="675"/>
      <c r="CM254" s="675"/>
      <c r="CN254" s="675"/>
      <c r="CO254" s="675"/>
      <c r="CP254" s="675"/>
      <c r="CQ254" s="675"/>
      <c r="CR254" s="675"/>
      <c r="CS254" s="675"/>
      <c r="CT254" s="675"/>
      <c r="CU254" s="675"/>
      <c r="CV254" s="675"/>
      <c r="CW254" s="675"/>
      <c r="CX254" s="675"/>
      <c r="CY254" s="675"/>
      <c r="CZ254" s="675"/>
      <c r="DA254" s="675"/>
      <c r="DB254" s="675"/>
      <c r="DC254" s="675"/>
      <c r="DD254" s="675"/>
      <c r="DE254" s="675"/>
      <c r="DF254" s="675"/>
      <c r="DG254" s="675"/>
      <c r="DH254" s="675"/>
      <c r="DI254" s="675"/>
      <c r="DJ254" s="675"/>
      <c r="DK254" s="675"/>
      <c r="DL254" s="675"/>
      <c r="DM254" s="675"/>
      <c r="DN254" s="675"/>
      <c r="DO254" s="675"/>
      <c r="DP254" s="675"/>
      <c r="DQ254" s="675"/>
      <c r="DR254" s="675"/>
      <c r="DS254" s="675"/>
      <c r="DT254" s="675"/>
      <c r="DU254" s="675"/>
      <c r="DV254" s="675"/>
      <c r="DW254" s="675"/>
      <c r="DX254" s="675"/>
      <c r="DY254" s="675"/>
      <c r="DZ254" s="675"/>
      <c r="EA254" s="675"/>
      <c r="EB254" s="675"/>
      <c r="EC254" s="675"/>
      <c r="ED254" s="675"/>
      <c r="EE254" s="675"/>
      <c r="EF254" s="675"/>
      <c r="EG254" s="675"/>
      <c r="EH254" s="675"/>
      <c r="EI254" s="675"/>
      <c r="EJ254" s="675"/>
      <c r="EK254" s="675"/>
    </row>
    <row r="255" spans="1:141" ht="12" customHeight="1" x14ac:dyDescent="0.15">
      <c r="A255" s="675"/>
      <c r="B255" s="675"/>
      <c r="C255" s="675"/>
      <c r="D255" s="675"/>
      <c r="E255" s="675"/>
      <c r="F255" s="675"/>
      <c r="G255" s="675"/>
      <c r="H255" s="675"/>
      <c r="I255" s="675"/>
      <c r="J255" s="675"/>
      <c r="K255" s="675"/>
      <c r="L255" s="675"/>
      <c r="M255" s="675"/>
      <c r="N255" s="675"/>
      <c r="O255" s="675"/>
      <c r="P255" s="675"/>
      <c r="Q255" s="675"/>
      <c r="R255" s="675"/>
      <c r="S255" s="675"/>
      <c r="T255" s="891"/>
      <c r="U255" s="675"/>
      <c r="V255" s="675"/>
      <c r="W255" s="675"/>
      <c r="X255" s="675"/>
      <c r="Y255" s="675"/>
      <c r="Z255" s="675"/>
      <c r="AA255" s="675"/>
      <c r="AB255" s="675"/>
      <c r="AC255" s="675"/>
      <c r="AD255" s="675"/>
      <c r="AE255" s="675"/>
      <c r="AF255" s="675"/>
      <c r="AG255" s="675"/>
      <c r="AH255" s="675"/>
      <c r="AI255" s="675"/>
      <c r="AJ255" s="675"/>
      <c r="AK255" s="675"/>
      <c r="AL255" s="675"/>
      <c r="AM255" s="675"/>
      <c r="AN255" s="675"/>
      <c r="AO255" s="675"/>
      <c r="AP255" s="675"/>
      <c r="AQ255" s="675"/>
      <c r="AR255" s="675"/>
      <c r="AS255" s="675"/>
      <c r="AT255" s="675"/>
      <c r="AU255" s="752"/>
      <c r="AV255" s="752"/>
      <c r="AW255" s="752"/>
      <c r="AX255" s="752"/>
      <c r="AY255" s="675"/>
      <c r="AZ255" s="675"/>
      <c r="BA255" s="675"/>
      <c r="BB255" s="675"/>
      <c r="BC255" s="675"/>
      <c r="BD255" s="675"/>
      <c r="BE255" s="675"/>
      <c r="BF255" s="675"/>
      <c r="BG255" s="675"/>
      <c r="BH255" s="675"/>
      <c r="BI255" s="675"/>
      <c r="BJ255" s="675"/>
      <c r="BK255" s="675"/>
      <c r="BL255" s="675"/>
      <c r="BM255" s="675"/>
      <c r="BN255" s="675"/>
      <c r="BO255" s="675"/>
      <c r="BP255" s="675"/>
      <c r="BQ255" s="675"/>
      <c r="BR255" s="675"/>
      <c r="BS255" s="675"/>
      <c r="BT255" s="675"/>
      <c r="BU255" s="770"/>
      <c r="BV255" s="770"/>
      <c r="BW255" s="770"/>
      <c r="BX255" s="770"/>
      <c r="BY255" s="770"/>
      <c r="BZ255" s="770"/>
      <c r="CA255" s="770"/>
      <c r="CB255" s="770"/>
      <c r="CC255" s="675"/>
      <c r="CD255" s="797"/>
      <c r="CE255" s="797"/>
      <c r="CF255" s="797"/>
      <c r="CG255" s="797"/>
      <c r="CH255" s="797"/>
      <c r="CI255" s="797"/>
      <c r="CJ255" s="675"/>
      <c r="CK255" s="675"/>
      <c r="CL255" s="675"/>
      <c r="CM255" s="675"/>
      <c r="CN255" s="675"/>
      <c r="CO255" s="675"/>
      <c r="CP255" s="675"/>
      <c r="CQ255" s="675"/>
      <c r="CR255" s="675"/>
      <c r="CS255" s="675"/>
      <c r="CT255" s="675"/>
      <c r="CU255" s="675"/>
      <c r="CV255" s="675"/>
      <c r="CW255" s="675"/>
      <c r="CX255" s="675"/>
      <c r="CY255" s="675"/>
      <c r="CZ255" s="675"/>
      <c r="DA255" s="675"/>
      <c r="DB255" s="675"/>
      <c r="DC255" s="675"/>
      <c r="DD255" s="675"/>
      <c r="DE255" s="675"/>
      <c r="DF255" s="675"/>
      <c r="DG255" s="675"/>
      <c r="DH255" s="675"/>
      <c r="DI255" s="675"/>
      <c r="DJ255" s="675"/>
      <c r="DK255" s="675"/>
      <c r="DL255" s="675"/>
      <c r="DM255" s="675"/>
      <c r="DN255" s="675"/>
      <c r="DO255" s="675"/>
      <c r="DP255" s="675"/>
      <c r="DQ255" s="675"/>
      <c r="DR255" s="675"/>
      <c r="DS255" s="675"/>
      <c r="DT255" s="675"/>
      <c r="DU255" s="675"/>
      <c r="DV255" s="675"/>
      <c r="DW255" s="675"/>
      <c r="DX255" s="675"/>
      <c r="DY255" s="675"/>
      <c r="DZ255" s="675"/>
      <c r="EA255" s="675"/>
      <c r="EB255" s="675"/>
      <c r="EC255" s="675"/>
      <c r="ED255" s="675"/>
      <c r="EE255" s="675"/>
      <c r="EF255" s="675"/>
      <c r="EG255" s="675"/>
      <c r="EH255" s="675"/>
      <c r="EI255" s="675"/>
      <c r="EJ255" s="675"/>
      <c r="EK255" s="675"/>
    </row>
    <row r="256" spans="1:141" ht="12" customHeight="1" x14ac:dyDescent="0.15">
      <c r="A256" s="675"/>
      <c r="B256" s="675"/>
      <c r="C256" s="675"/>
      <c r="D256" s="675"/>
      <c r="E256" s="675"/>
      <c r="F256" s="675"/>
      <c r="G256" s="675"/>
      <c r="H256" s="675"/>
      <c r="I256" s="675"/>
      <c r="J256" s="675"/>
      <c r="K256" s="675"/>
      <c r="L256" s="675"/>
      <c r="M256" s="675"/>
      <c r="N256" s="675"/>
      <c r="O256" s="675"/>
      <c r="P256" s="675"/>
      <c r="Q256" s="675"/>
      <c r="R256" s="675"/>
      <c r="S256" s="675"/>
      <c r="T256" s="891"/>
      <c r="U256" s="675"/>
      <c r="V256" s="675"/>
      <c r="W256" s="675"/>
      <c r="X256" s="675"/>
      <c r="Y256" s="675"/>
      <c r="Z256" s="675"/>
      <c r="AA256" s="675"/>
      <c r="AB256" s="675"/>
      <c r="AC256" s="675"/>
      <c r="AD256" s="675"/>
      <c r="AE256" s="675"/>
      <c r="AF256" s="675"/>
      <c r="AG256" s="675"/>
      <c r="AH256" s="675"/>
      <c r="AI256" s="675"/>
      <c r="AJ256" s="675"/>
      <c r="AK256" s="675"/>
      <c r="AL256" s="675"/>
      <c r="AM256" s="675"/>
      <c r="AN256" s="675"/>
      <c r="AO256" s="675"/>
      <c r="AP256" s="675"/>
      <c r="AQ256" s="675"/>
      <c r="AR256" s="675"/>
      <c r="AS256" s="675"/>
      <c r="AT256" s="675"/>
      <c r="AU256" s="752"/>
      <c r="AV256" s="752"/>
      <c r="AW256" s="752"/>
      <c r="AX256" s="752"/>
      <c r="AY256" s="675"/>
      <c r="AZ256" s="675"/>
      <c r="BA256" s="675"/>
      <c r="BB256" s="675"/>
      <c r="BC256" s="675"/>
      <c r="BD256" s="675"/>
      <c r="BE256" s="675"/>
      <c r="BF256" s="675"/>
      <c r="BG256" s="675"/>
      <c r="BH256" s="675"/>
      <c r="BI256" s="675"/>
      <c r="BJ256" s="675"/>
      <c r="BK256" s="675"/>
      <c r="BL256" s="675"/>
      <c r="BM256" s="675"/>
      <c r="BN256" s="675"/>
      <c r="BO256" s="675"/>
      <c r="BP256" s="675"/>
      <c r="BQ256" s="675"/>
      <c r="BR256" s="675"/>
      <c r="BS256" s="675"/>
      <c r="BT256" s="675"/>
      <c r="BU256" s="770"/>
      <c r="BV256" s="770"/>
      <c r="BW256" s="770"/>
      <c r="BX256" s="770"/>
      <c r="BY256" s="770"/>
      <c r="BZ256" s="770"/>
      <c r="CA256" s="770"/>
      <c r="CB256" s="770"/>
      <c r="CC256" s="675"/>
      <c r="CD256" s="797"/>
      <c r="CE256" s="797"/>
      <c r="CF256" s="797"/>
      <c r="CG256" s="797"/>
      <c r="CH256" s="797"/>
      <c r="CI256" s="797"/>
      <c r="CJ256" s="675"/>
      <c r="CK256" s="675"/>
      <c r="CL256" s="675"/>
      <c r="CM256" s="675"/>
      <c r="CN256" s="675"/>
      <c r="CO256" s="675"/>
      <c r="CP256" s="675"/>
      <c r="CQ256" s="675"/>
      <c r="CR256" s="675"/>
      <c r="CS256" s="675"/>
      <c r="CT256" s="675"/>
      <c r="CU256" s="675"/>
      <c r="CV256" s="675"/>
      <c r="CW256" s="675"/>
      <c r="CX256" s="675"/>
      <c r="CY256" s="675"/>
      <c r="CZ256" s="675"/>
      <c r="DA256" s="675"/>
      <c r="DB256" s="675"/>
      <c r="DC256" s="675"/>
      <c r="DD256" s="675"/>
      <c r="DE256" s="675"/>
      <c r="DF256" s="675"/>
      <c r="DG256" s="675"/>
      <c r="DH256" s="675"/>
      <c r="DI256" s="675"/>
      <c r="DJ256" s="675"/>
      <c r="DK256" s="675"/>
      <c r="DL256" s="675"/>
      <c r="DM256" s="675"/>
      <c r="DN256" s="675"/>
      <c r="DO256" s="675"/>
      <c r="DP256" s="675"/>
      <c r="DQ256" s="675"/>
      <c r="DR256" s="675"/>
      <c r="DS256" s="675"/>
      <c r="DT256" s="675"/>
      <c r="DU256" s="675"/>
      <c r="DV256" s="675"/>
      <c r="DW256" s="675"/>
      <c r="DX256" s="675"/>
      <c r="DY256" s="675"/>
      <c r="DZ256" s="675"/>
      <c r="EA256" s="675"/>
      <c r="EB256" s="675"/>
      <c r="EC256" s="675"/>
      <c r="ED256" s="675"/>
      <c r="EE256" s="675"/>
      <c r="EF256" s="675"/>
      <c r="EG256" s="675"/>
      <c r="EH256" s="675"/>
      <c r="EI256" s="675"/>
      <c r="EJ256" s="675"/>
      <c r="EK256" s="675"/>
    </row>
    <row r="257" spans="1:141" ht="12" customHeight="1" x14ac:dyDescent="0.15">
      <c r="A257" s="675"/>
      <c r="B257" s="675"/>
      <c r="C257" s="675"/>
      <c r="D257" s="675"/>
      <c r="E257" s="675"/>
      <c r="F257" s="675"/>
      <c r="G257" s="675"/>
      <c r="H257" s="675"/>
      <c r="I257" s="675"/>
      <c r="J257" s="675"/>
      <c r="K257" s="675"/>
      <c r="L257" s="675"/>
      <c r="M257" s="675"/>
      <c r="N257" s="675"/>
      <c r="O257" s="675"/>
      <c r="P257" s="675"/>
      <c r="Q257" s="675"/>
      <c r="R257" s="675"/>
      <c r="S257" s="675"/>
      <c r="T257" s="891"/>
      <c r="U257" s="675"/>
      <c r="V257" s="675"/>
      <c r="W257" s="675"/>
      <c r="X257" s="675"/>
      <c r="Y257" s="675"/>
      <c r="Z257" s="675"/>
      <c r="AA257" s="675"/>
      <c r="AB257" s="675"/>
      <c r="AC257" s="675"/>
      <c r="AD257" s="675"/>
      <c r="AE257" s="675"/>
      <c r="AF257" s="675"/>
      <c r="AG257" s="675"/>
      <c r="AH257" s="675"/>
      <c r="AI257" s="675"/>
      <c r="AJ257" s="675"/>
      <c r="AK257" s="675"/>
      <c r="AL257" s="675"/>
      <c r="AM257" s="675"/>
      <c r="AN257" s="675"/>
      <c r="AO257" s="675"/>
      <c r="AP257" s="675"/>
      <c r="AQ257" s="675"/>
      <c r="AR257" s="675"/>
      <c r="AS257" s="675"/>
      <c r="AT257" s="675"/>
      <c r="AU257" s="752"/>
      <c r="AV257" s="752"/>
      <c r="AW257" s="752"/>
      <c r="AX257" s="752"/>
      <c r="AY257" s="675"/>
      <c r="AZ257" s="675"/>
      <c r="BA257" s="675"/>
      <c r="BB257" s="675"/>
      <c r="BC257" s="675"/>
      <c r="BD257" s="675"/>
      <c r="BE257" s="675"/>
      <c r="BF257" s="675"/>
      <c r="BG257" s="675"/>
      <c r="BH257" s="675"/>
      <c r="BI257" s="675"/>
      <c r="BJ257" s="675"/>
      <c r="BK257" s="675"/>
      <c r="BL257" s="675"/>
      <c r="BM257" s="675"/>
      <c r="BN257" s="675"/>
      <c r="BO257" s="675"/>
      <c r="BP257" s="675"/>
      <c r="BQ257" s="675"/>
      <c r="BR257" s="675"/>
      <c r="BS257" s="675"/>
      <c r="BT257" s="675"/>
      <c r="BU257" s="770"/>
      <c r="BV257" s="770"/>
      <c r="BW257" s="770"/>
      <c r="BX257" s="770"/>
      <c r="BY257" s="770"/>
      <c r="BZ257" s="770"/>
      <c r="CA257" s="770"/>
      <c r="CB257" s="770"/>
      <c r="CC257" s="675"/>
      <c r="CD257" s="797"/>
      <c r="CE257" s="797"/>
      <c r="CF257" s="797"/>
      <c r="CG257" s="797"/>
      <c r="CH257" s="797"/>
      <c r="CI257" s="797"/>
      <c r="CJ257" s="675"/>
      <c r="CK257" s="675"/>
      <c r="CL257" s="675"/>
      <c r="CM257" s="675"/>
      <c r="CN257" s="675"/>
      <c r="CO257" s="675"/>
      <c r="CP257" s="675"/>
      <c r="CQ257" s="675"/>
      <c r="CR257" s="675"/>
      <c r="CS257" s="675"/>
      <c r="CT257" s="675"/>
      <c r="CU257" s="675"/>
      <c r="CV257" s="675"/>
      <c r="CW257" s="675"/>
      <c r="CX257" s="675"/>
      <c r="CY257" s="675"/>
      <c r="CZ257" s="675"/>
      <c r="DA257" s="675"/>
      <c r="DB257" s="675"/>
      <c r="DC257" s="675"/>
      <c r="DD257" s="675"/>
      <c r="DE257" s="675"/>
      <c r="DF257" s="675"/>
      <c r="DG257" s="675"/>
      <c r="DH257" s="675"/>
      <c r="DI257" s="675"/>
      <c r="DJ257" s="675"/>
      <c r="DK257" s="675"/>
      <c r="DL257" s="675"/>
      <c r="DM257" s="675"/>
      <c r="DN257" s="675"/>
      <c r="DO257" s="675"/>
      <c r="DP257" s="675"/>
      <c r="DQ257" s="675"/>
      <c r="DR257" s="675"/>
      <c r="DS257" s="675"/>
      <c r="DT257" s="675"/>
      <c r="DU257" s="675"/>
      <c r="DV257" s="675"/>
      <c r="DW257" s="675"/>
      <c r="DX257" s="675"/>
      <c r="DY257" s="675"/>
      <c r="DZ257" s="675"/>
      <c r="EA257" s="675"/>
      <c r="EB257" s="675"/>
      <c r="EC257" s="675"/>
      <c r="ED257" s="675"/>
      <c r="EE257" s="675"/>
      <c r="EF257" s="675"/>
      <c r="EG257" s="675"/>
      <c r="EH257" s="675"/>
      <c r="EI257" s="675"/>
      <c r="EJ257" s="675"/>
      <c r="EK257" s="675"/>
    </row>
    <row r="258" spans="1:141" ht="12" customHeight="1" x14ac:dyDescent="0.15">
      <c r="A258" s="675"/>
      <c r="B258" s="675"/>
      <c r="C258" s="675"/>
      <c r="D258" s="675"/>
      <c r="E258" s="675"/>
      <c r="F258" s="675"/>
      <c r="G258" s="675"/>
      <c r="H258" s="675"/>
      <c r="I258" s="675"/>
      <c r="J258" s="675"/>
      <c r="K258" s="675"/>
      <c r="L258" s="675"/>
      <c r="M258" s="675"/>
      <c r="N258" s="675"/>
      <c r="O258" s="675"/>
      <c r="P258" s="675"/>
      <c r="Q258" s="675"/>
      <c r="R258" s="675"/>
      <c r="S258" s="675"/>
      <c r="T258" s="891"/>
      <c r="U258" s="675"/>
      <c r="V258" s="675"/>
      <c r="W258" s="675"/>
      <c r="X258" s="675"/>
      <c r="Y258" s="675"/>
      <c r="Z258" s="675"/>
      <c r="AA258" s="675"/>
      <c r="AB258" s="675"/>
      <c r="AC258" s="675"/>
      <c r="AD258" s="675"/>
      <c r="AE258" s="675"/>
      <c r="AF258" s="675"/>
      <c r="AG258" s="675"/>
      <c r="AH258" s="675"/>
      <c r="AI258" s="675"/>
      <c r="AJ258" s="675"/>
      <c r="AK258" s="675"/>
      <c r="AL258" s="675"/>
      <c r="AM258" s="675"/>
      <c r="AN258" s="675"/>
      <c r="AO258" s="675"/>
      <c r="AP258" s="675"/>
      <c r="AQ258" s="675"/>
      <c r="AR258" s="675"/>
      <c r="AS258" s="675"/>
      <c r="AT258" s="675"/>
      <c r="AU258" s="752"/>
      <c r="AV258" s="752"/>
      <c r="AW258" s="752"/>
      <c r="AX258" s="752"/>
      <c r="AY258" s="675"/>
      <c r="AZ258" s="675"/>
      <c r="BA258" s="675"/>
      <c r="BB258" s="675"/>
      <c r="BC258" s="675"/>
      <c r="BD258" s="675"/>
      <c r="BE258" s="675"/>
      <c r="BF258" s="675"/>
      <c r="BG258" s="675"/>
      <c r="BH258" s="675"/>
      <c r="BI258" s="675"/>
      <c r="BJ258" s="675"/>
      <c r="BK258" s="675"/>
      <c r="BL258" s="675"/>
      <c r="BM258" s="675"/>
      <c r="BN258" s="675"/>
      <c r="BO258" s="675"/>
      <c r="BP258" s="675"/>
      <c r="BQ258" s="675"/>
      <c r="BR258" s="675"/>
      <c r="BS258" s="675"/>
      <c r="BT258" s="675"/>
      <c r="BU258" s="770"/>
      <c r="BV258" s="770"/>
      <c r="BW258" s="770"/>
      <c r="BX258" s="770"/>
      <c r="BY258" s="770"/>
      <c r="BZ258" s="770"/>
      <c r="CA258" s="770"/>
      <c r="CB258" s="770"/>
      <c r="CC258" s="675"/>
      <c r="CD258" s="797"/>
      <c r="CE258" s="797"/>
      <c r="CF258" s="797"/>
      <c r="CG258" s="797"/>
      <c r="CH258" s="797"/>
      <c r="CI258" s="797"/>
      <c r="CJ258" s="675"/>
      <c r="CK258" s="675"/>
      <c r="CL258" s="675"/>
      <c r="CM258" s="675"/>
      <c r="CN258" s="675"/>
      <c r="CO258" s="675"/>
      <c r="CP258" s="675"/>
      <c r="CQ258" s="675"/>
      <c r="CR258" s="675"/>
      <c r="CS258" s="675"/>
      <c r="CT258" s="675"/>
      <c r="CU258" s="675"/>
      <c r="CV258" s="675"/>
      <c r="CW258" s="675"/>
      <c r="CX258" s="675"/>
      <c r="CY258" s="675"/>
      <c r="CZ258" s="675"/>
      <c r="DA258" s="675"/>
      <c r="DB258" s="675"/>
      <c r="DC258" s="675"/>
      <c r="DD258" s="675"/>
      <c r="DE258" s="675"/>
      <c r="DF258" s="675"/>
      <c r="DG258" s="675"/>
      <c r="DH258" s="675"/>
      <c r="DI258" s="675"/>
      <c r="DJ258" s="675"/>
      <c r="DK258" s="675"/>
      <c r="DL258" s="675"/>
      <c r="DM258" s="675"/>
      <c r="DN258" s="675"/>
      <c r="DO258" s="675"/>
      <c r="DP258" s="675"/>
      <c r="DQ258" s="675"/>
      <c r="DR258" s="675"/>
      <c r="DS258" s="675"/>
      <c r="DT258" s="675"/>
      <c r="DU258" s="675"/>
      <c r="DV258" s="675"/>
      <c r="DW258" s="675"/>
      <c r="DX258" s="675"/>
      <c r="DY258" s="675"/>
      <c r="DZ258" s="675"/>
      <c r="EA258" s="675"/>
      <c r="EB258" s="675"/>
      <c r="EC258" s="675"/>
      <c r="ED258" s="675"/>
      <c r="EE258" s="675"/>
      <c r="EF258" s="675"/>
      <c r="EG258" s="675"/>
      <c r="EH258" s="675"/>
      <c r="EI258" s="675"/>
      <c r="EJ258" s="675"/>
      <c r="EK258" s="675"/>
    </row>
    <row r="259" spans="1:141" ht="12" customHeight="1" x14ac:dyDescent="0.15">
      <c r="A259" s="675"/>
      <c r="B259" s="675"/>
      <c r="C259" s="675"/>
      <c r="D259" s="675"/>
      <c r="E259" s="675"/>
      <c r="F259" s="675"/>
      <c r="G259" s="675"/>
      <c r="H259" s="675"/>
      <c r="I259" s="675"/>
      <c r="J259" s="675"/>
      <c r="K259" s="675"/>
      <c r="L259" s="675"/>
      <c r="M259" s="675"/>
      <c r="N259" s="675"/>
      <c r="O259" s="675"/>
      <c r="P259" s="675"/>
      <c r="Q259" s="675"/>
      <c r="R259" s="675"/>
      <c r="S259" s="675"/>
      <c r="T259" s="891"/>
      <c r="U259" s="675"/>
      <c r="V259" s="675"/>
      <c r="W259" s="675"/>
      <c r="X259" s="675"/>
      <c r="Y259" s="675"/>
      <c r="Z259" s="675"/>
      <c r="AA259" s="675"/>
      <c r="AB259" s="675"/>
      <c r="AC259" s="675"/>
      <c r="AD259" s="675"/>
      <c r="AE259" s="675"/>
      <c r="AF259" s="675"/>
      <c r="AG259" s="675"/>
      <c r="AH259" s="675"/>
      <c r="AI259" s="675"/>
      <c r="AJ259" s="675"/>
      <c r="AK259" s="675"/>
      <c r="AL259" s="675"/>
      <c r="AM259" s="675"/>
      <c r="AN259" s="675"/>
      <c r="AO259" s="675"/>
      <c r="AP259" s="675"/>
      <c r="AQ259" s="675"/>
      <c r="AR259" s="675"/>
      <c r="AS259" s="675"/>
      <c r="AT259" s="675"/>
      <c r="AU259" s="752"/>
      <c r="AV259" s="752"/>
      <c r="AW259" s="752"/>
      <c r="AX259" s="752"/>
      <c r="AY259" s="675"/>
      <c r="AZ259" s="675"/>
      <c r="BA259" s="675"/>
      <c r="BB259" s="675"/>
      <c r="BC259" s="675"/>
      <c r="BD259" s="675"/>
      <c r="BE259" s="675"/>
      <c r="BF259" s="675"/>
      <c r="BG259" s="675"/>
      <c r="BH259" s="675"/>
      <c r="BI259" s="675"/>
      <c r="BJ259" s="675"/>
      <c r="BK259" s="675"/>
      <c r="BL259" s="675"/>
      <c r="BM259" s="675"/>
      <c r="BN259" s="675"/>
      <c r="BO259" s="675"/>
      <c r="BP259" s="675"/>
      <c r="BQ259" s="675"/>
      <c r="BR259" s="675"/>
      <c r="BS259" s="675"/>
      <c r="BT259" s="675"/>
      <c r="BU259" s="770"/>
      <c r="BV259" s="770"/>
      <c r="BW259" s="770"/>
      <c r="BX259" s="770"/>
      <c r="BY259" s="770"/>
      <c r="BZ259" s="770"/>
      <c r="CA259" s="770"/>
      <c r="CB259" s="770"/>
      <c r="CC259" s="675"/>
      <c r="CD259" s="797"/>
      <c r="CE259" s="797"/>
      <c r="CF259" s="797"/>
      <c r="CG259" s="797"/>
      <c r="CH259" s="797"/>
      <c r="CI259" s="797"/>
      <c r="CJ259" s="675"/>
      <c r="CK259" s="675"/>
      <c r="CL259" s="675"/>
      <c r="CM259" s="675"/>
      <c r="CN259" s="675"/>
      <c r="CO259" s="675"/>
      <c r="CP259" s="675"/>
      <c r="CQ259" s="675"/>
      <c r="CR259" s="675"/>
      <c r="CS259" s="675"/>
      <c r="CT259" s="675"/>
      <c r="CU259" s="675"/>
      <c r="CV259" s="675"/>
      <c r="CW259" s="675"/>
      <c r="CX259" s="675"/>
      <c r="CY259" s="675"/>
      <c r="CZ259" s="675"/>
      <c r="DA259" s="675"/>
      <c r="DB259" s="675"/>
      <c r="DC259" s="675"/>
      <c r="DD259" s="675"/>
      <c r="DE259" s="675"/>
      <c r="DF259" s="675"/>
      <c r="DG259" s="675"/>
      <c r="DH259" s="675"/>
      <c r="DI259" s="675"/>
      <c r="DJ259" s="675"/>
      <c r="DK259" s="675"/>
      <c r="DL259" s="675"/>
      <c r="DM259" s="675"/>
      <c r="DN259" s="675"/>
      <c r="DO259" s="675"/>
      <c r="DP259" s="675"/>
      <c r="DQ259" s="675"/>
      <c r="DR259" s="675"/>
      <c r="DS259" s="675"/>
      <c r="DT259" s="675"/>
      <c r="DU259" s="675"/>
      <c r="DV259" s="675"/>
      <c r="DW259" s="675"/>
      <c r="DX259" s="675"/>
      <c r="DY259" s="675"/>
      <c r="DZ259" s="675"/>
      <c r="EA259" s="675"/>
      <c r="EB259" s="675"/>
      <c r="EC259" s="675"/>
      <c r="ED259" s="675"/>
      <c r="EE259" s="675"/>
      <c r="EF259" s="675"/>
      <c r="EG259" s="675"/>
      <c r="EH259" s="675"/>
      <c r="EI259" s="675"/>
      <c r="EJ259" s="675"/>
      <c r="EK259" s="675"/>
    </row>
    <row r="260" spans="1:141" ht="12" customHeight="1" x14ac:dyDescent="0.15">
      <c r="A260" s="675"/>
      <c r="B260" s="675"/>
      <c r="C260" s="675"/>
      <c r="D260" s="675"/>
      <c r="E260" s="675"/>
      <c r="F260" s="675"/>
      <c r="G260" s="675"/>
      <c r="H260" s="675"/>
      <c r="I260" s="675"/>
      <c r="J260" s="675"/>
      <c r="K260" s="675"/>
      <c r="L260" s="675"/>
      <c r="M260" s="675"/>
      <c r="N260" s="675"/>
      <c r="O260" s="675"/>
      <c r="P260" s="675"/>
      <c r="Q260" s="675"/>
      <c r="R260" s="675"/>
      <c r="S260" s="675"/>
      <c r="T260" s="891"/>
      <c r="U260" s="675"/>
      <c r="V260" s="675"/>
      <c r="W260" s="675"/>
      <c r="X260" s="675"/>
      <c r="Y260" s="675"/>
      <c r="Z260" s="675"/>
      <c r="AA260" s="675"/>
      <c r="AB260" s="675"/>
      <c r="AC260" s="675"/>
      <c r="AD260" s="675"/>
      <c r="AE260" s="675"/>
      <c r="AF260" s="675"/>
      <c r="AG260" s="675"/>
      <c r="AH260" s="675"/>
      <c r="AI260" s="675"/>
      <c r="AJ260" s="675"/>
      <c r="AK260" s="675"/>
      <c r="AL260" s="675"/>
      <c r="AM260" s="675"/>
      <c r="AN260" s="675"/>
      <c r="AO260" s="675"/>
      <c r="AP260" s="675"/>
      <c r="AQ260" s="675"/>
      <c r="AR260" s="675"/>
      <c r="AS260" s="675"/>
      <c r="AT260" s="675"/>
      <c r="AU260" s="752"/>
      <c r="AV260" s="752"/>
      <c r="AW260" s="752"/>
      <c r="AX260" s="752"/>
      <c r="AY260" s="675"/>
      <c r="AZ260" s="675"/>
      <c r="BA260" s="675"/>
      <c r="BB260" s="675"/>
      <c r="BC260" s="675"/>
      <c r="BD260" s="675"/>
      <c r="BE260" s="675"/>
      <c r="BF260" s="675"/>
      <c r="BG260" s="675"/>
      <c r="BH260" s="675"/>
      <c r="BI260" s="675"/>
      <c r="BJ260" s="675"/>
      <c r="BK260" s="675"/>
      <c r="BL260" s="675"/>
      <c r="BM260" s="675"/>
      <c r="BN260" s="675"/>
      <c r="BO260" s="675"/>
      <c r="BP260" s="675"/>
      <c r="BQ260" s="675"/>
      <c r="BR260" s="675"/>
      <c r="BS260" s="675"/>
      <c r="BT260" s="675"/>
      <c r="BU260" s="770"/>
      <c r="BV260" s="770"/>
      <c r="BW260" s="770"/>
      <c r="BX260" s="770"/>
      <c r="BY260" s="770"/>
      <c r="BZ260" s="770"/>
      <c r="CA260" s="770"/>
      <c r="CB260" s="770"/>
      <c r="CC260" s="675"/>
      <c r="CD260" s="797"/>
      <c r="CE260" s="797"/>
      <c r="CF260" s="797"/>
      <c r="CG260" s="797"/>
      <c r="CH260" s="675"/>
      <c r="CI260" s="797"/>
      <c r="CJ260" s="675"/>
      <c r="CK260" s="675"/>
      <c r="CL260" s="675"/>
      <c r="CM260" s="675"/>
      <c r="CN260" s="675"/>
      <c r="CO260" s="675"/>
      <c r="CP260" s="675"/>
      <c r="CQ260" s="675"/>
      <c r="CR260" s="675"/>
      <c r="CS260" s="675"/>
      <c r="CT260" s="675"/>
      <c r="CU260" s="675"/>
      <c r="CV260" s="675"/>
      <c r="CW260" s="675"/>
      <c r="CX260" s="675"/>
      <c r="CY260" s="675"/>
      <c r="CZ260" s="675"/>
      <c r="DA260" s="675"/>
      <c r="DB260" s="675"/>
      <c r="DC260" s="675"/>
      <c r="DD260" s="675"/>
      <c r="DE260" s="675"/>
      <c r="DF260" s="675"/>
      <c r="DG260" s="675"/>
      <c r="DH260" s="675"/>
      <c r="DI260" s="675"/>
      <c r="DJ260" s="675"/>
      <c r="DK260" s="675"/>
      <c r="DL260" s="675"/>
      <c r="DM260" s="675"/>
      <c r="DN260" s="675"/>
      <c r="DO260" s="675"/>
      <c r="DP260" s="675"/>
      <c r="DQ260" s="675"/>
      <c r="DR260" s="675"/>
      <c r="DS260" s="675"/>
      <c r="DT260" s="675"/>
      <c r="DU260" s="675"/>
      <c r="DV260" s="675"/>
      <c r="DW260" s="675"/>
      <c r="DX260" s="675"/>
      <c r="DY260" s="675"/>
      <c r="DZ260" s="675"/>
      <c r="EA260" s="675"/>
      <c r="EB260" s="675"/>
      <c r="EC260" s="675"/>
      <c r="ED260" s="675"/>
      <c r="EE260" s="675"/>
      <c r="EF260" s="675"/>
      <c r="EG260" s="675"/>
      <c r="EH260" s="675"/>
      <c r="EI260" s="675"/>
      <c r="EJ260" s="675"/>
      <c r="EK260" s="675"/>
    </row>
    <row r="261" spans="1:141" ht="12" customHeight="1" x14ac:dyDescent="0.15">
      <c r="A261" s="675"/>
      <c r="B261" s="675"/>
      <c r="C261" s="675"/>
      <c r="D261" s="675"/>
      <c r="E261" s="675"/>
      <c r="F261" s="675"/>
      <c r="G261" s="675"/>
      <c r="H261" s="675"/>
      <c r="I261" s="675"/>
      <c r="J261" s="675"/>
      <c r="K261" s="675"/>
      <c r="L261" s="675"/>
      <c r="M261" s="675"/>
      <c r="N261" s="675"/>
      <c r="O261" s="675"/>
      <c r="P261" s="675"/>
      <c r="Q261" s="675"/>
      <c r="R261" s="675"/>
      <c r="S261" s="675"/>
      <c r="T261" s="891"/>
      <c r="U261" s="675"/>
      <c r="V261" s="675"/>
      <c r="W261" s="675"/>
      <c r="X261" s="675"/>
      <c r="Y261" s="675"/>
      <c r="Z261" s="675"/>
      <c r="AA261" s="675"/>
      <c r="AB261" s="675"/>
      <c r="AC261" s="675"/>
      <c r="AD261" s="675"/>
      <c r="AE261" s="675"/>
      <c r="AF261" s="675"/>
      <c r="AG261" s="675"/>
      <c r="AH261" s="675"/>
      <c r="AI261" s="675"/>
      <c r="AJ261" s="675"/>
      <c r="AK261" s="675"/>
      <c r="AL261" s="675"/>
      <c r="AM261" s="675"/>
      <c r="AN261" s="675"/>
      <c r="AO261" s="675"/>
      <c r="AP261" s="675"/>
      <c r="AQ261" s="675"/>
      <c r="AR261" s="675"/>
      <c r="AS261" s="675"/>
      <c r="AT261" s="675"/>
      <c r="AU261" s="752"/>
      <c r="AV261" s="752"/>
      <c r="AW261" s="752"/>
      <c r="AX261" s="752"/>
      <c r="AY261" s="675"/>
      <c r="AZ261" s="675"/>
      <c r="BA261" s="675"/>
      <c r="BB261" s="675"/>
      <c r="BC261" s="675"/>
      <c r="BD261" s="675"/>
      <c r="BE261" s="675"/>
      <c r="BF261" s="675"/>
      <c r="BG261" s="675"/>
      <c r="BH261" s="675"/>
      <c r="BI261" s="675"/>
      <c r="BJ261" s="675"/>
      <c r="BK261" s="675"/>
      <c r="BL261" s="675"/>
      <c r="BM261" s="675"/>
      <c r="BN261" s="675"/>
      <c r="BO261" s="675"/>
      <c r="BP261" s="675"/>
      <c r="BQ261" s="675"/>
      <c r="BR261" s="675"/>
      <c r="BS261" s="675"/>
      <c r="BT261" s="675"/>
      <c r="BU261" s="770"/>
      <c r="BV261" s="770"/>
      <c r="BW261" s="770"/>
      <c r="BX261" s="770"/>
      <c r="BY261" s="770"/>
      <c r="BZ261" s="770"/>
      <c r="CA261" s="770"/>
      <c r="CB261" s="770"/>
      <c r="CC261" s="675"/>
      <c r="CD261" s="797"/>
      <c r="CE261" s="797"/>
      <c r="CF261" s="797"/>
      <c r="CG261" s="797"/>
      <c r="CH261" s="675"/>
      <c r="CI261" s="675"/>
      <c r="CJ261" s="675"/>
      <c r="CK261" s="675"/>
      <c r="CL261" s="675"/>
      <c r="CM261" s="675"/>
      <c r="CN261" s="675"/>
      <c r="CO261" s="675"/>
      <c r="CP261" s="675"/>
      <c r="CQ261" s="675"/>
      <c r="CR261" s="675"/>
      <c r="CS261" s="675"/>
      <c r="CT261" s="675"/>
      <c r="CU261" s="675"/>
      <c r="CV261" s="675"/>
      <c r="CW261" s="675"/>
      <c r="CX261" s="675"/>
      <c r="CY261" s="675"/>
      <c r="CZ261" s="675"/>
      <c r="DA261" s="675"/>
      <c r="DB261" s="675"/>
      <c r="DC261" s="675"/>
      <c r="DD261" s="675"/>
      <c r="DE261" s="675"/>
      <c r="DF261" s="675"/>
      <c r="DG261" s="675"/>
      <c r="DH261" s="675"/>
      <c r="DI261" s="675"/>
      <c r="DJ261" s="675"/>
      <c r="DK261" s="675"/>
      <c r="DL261" s="675"/>
      <c r="DM261" s="675"/>
      <c r="DN261" s="675"/>
      <c r="DO261" s="675"/>
      <c r="DP261" s="675"/>
      <c r="DQ261" s="675"/>
      <c r="DR261" s="675"/>
      <c r="DS261" s="675"/>
      <c r="DT261" s="675"/>
      <c r="DU261" s="675"/>
      <c r="DV261" s="675"/>
      <c r="DW261" s="675"/>
      <c r="DX261" s="675"/>
      <c r="DY261" s="675"/>
      <c r="DZ261" s="675"/>
      <c r="EA261" s="675"/>
      <c r="EB261" s="675"/>
      <c r="EC261" s="675"/>
      <c r="ED261" s="675"/>
      <c r="EE261" s="675"/>
      <c r="EF261" s="675"/>
      <c r="EG261" s="675"/>
      <c r="EH261" s="675"/>
      <c r="EI261" s="675"/>
      <c r="EJ261" s="675"/>
      <c r="EK261" s="675"/>
    </row>
    <row r="262" spans="1:141" ht="12" customHeight="1" x14ac:dyDescent="0.15">
      <c r="A262" s="675"/>
      <c r="B262" s="675"/>
      <c r="C262" s="675"/>
      <c r="D262" s="675"/>
      <c r="E262" s="675"/>
      <c r="F262" s="675"/>
      <c r="G262" s="675"/>
      <c r="H262" s="675"/>
      <c r="I262" s="675"/>
      <c r="J262" s="675"/>
      <c r="K262" s="675"/>
      <c r="L262" s="675"/>
      <c r="M262" s="675"/>
      <c r="N262" s="675"/>
      <c r="O262" s="675"/>
      <c r="P262" s="675"/>
      <c r="Q262" s="675"/>
      <c r="R262" s="675"/>
      <c r="S262" s="675"/>
      <c r="T262" s="891"/>
      <c r="U262" s="675"/>
      <c r="V262" s="675"/>
      <c r="W262" s="675"/>
      <c r="X262" s="675"/>
      <c r="Y262" s="675"/>
      <c r="Z262" s="675"/>
      <c r="AA262" s="675"/>
      <c r="AB262" s="675"/>
      <c r="AC262" s="675"/>
      <c r="AD262" s="675"/>
      <c r="AE262" s="675"/>
      <c r="AF262" s="675"/>
      <c r="AG262" s="675"/>
      <c r="AH262" s="675"/>
      <c r="AI262" s="675"/>
      <c r="AJ262" s="675"/>
      <c r="AK262" s="675"/>
      <c r="AL262" s="675"/>
      <c r="AM262" s="675"/>
      <c r="AN262" s="675"/>
      <c r="AO262" s="675"/>
      <c r="AP262" s="675"/>
      <c r="AQ262" s="675"/>
      <c r="AR262" s="675"/>
      <c r="AS262" s="675"/>
      <c r="AT262" s="675"/>
      <c r="AU262" s="752"/>
      <c r="AV262" s="752"/>
      <c r="AW262" s="752"/>
      <c r="AX262" s="752"/>
      <c r="AY262" s="675"/>
      <c r="AZ262" s="675"/>
      <c r="BA262" s="675"/>
      <c r="BB262" s="675"/>
      <c r="BC262" s="675"/>
      <c r="BD262" s="675"/>
      <c r="BE262" s="675"/>
      <c r="BF262" s="675"/>
      <c r="BG262" s="675"/>
      <c r="BH262" s="675"/>
      <c r="BI262" s="675"/>
      <c r="BJ262" s="675"/>
      <c r="BK262" s="675"/>
      <c r="BL262" s="675"/>
      <c r="BM262" s="675"/>
      <c r="BN262" s="675"/>
      <c r="BO262" s="675"/>
      <c r="BP262" s="675"/>
      <c r="BQ262" s="675"/>
      <c r="BR262" s="675"/>
      <c r="BS262" s="675"/>
      <c r="BT262" s="675"/>
      <c r="BU262" s="770"/>
      <c r="BV262" s="770"/>
      <c r="BW262" s="770"/>
      <c r="BX262" s="770"/>
      <c r="BY262" s="770"/>
      <c r="BZ262" s="770"/>
      <c r="CA262" s="770"/>
      <c r="CB262" s="770"/>
      <c r="CC262" s="675"/>
      <c r="CD262" s="797"/>
      <c r="CE262" s="797"/>
      <c r="CF262" s="797"/>
      <c r="CG262" s="797"/>
      <c r="CH262" s="675"/>
      <c r="CI262" s="675"/>
      <c r="CJ262" s="675"/>
      <c r="CK262" s="675"/>
      <c r="CL262" s="675"/>
      <c r="CM262" s="675"/>
      <c r="CN262" s="675"/>
      <c r="CO262" s="675"/>
      <c r="CP262" s="675"/>
      <c r="CQ262" s="675"/>
      <c r="CR262" s="675"/>
      <c r="CS262" s="675"/>
      <c r="CT262" s="675"/>
      <c r="CU262" s="675"/>
      <c r="CV262" s="675"/>
      <c r="CW262" s="675"/>
      <c r="CX262" s="675"/>
      <c r="CY262" s="675"/>
      <c r="CZ262" s="675"/>
      <c r="DA262" s="675"/>
      <c r="DB262" s="675"/>
      <c r="DC262" s="675"/>
      <c r="DD262" s="675"/>
      <c r="DE262" s="675"/>
      <c r="DF262" s="675"/>
      <c r="DG262" s="675"/>
      <c r="DH262" s="675"/>
      <c r="DI262" s="675"/>
      <c r="DJ262" s="675"/>
      <c r="DK262" s="675"/>
      <c r="DL262" s="675"/>
      <c r="DM262" s="675"/>
      <c r="DN262" s="675"/>
      <c r="DO262" s="675"/>
      <c r="DP262" s="675"/>
      <c r="DQ262" s="675"/>
      <c r="DR262" s="675"/>
      <c r="DS262" s="675"/>
      <c r="DT262" s="675"/>
      <c r="DU262" s="675"/>
      <c r="DV262" s="675"/>
      <c r="DW262" s="675"/>
      <c r="DX262" s="675"/>
      <c r="DY262" s="675"/>
      <c r="DZ262" s="675"/>
      <c r="EA262" s="675"/>
      <c r="EB262" s="675"/>
      <c r="EC262" s="675"/>
      <c r="ED262" s="675"/>
      <c r="EE262" s="675"/>
      <c r="EF262" s="675"/>
      <c r="EG262" s="675"/>
      <c r="EH262" s="675"/>
      <c r="EI262" s="675"/>
      <c r="EJ262" s="675"/>
      <c r="EK262" s="675"/>
    </row>
    <row r="263" spans="1:141" ht="12" customHeight="1" x14ac:dyDescent="0.15">
      <c r="A263" s="675"/>
      <c r="B263" s="675"/>
      <c r="C263" s="675"/>
      <c r="D263" s="675"/>
      <c r="E263" s="675"/>
      <c r="F263" s="675"/>
      <c r="G263" s="675"/>
      <c r="H263" s="675"/>
      <c r="I263" s="675"/>
      <c r="J263" s="675"/>
      <c r="K263" s="675"/>
      <c r="L263" s="675"/>
      <c r="M263" s="675"/>
      <c r="N263" s="675"/>
      <c r="O263" s="675"/>
      <c r="P263" s="675"/>
      <c r="Q263" s="675"/>
      <c r="R263" s="675"/>
      <c r="S263" s="675"/>
      <c r="T263" s="891"/>
      <c r="U263" s="675"/>
      <c r="V263" s="675"/>
      <c r="W263" s="675"/>
      <c r="X263" s="675"/>
      <c r="Y263" s="675"/>
      <c r="Z263" s="675"/>
      <c r="AA263" s="675"/>
      <c r="AB263" s="675"/>
      <c r="AC263" s="675"/>
      <c r="AD263" s="675"/>
      <c r="AE263" s="675"/>
      <c r="AF263" s="675"/>
      <c r="AG263" s="675"/>
      <c r="AH263" s="675"/>
      <c r="AI263" s="675"/>
      <c r="AJ263" s="675"/>
      <c r="AK263" s="675"/>
      <c r="AL263" s="675"/>
      <c r="AM263" s="675"/>
      <c r="AN263" s="675"/>
      <c r="AO263" s="675"/>
      <c r="AP263" s="675"/>
      <c r="AQ263" s="675"/>
      <c r="AR263" s="675"/>
      <c r="AS263" s="675"/>
      <c r="AT263" s="675"/>
      <c r="AU263" s="752"/>
      <c r="AV263" s="752"/>
      <c r="AW263" s="752"/>
      <c r="AX263" s="752"/>
      <c r="AY263" s="675"/>
      <c r="AZ263" s="675"/>
      <c r="BA263" s="675"/>
      <c r="BB263" s="675"/>
      <c r="BC263" s="675"/>
      <c r="BD263" s="675"/>
      <c r="BE263" s="675"/>
      <c r="BF263" s="675"/>
      <c r="BG263" s="675"/>
      <c r="BH263" s="675"/>
      <c r="BI263" s="675"/>
      <c r="BJ263" s="675"/>
      <c r="BK263" s="675"/>
      <c r="BL263" s="675"/>
      <c r="BM263" s="675"/>
      <c r="BN263" s="675"/>
      <c r="BO263" s="675"/>
      <c r="BP263" s="675"/>
      <c r="BQ263" s="675"/>
      <c r="BR263" s="675"/>
      <c r="BS263" s="675"/>
      <c r="BT263" s="675"/>
      <c r="BU263" s="770"/>
      <c r="BV263" s="770"/>
      <c r="BW263" s="770"/>
      <c r="BX263" s="770"/>
      <c r="BY263" s="770"/>
      <c r="BZ263" s="770"/>
      <c r="CA263" s="770"/>
      <c r="CB263" s="770"/>
      <c r="CC263" s="675"/>
      <c r="CD263" s="797"/>
      <c r="CE263" s="797"/>
      <c r="CF263" s="797"/>
      <c r="CG263" s="797"/>
      <c r="CH263" s="675"/>
      <c r="CI263" s="675"/>
      <c r="CJ263" s="675"/>
      <c r="CK263" s="675"/>
      <c r="CL263" s="675"/>
      <c r="CM263" s="675"/>
      <c r="CN263" s="675"/>
      <c r="CO263" s="675"/>
      <c r="CP263" s="675"/>
      <c r="CQ263" s="675"/>
      <c r="CR263" s="675"/>
      <c r="CS263" s="675"/>
      <c r="CT263" s="675"/>
      <c r="CU263" s="675"/>
      <c r="CV263" s="675"/>
      <c r="CW263" s="675"/>
      <c r="CX263" s="675"/>
      <c r="CY263" s="675"/>
      <c r="CZ263" s="675"/>
      <c r="DA263" s="675"/>
      <c r="DB263" s="675"/>
      <c r="DC263" s="675"/>
      <c r="DD263" s="675"/>
      <c r="DE263" s="675"/>
      <c r="DF263" s="675"/>
      <c r="DG263" s="675"/>
      <c r="DH263" s="675"/>
      <c r="DI263" s="675"/>
      <c r="DJ263" s="675"/>
      <c r="DK263" s="675"/>
      <c r="DL263" s="675"/>
      <c r="DM263" s="675"/>
      <c r="DN263" s="675"/>
      <c r="DO263" s="675"/>
      <c r="DP263" s="675"/>
      <c r="DQ263" s="675"/>
      <c r="DR263" s="675"/>
      <c r="DS263" s="675"/>
      <c r="DT263" s="675"/>
      <c r="DU263" s="675"/>
      <c r="DV263" s="675"/>
      <c r="DW263" s="675"/>
      <c r="DX263" s="675"/>
      <c r="DY263" s="675"/>
      <c r="DZ263" s="675"/>
      <c r="EA263" s="675"/>
      <c r="EB263" s="675"/>
      <c r="EC263" s="675"/>
      <c r="ED263" s="675"/>
      <c r="EE263" s="675"/>
      <c r="EF263" s="675"/>
      <c r="EG263" s="675"/>
      <c r="EH263" s="675"/>
      <c r="EI263" s="675"/>
      <c r="EJ263" s="675"/>
      <c r="EK263" s="675"/>
    </row>
    <row r="264" spans="1:141" ht="12" customHeight="1" x14ac:dyDescent="0.15">
      <c r="A264" s="675"/>
      <c r="B264" s="675"/>
      <c r="C264" s="675"/>
      <c r="D264" s="675"/>
      <c r="E264" s="675"/>
      <c r="F264" s="675"/>
      <c r="G264" s="675"/>
      <c r="H264" s="675"/>
      <c r="I264" s="675"/>
      <c r="J264" s="675"/>
      <c r="K264" s="675"/>
      <c r="L264" s="675"/>
      <c r="M264" s="675"/>
      <c r="N264" s="675"/>
      <c r="O264" s="675"/>
      <c r="P264" s="675"/>
      <c r="Q264" s="675"/>
      <c r="R264" s="675"/>
      <c r="S264" s="675"/>
      <c r="T264" s="891"/>
      <c r="U264" s="675"/>
      <c r="V264" s="675"/>
      <c r="W264" s="675"/>
      <c r="X264" s="675"/>
      <c r="Y264" s="675"/>
      <c r="Z264" s="675"/>
      <c r="AA264" s="675"/>
      <c r="AB264" s="675"/>
      <c r="AC264" s="675"/>
      <c r="AD264" s="675"/>
      <c r="AE264" s="675"/>
      <c r="AF264" s="675"/>
      <c r="AG264" s="675"/>
      <c r="AH264" s="675"/>
      <c r="AI264" s="675"/>
      <c r="AJ264" s="675"/>
      <c r="AK264" s="675"/>
      <c r="AL264" s="675"/>
      <c r="AM264" s="675"/>
      <c r="AN264" s="675"/>
      <c r="AO264" s="675"/>
      <c r="AP264" s="675"/>
      <c r="AQ264" s="675"/>
      <c r="AR264" s="675"/>
      <c r="AS264" s="675"/>
      <c r="AT264" s="675"/>
      <c r="AU264" s="752"/>
      <c r="AV264" s="752"/>
      <c r="AW264" s="752"/>
      <c r="AX264" s="752"/>
      <c r="AY264" s="675"/>
      <c r="AZ264" s="675"/>
      <c r="BA264" s="675"/>
      <c r="BB264" s="675"/>
      <c r="BC264" s="675"/>
      <c r="BD264" s="675"/>
      <c r="BE264" s="675"/>
      <c r="BF264" s="675"/>
      <c r="BG264" s="675"/>
      <c r="BH264" s="675"/>
      <c r="BI264" s="675"/>
      <c r="BJ264" s="675"/>
      <c r="BK264" s="675"/>
      <c r="BL264" s="675"/>
      <c r="BM264" s="675"/>
      <c r="BN264" s="675"/>
      <c r="BO264" s="675"/>
      <c r="BP264" s="675"/>
      <c r="BQ264" s="675"/>
      <c r="BR264" s="675"/>
      <c r="BS264" s="675"/>
      <c r="BT264" s="675"/>
      <c r="BU264" s="770"/>
      <c r="BV264" s="770"/>
      <c r="BW264" s="770"/>
      <c r="BX264" s="770"/>
      <c r="BY264" s="770"/>
      <c r="BZ264" s="770"/>
      <c r="CA264" s="770"/>
      <c r="CB264" s="770"/>
      <c r="CC264" s="675"/>
      <c r="CD264" s="797"/>
      <c r="CE264" s="797"/>
      <c r="CF264" s="797"/>
      <c r="CG264" s="797"/>
      <c r="CH264" s="675"/>
      <c r="CI264" s="675"/>
      <c r="CJ264" s="675"/>
      <c r="CK264" s="675"/>
      <c r="CL264" s="675"/>
      <c r="CM264" s="675"/>
      <c r="CN264" s="675"/>
      <c r="CO264" s="675"/>
      <c r="CP264" s="675"/>
      <c r="CQ264" s="675"/>
      <c r="CR264" s="675"/>
      <c r="CS264" s="675"/>
      <c r="CT264" s="675"/>
      <c r="CU264" s="675"/>
      <c r="CV264" s="675"/>
      <c r="CW264" s="675"/>
      <c r="CX264" s="675"/>
      <c r="CY264" s="675"/>
      <c r="CZ264" s="675"/>
      <c r="DA264" s="675"/>
      <c r="DB264" s="675"/>
      <c r="DC264" s="675"/>
      <c r="DD264" s="675"/>
      <c r="DE264" s="675"/>
      <c r="DF264" s="675"/>
      <c r="DG264" s="675"/>
      <c r="DH264" s="675"/>
      <c r="DI264" s="675"/>
      <c r="DJ264" s="675"/>
      <c r="DK264" s="675"/>
      <c r="DL264" s="675"/>
      <c r="DM264" s="675"/>
      <c r="DN264" s="675"/>
      <c r="DO264" s="675"/>
      <c r="DP264" s="675"/>
      <c r="DQ264" s="675"/>
      <c r="DR264" s="675"/>
      <c r="DS264" s="675"/>
      <c r="DT264" s="675"/>
      <c r="DU264" s="675"/>
      <c r="DV264" s="675"/>
      <c r="DW264" s="675"/>
      <c r="DX264" s="675"/>
      <c r="DY264" s="675"/>
      <c r="DZ264" s="675"/>
      <c r="EA264" s="675"/>
      <c r="EB264" s="675"/>
      <c r="EC264" s="675"/>
      <c r="ED264" s="675"/>
      <c r="EE264" s="675"/>
      <c r="EF264" s="675"/>
      <c r="EG264" s="675"/>
      <c r="EH264" s="675"/>
      <c r="EI264" s="675"/>
      <c r="EJ264" s="675"/>
      <c r="EK264" s="675"/>
    </row>
    <row r="265" spans="1:141" ht="12" customHeight="1" x14ac:dyDescent="0.15">
      <c r="A265" s="675"/>
      <c r="B265" s="675"/>
      <c r="C265" s="675"/>
      <c r="D265" s="675"/>
      <c r="E265" s="675"/>
      <c r="F265" s="675"/>
      <c r="G265" s="675"/>
      <c r="H265" s="675"/>
      <c r="I265" s="675"/>
      <c r="J265" s="675"/>
      <c r="K265" s="675"/>
      <c r="L265" s="675"/>
      <c r="M265" s="675"/>
      <c r="N265" s="675"/>
      <c r="O265" s="675"/>
      <c r="P265" s="675"/>
      <c r="Q265" s="675"/>
      <c r="R265" s="675"/>
      <c r="S265" s="675"/>
      <c r="T265" s="891"/>
      <c r="U265" s="675"/>
      <c r="V265" s="675"/>
      <c r="W265" s="675"/>
      <c r="X265" s="675"/>
      <c r="Y265" s="675"/>
      <c r="Z265" s="675"/>
      <c r="AA265" s="675"/>
      <c r="AB265" s="675"/>
      <c r="AC265" s="675"/>
      <c r="AD265" s="675"/>
      <c r="AE265" s="675"/>
      <c r="AF265" s="675"/>
      <c r="AG265" s="675"/>
      <c r="AH265" s="675"/>
      <c r="AI265" s="675"/>
      <c r="AJ265" s="675"/>
      <c r="AK265" s="675"/>
      <c r="AL265" s="675"/>
      <c r="AM265" s="675"/>
      <c r="AN265" s="675"/>
      <c r="AO265" s="675"/>
      <c r="AP265" s="675"/>
      <c r="AQ265" s="675"/>
      <c r="AR265" s="675"/>
      <c r="AS265" s="675"/>
      <c r="AT265" s="675"/>
      <c r="AU265" s="752"/>
      <c r="AV265" s="752"/>
      <c r="AW265" s="752"/>
      <c r="AX265" s="752"/>
      <c r="AY265" s="675"/>
      <c r="AZ265" s="675"/>
      <c r="BA265" s="675"/>
      <c r="BB265" s="675"/>
      <c r="BC265" s="675"/>
      <c r="BD265" s="675"/>
      <c r="BE265" s="675"/>
      <c r="BF265" s="675"/>
      <c r="BG265" s="675"/>
      <c r="BH265" s="675"/>
      <c r="BI265" s="675"/>
      <c r="BJ265" s="675"/>
      <c r="BK265" s="675"/>
      <c r="BL265" s="675"/>
      <c r="BM265" s="675"/>
      <c r="BN265" s="675"/>
      <c r="BO265" s="675"/>
      <c r="BP265" s="675"/>
      <c r="BQ265" s="675"/>
      <c r="BR265" s="675"/>
      <c r="BS265" s="675"/>
      <c r="BT265" s="675"/>
      <c r="BU265" s="770"/>
      <c r="BV265" s="770"/>
      <c r="BW265" s="770"/>
      <c r="BX265" s="770"/>
      <c r="BY265" s="770"/>
      <c r="BZ265" s="770"/>
      <c r="CA265" s="770"/>
      <c r="CB265" s="770"/>
      <c r="CC265" s="675"/>
      <c r="CD265" s="797"/>
      <c r="CE265" s="797"/>
      <c r="CF265" s="797"/>
      <c r="CG265" s="797"/>
      <c r="CH265" s="675"/>
      <c r="CI265" s="675"/>
      <c r="CJ265" s="675"/>
      <c r="CK265" s="675"/>
      <c r="CL265" s="675"/>
      <c r="CM265" s="675"/>
      <c r="CN265" s="675"/>
      <c r="CO265" s="675"/>
      <c r="CP265" s="675"/>
      <c r="CQ265" s="675"/>
      <c r="CR265" s="675"/>
      <c r="CS265" s="675"/>
      <c r="CT265" s="675"/>
      <c r="CU265" s="675"/>
      <c r="CV265" s="675"/>
      <c r="CW265" s="675"/>
      <c r="CX265" s="675"/>
      <c r="CY265" s="675"/>
      <c r="CZ265" s="675"/>
      <c r="DA265" s="675"/>
      <c r="DB265" s="675"/>
      <c r="DC265" s="675"/>
      <c r="DD265" s="675"/>
      <c r="DE265" s="675"/>
      <c r="DF265" s="675"/>
      <c r="DG265" s="675"/>
      <c r="DH265" s="675"/>
      <c r="DI265" s="675"/>
      <c r="DJ265" s="675"/>
      <c r="DK265" s="675"/>
      <c r="DL265" s="675"/>
      <c r="DM265" s="675"/>
      <c r="DN265" s="675"/>
      <c r="DO265" s="675"/>
      <c r="DP265" s="675"/>
      <c r="DQ265" s="675"/>
      <c r="DR265" s="675"/>
      <c r="DS265" s="675"/>
      <c r="DT265" s="675"/>
      <c r="DU265" s="675"/>
      <c r="DV265" s="675"/>
      <c r="DW265" s="675"/>
      <c r="DX265" s="675"/>
      <c r="DY265" s="675"/>
      <c r="DZ265" s="675"/>
      <c r="EA265" s="675"/>
      <c r="EB265" s="675"/>
      <c r="EC265" s="675"/>
      <c r="ED265" s="675"/>
      <c r="EE265" s="675"/>
      <c r="EF265" s="675"/>
      <c r="EG265" s="675"/>
      <c r="EH265" s="675"/>
      <c r="EI265" s="675"/>
      <c r="EJ265" s="675"/>
      <c r="EK265" s="675"/>
    </row>
    <row r="266" spans="1:141" ht="12" customHeight="1" x14ac:dyDescent="0.15">
      <c r="A266" s="675"/>
      <c r="B266" s="675"/>
      <c r="C266" s="675"/>
      <c r="D266" s="675"/>
      <c r="E266" s="675"/>
      <c r="F266" s="675"/>
      <c r="G266" s="675"/>
      <c r="H266" s="675"/>
      <c r="I266" s="675"/>
      <c r="J266" s="675"/>
      <c r="K266" s="675"/>
      <c r="L266" s="675"/>
      <c r="M266" s="675"/>
      <c r="N266" s="675"/>
      <c r="O266" s="675"/>
      <c r="P266" s="675"/>
      <c r="Q266" s="675"/>
      <c r="R266" s="675"/>
      <c r="S266" s="675"/>
      <c r="T266" s="891"/>
      <c r="U266" s="675"/>
      <c r="V266" s="675"/>
      <c r="W266" s="675"/>
      <c r="X266" s="675"/>
      <c r="Y266" s="675"/>
      <c r="Z266" s="675"/>
      <c r="AA266" s="675"/>
      <c r="AB266" s="675"/>
      <c r="AC266" s="675"/>
      <c r="AD266" s="675"/>
      <c r="AE266" s="675"/>
      <c r="AF266" s="675"/>
      <c r="AG266" s="675"/>
      <c r="AH266" s="675"/>
      <c r="AI266" s="675"/>
      <c r="AJ266" s="675"/>
      <c r="AK266" s="675"/>
      <c r="AL266" s="675"/>
      <c r="AM266" s="675"/>
      <c r="AN266" s="675"/>
      <c r="AO266" s="675"/>
      <c r="AP266" s="675"/>
      <c r="AQ266" s="675"/>
      <c r="AR266" s="675"/>
      <c r="AS266" s="675"/>
      <c r="AT266" s="675"/>
      <c r="AU266" s="752"/>
      <c r="AV266" s="752"/>
      <c r="AW266" s="752"/>
      <c r="AX266" s="752"/>
      <c r="AY266" s="675"/>
      <c r="AZ266" s="675"/>
      <c r="BA266" s="675"/>
      <c r="BB266" s="675"/>
      <c r="BC266" s="675"/>
      <c r="BD266" s="675"/>
      <c r="BE266" s="675"/>
      <c r="BF266" s="675"/>
      <c r="BG266" s="675"/>
      <c r="BH266" s="675"/>
      <c r="BI266" s="675"/>
      <c r="BJ266" s="675"/>
      <c r="BK266" s="675"/>
      <c r="BL266" s="675"/>
      <c r="BM266" s="675"/>
      <c r="BN266" s="675"/>
      <c r="BO266" s="675"/>
      <c r="BP266" s="675"/>
      <c r="BQ266" s="675"/>
      <c r="BR266" s="675"/>
      <c r="BS266" s="675"/>
      <c r="BT266" s="675"/>
      <c r="BU266" s="770"/>
      <c r="BV266" s="770"/>
      <c r="BW266" s="770"/>
      <c r="BX266" s="770"/>
      <c r="BY266" s="770"/>
      <c r="BZ266" s="770"/>
      <c r="CA266" s="770"/>
      <c r="CB266" s="770"/>
      <c r="CC266" s="675"/>
      <c r="CD266" s="797"/>
      <c r="CE266" s="797"/>
      <c r="CF266" s="797"/>
      <c r="CG266" s="797"/>
      <c r="CH266" s="675"/>
      <c r="CI266" s="675"/>
      <c r="CJ266" s="675"/>
      <c r="CK266" s="675"/>
      <c r="CL266" s="675"/>
      <c r="CM266" s="675"/>
      <c r="CN266" s="675"/>
      <c r="CO266" s="675"/>
      <c r="CP266" s="675"/>
      <c r="CQ266" s="675"/>
      <c r="CR266" s="675"/>
      <c r="CS266" s="675"/>
      <c r="CT266" s="675"/>
      <c r="CU266" s="675"/>
      <c r="CV266" s="675"/>
      <c r="CW266" s="675"/>
      <c r="CX266" s="675"/>
      <c r="CY266" s="675"/>
      <c r="CZ266" s="675"/>
      <c r="DA266" s="675"/>
      <c r="DB266" s="675"/>
      <c r="DC266" s="675"/>
      <c r="DD266" s="675"/>
      <c r="DE266" s="675"/>
      <c r="DF266" s="675"/>
      <c r="DG266" s="675"/>
      <c r="DH266" s="675"/>
      <c r="DI266" s="675"/>
      <c r="DJ266" s="675"/>
      <c r="DK266" s="675"/>
      <c r="DL266" s="675"/>
      <c r="DM266" s="675"/>
      <c r="DN266" s="675"/>
      <c r="DO266" s="675"/>
      <c r="DP266" s="675"/>
      <c r="DQ266" s="675"/>
      <c r="DR266" s="675"/>
      <c r="DS266" s="675"/>
      <c r="DT266" s="675"/>
      <c r="DU266" s="675"/>
      <c r="DV266" s="675"/>
      <c r="DW266" s="675"/>
      <c r="DX266" s="675"/>
      <c r="DY266" s="675"/>
      <c r="DZ266" s="675"/>
      <c r="EA266" s="675"/>
      <c r="EB266" s="675"/>
      <c r="EC266" s="675"/>
      <c r="ED266" s="675"/>
      <c r="EE266" s="675"/>
      <c r="EF266" s="675"/>
      <c r="EG266" s="675"/>
      <c r="EH266" s="675"/>
      <c r="EI266" s="675"/>
      <c r="EJ266" s="675"/>
      <c r="EK266" s="675"/>
    </row>
    <row r="267" spans="1:141" ht="12" customHeight="1" x14ac:dyDescent="0.15">
      <c r="A267" s="675"/>
      <c r="B267" s="675"/>
      <c r="C267" s="675"/>
      <c r="D267" s="675"/>
      <c r="E267" s="675"/>
      <c r="F267" s="675"/>
      <c r="G267" s="675"/>
      <c r="H267" s="675"/>
      <c r="I267" s="675"/>
      <c r="J267" s="675"/>
      <c r="K267" s="675"/>
      <c r="L267" s="675"/>
      <c r="M267" s="675"/>
      <c r="N267" s="675"/>
      <c r="O267" s="675"/>
      <c r="P267" s="675"/>
      <c r="Q267" s="675"/>
      <c r="R267" s="675"/>
      <c r="S267" s="675"/>
      <c r="T267" s="891"/>
      <c r="U267" s="675"/>
      <c r="V267" s="675"/>
      <c r="W267" s="675"/>
      <c r="X267" s="675"/>
      <c r="Y267" s="675"/>
      <c r="Z267" s="675"/>
      <c r="AA267" s="675"/>
      <c r="AB267" s="675"/>
      <c r="AC267" s="675"/>
      <c r="AD267" s="675"/>
      <c r="AE267" s="675"/>
      <c r="AF267" s="675"/>
      <c r="AG267" s="675"/>
      <c r="AH267" s="675"/>
      <c r="AI267" s="675"/>
      <c r="AJ267" s="675"/>
      <c r="AK267" s="675"/>
      <c r="AL267" s="675"/>
      <c r="AM267" s="675"/>
      <c r="AN267" s="675"/>
      <c r="AO267" s="675"/>
      <c r="AP267" s="675"/>
      <c r="AQ267" s="675"/>
      <c r="AR267" s="675"/>
      <c r="AS267" s="675"/>
      <c r="AT267" s="675"/>
      <c r="AU267" s="752"/>
      <c r="AV267" s="752"/>
      <c r="AW267" s="752"/>
      <c r="AX267" s="752"/>
      <c r="AY267" s="675"/>
      <c r="AZ267" s="675"/>
      <c r="BA267" s="675"/>
      <c r="BB267" s="675"/>
      <c r="BC267" s="675"/>
      <c r="BD267" s="675"/>
      <c r="BE267" s="675"/>
      <c r="BF267" s="675"/>
      <c r="BG267" s="675"/>
      <c r="BH267" s="675"/>
      <c r="BI267" s="675"/>
      <c r="BJ267" s="675"/>
      <c r="BK267" s="675"/>
      <c r="BL267" s="675"/>
      <c r="BM267" s="675"/>
      <c r="BN267" s="675"/>
      <c r="BO267" s="675"/>
      <c r="BP267" s="675"/>
      <c r="BQ267" s="675"/>
      <c r="BR267" s="675"/>
      <c r="BS267" s="675"/>
      <c r="BT267" s="675"/>
      <c r="BU267" s="770"/>
      <c r="BV267" s="770"/>
      <c r="BW267" s="770"/>
      <c r="BX267" s="770"/>
      <c r="BY267" s="770"/>
      <c r="BZ267" s="770"/>
      <c r="CA267" s="770"/>
      <c r="CB267" s="770"/>
      <c r="CC267" s="675"/>
      <c r="CD267" s="797"/>
      <c r="CE267" s="797"/>
      <c r="CF267" s="797"/>
      <c r="CG267" s="675"/>
      <c r="CH267" s="675"/>
      <c r="CI267" s="675"/>
      <c r="CJ267" s="675"/>
      <c r="CK267" s="675"/>
      <c r="CL267" s="675"/>
      <c r="CM267" s="675"/>
      <c r="CN267" s="675"/>
      <c r="CO267" s="675"/>
      <c r="CP267" s="675"/>
      <c r="CQ267" s="675"/>
      <c r="CR267" s="675"/>
      <c r="CS267" s="675"/>
      <c r="CT267" s="675"/>
      <c r="CU267" s="675"/>
      <c r="CV267" s="675"/>
      <c r="CW267" s="675"/>
      <c r="CX267" s="675"/>
      <c r="CY267" s="675"/>
      <c r="CZ267" s="675"/>
      <c r="DA267" s="675"/>
      <c r="DB267" s="675"/>
      <c r="DC267" s="675"/>
      <c r="DD267" s="675"/>
      <c r="DE267" s="675"/>
      <c r="DF267" s="675"/>
      <c r="DG267" s="675"/>
      <c r="DH267" s="675"/>
      <c r="DI267" s="675"/>
      <c r="DJ267" s="675"/>
      <c r="DK267" s="675"/>
      <c r="DL267" s="675"/>
      <c r="DM267" s="675"/>
      <c r="DN267" s="675"/>
      <c r="DO267" s="675"/>
      <c r="DP267" s="675"/>
      <c r="DQ267" s="675"/>
      <c r="DR267" s="675"/>
      <c r="DS267" s="675"/>
      <c r="DT267" s="675"/>
      <c r="DU267" s="675"/>
      <c r="DV267" s="675"/>
      <c r="DW267" s="675"/>
      <c r="DX267" s="675"/>
      <c r="DY267" s="675"/>
      <c r="DZ267" s="675"/>
      <c r="EA267" s="675"/>
      <c r="EB267" s="675"/>
      <c r="EC267" s="675"/>
      <c r="ED267" s="675"/>
      <c r="EE267" s="675"/>
      <c r="EF267" s="675"/>
      <c r="EG267" s="675"/>
      <c r="EH267" s="675"/>
      <c r="EI267" s="675"/>
      <c r="EJ267" s="675"/>
      <c r="EK267" s="675"/>
    </row>
    <row r="268" spans="1:141" ht="12" customHeight="1" x14ac:dyDescent="0.15">
      <c r="A268" s="675"/>
      <c r="B268" s="675"/>
      <c r="C268" s="675"/>
      <c r="D268" s="675"/>
      <c r="E268" s="675"/>
      <c r="F268" s="675"/>
      <c r="G268" s="675"/>
      <c r="H268" s="675"/>
      <c r="I268" s="675"/>
      <c r="J268" s="675"/>
      <c r="K268" s="675"/>
      <c r="L268" s="675"/>
      <c r="M268" s="675"/>
      <c r="N268" s="675"/>
      <c r="O268" s="675"/>
      <c r="P268" s="675"/>
      <c r="Q268" s="675"/>
      <c r="R268" s="675"/>
      <c r="S268" s="675"/>
      <c r="T268" s="891"/>
      <c r="U268" s="675"/>
      <c r="V268" s="675"/>
      <c r="W268" s="675"/>
      <c r="X268" s="675"/>
      <c r="Y268" s="675"/>
      <c r="Z268" s="675"/>
      <c r="AA268" s="675"/>
      <c r="AB268" s="675"/>
      <c r="AC268" s="675"/>
      <c r="AD268" s="675"/>
      <c r="AE268" s="675"/>
      <c r="AF268" s="675"/>
      <c r="AG268" s="675"/>
      <c r="AH268" s="675"/>
      <c r="AI268" s="675"/>
      <c r="AJ268" s="675"/>
      <c r="AK268" s="675"/>
      <c r="AL268" s="675"/>
      <c r="AM268" s="675"/>
      <c r="AN268" s="675"/>
      <c r="AO268" s="675"/>
      <c r="AP268" s="675"/>
      <c r="AQ268" s="675"/>
      <c r="AR268" s="675"/>
      <c r="AS268" s="675"/>
      <c r="AT268" s="675"/>
      <c r="AU268" s="752"/>
      <c r="AV268" s="752"/>
      <c r="AW268" s="752"/>
      <c r="AX268" s="752"/>
      <c r="AY268" s="675"/>
      <c r="AZ268" s="675"/>
      <c r="BA268" s="675"/>
      <c r="BB268" s="675"/>
      <c r="BC268" s="675"/>
      <c r="BD268" s="675"/>
      <c r="BE268" s="675"/>
      <c r="BF268" s="675"/>
      <c r="BG268" s="675"/>
      <c r="BH268" s="675"/>
      <c r="BI268" s="675"/>
      <c r="BJ268" s="675"/>
      <c r="BK268" s="675"/>
      <c r="BL268" s="675"/>
      <c r="BM268" s="675"/>
      <c r="BN268" s="675"/>
      <c r="BO268" s="675"/>
      <c r="BP268" s="675"/>
      <c r="BQ268" s="675"/>
      <c r="BR268" s="675"/>
      <c r="BS268" s="675"/>
      <c r="BT268" s="675"/>
      <c r="BU268" s="770"/>
      <c r="BV268" s="770"/>
      <c r="BW268" s="770"/>
      <c r="BX268" s="770"/>
      <c r="BY268" s="770"/>
      <c r="BZ268" s="770"/>
      <c r="CA268" s="770"/>
      <c r="CB268" s="770"/>
      <c r="CC268" s="675"/>
      <c r="CD268" s="675"/>
      <c r="CE268" s="675"/>
      <c r="CF268" s="675"/>
      <c r="CG268" s="675"/>
      <c r="CH268" s="675"/>
      <c r="CI268" s="675"/>
      <c r="CJ268" s="675"/>
      <c r="CK268" s="675"/>
      <c r="CL268" s="675"/>
      <c r="CM268" s="675"/>
      <c r="CN268" s="675"/>
      <c r="CO268" s="675"/>
      <c r="CP268" s="675"/>
      <c r="CQ268" s="675"/>
      <c r="CR268" s="675"/>
      <c r="CS268" s="675"/>
      <c r="CT268" s="675"/>
      <c r="CU268" s="675"/>
      <c r="CV268" s="675"/>
      <c r="CW268" s="675"/>
      <c r="CX268" s="675"/>
      <c r="CY268" s="675"/>
      <c r="CZ268" s="675"/>
      <c r="DA268" s="675"/>
      <c r="DB268" s="675"/>
      <c r="DC268" s="675"/>
      <c r="DD268" s="675"/>
      <c r="DE268" s="675"/>
      <c r="DF268" s="675"/>
      <c r="DG268" s="675"/>
      <c r="DH268" s="675"/>
      <c r="DI268" s="675"/>
      <c r="DJ268" s="675"/>
      <c r="DK268" s="675"/>
      <c r="DL268" s="675"/>
      <c r="DM268" s="675"/>
      <c r="DN268" s="675"/>
      <c r="DO268" s="675"/>
      <c r="DP268" s="675"/>
      <c r="DQ268" s="675"/>
      <c r="DR268" s="675"/>
      <c r="DS268" s="675"/>
      <c r="DT268" s="675"/>
      <c r="DU268" s="675"/>
      <c r="DV268" s="675"/>
      <c r="DW268" s="675"/>
      <c r="DX268" s="675"/>
      <c r="DY268" s="675"/>
      <c r="DZ268" s="675"/>
      <c r="EA268" s="675"/>
      <c r="EB268" s="675"/>
      <c r="EC268" s="675"/>
      <c r="ED268" s="675"/>
      <c r="EE268" s="675"/>
      <c r="EF268" s="675"/>
      <c r="EG268" s="675"/>
      <c r="EH268" s="675"/>
      <c r="EI268" s="675"/>
      <c r="EJ268" s="675"/>
      <c r="EK268" s="675"/>
    </row>
    <row r="269" spans="1:141" ht="12" customHeight="1" x14ac:dyDescent="0.15">
      <c r="A269" s="675"/>
      <c r="B269" s="675"/>
      <c r="C269" s="675"/>
      <c r="D269" s="675"/>
      <c r="E269" s="675"/>
      <c r="F269" s="675"/>
      <c r="G269" s="675"/>
      <c r="H269" s="675"/>
      <c r="I269" s="675"/>
      <c r="J269" s="675"/>
      <c r="K269" s="675"/>
      <c r="L269" s="675"/>
      <c r="M269" s="675"/>
      <c r="N269" s="675"/>
      <c r="O269" s="675"/>
      <c r="P269" s="675"/>
      <c r="Q269" s="675"/>
      <c r="R269" s="675"/>
      <c r="S269" s="675"/>
      <c r="T269" s="891"/>
      <c r="U269" s="675"/>
      <c r="V269" s="675"/>
      <c r="W269" s="675"/>
      <c r="X269" s="675"/>
      <c r="Y269" s="675"/>
      <c r="Z269" s="675"/>
      <c r="AA269" s="675"/>
      <c r="AB269" s="675"/>
      <c r="AC269" s="675"/>
      <c r="AD269" s="675"/>
      <c r="AE269" s="675"/>
      <c r="AF269" s="675"/>
      <c r="AG269" s="675"/>
      <c r="AH269" s="675"/>
      <c r="AI269" s="675"/>
      <c r="AJ269" s="675"/>
      <c r="AK269" s="675"/>
      <c r="AL269" s="675"/>
      <c r="AM269" s="675"/>
      <c r="AN269" s="675"/>
      <c r="AO269" s="675"/>
      <c r="AP269" s="675"/>
      <c r="AQ269" s="675"/>
      <c r="AR269" s="675"/>
      <c r="AS269" s="675"/>
      <c r="AT269" s="675"/>
      <c r="AU269" s="752"/>
      <c r="AV269" s="752"/>
      <c r="AW269" s="752"/>
      <c r="AX269" s="752"/>
      <c r="AY269" s="675"/>
      <c r="AZ269" s="675"/>
      <c r="BA269" s="675"/>
      <c r="BB269" s="675"/>
      <c r="BC269" s="675"/>
      <c r="BD269" s="675"/>
      <c r="BE269" s="675"/>
      <c r="BF269" s="675"/>
      <c r="BG269" s="675"/>
      <c r="BH269" s="675"/>
      <c r="BI269" s="675"/>
      <c r="BJ269" s="675"/>
      <c r="BK269" s="675"/>
      <c r="BL269" s="675"/>
      <c r="BM269" s="675"/>
      <c r="BN269" s="675"/>
      <c r="BO269" s="675"/>
      <c r="BP269" s="675"/>
      <c r="BQ269" s="675"/>
      <c r="BR269" s="675"/>
      <c r="BS269" s="675"/>
      <c r="BT269" s="675"/>
      <c r="BU269" s="770"/>
      <c r="BV269" s="770"/>
      <c r="BW269" s="770"/>
      <c r="BX269" s="770"/>
      <c r="BY269" s="770"/>
      <c r="BZ269" s="770"/>
      <c r="CA269" s="770"/>
      <c r="CB269" s="770"/>
      <c r="CC269" s="675"/>
      <c r="CD269" s="675"/>
      <c r="CE269" s="675"/>
      <c r="CF269" s="675"/>
      <c r="CG269" s="675"/>
      <c r="CH269" s="675"/>
      <c r="CI269" s="675"/>
      <c r="CJ269" s="675"/>
      <c r="CK269" s="675"/>
      <c r="CL269" s="675"/>
      <c r="CM269" s="675"/>
      <c r="CN269" s="675"/>
      <c r="CO269" s="675"/>
      <c r="CP269" s="675"/>
      <c r="CQ269" s="675"/>
      <c r="CR269" s="675"/>
      <c r="CS269" s="675"/>
      <c r="CT269" s="675"/>
      <c r="CU269" s="675"/>
      <c r="CV269" s="675"/>
      <c r="CW269" s="675"/>
      <c r="CX269" s="675"/>
      <c r="CY269" s="675"/>
      <c r="CZ269" s="675"/>
      <c r="DA269" s="675"/>
      <c r="DB269" s="675"/>
      <c r="DC269" s="675"/>
      <c r="DD269" s="675"/>
      <c r="DE269" s="675"/>
      <c r="DF269" s="675"/>
      <c r="DG269" s="675"/>
      <c r="DH269" s="675"/>
      <c r="DI269" s="675"/>
      <c r="DJ269" s="675"/>
      <c r="DK269" s="675"/>
      <c r="DL269" s="675"/>
      <c r="DM269" s="675"/>
      <c r="DN269" s="675"/>
      <c r="DO269" s="675"/>
      <c r="DP269" s="675"/>
      <c r="DQ269" s="675"/>
      <c r="DR269" s="675"/>
      <c r="DS269" s="675"/>
      <c r="DT269" s="675"/>
      <c r="DU269" s="675"/>
      <c r="DV269" s="675"/>
      <c r="DW269" s="675"/>
      <c r="DX269" s="675"/>
      <c r="DY269" s="675"/>
      <c r="DZ269" s="675"/>
      <c r="EA269" s="675"/>
      <c r="EB269" s="675"/>
      <c r="EC269" s="675"/>
      <c r="ED269" s="675"/>
      <c r="EE269" s="675"/>
      <c r="EF269" s="675"/>
      <c r="EG269" s="675"/>
      <c r="EH269" s="675"/>
      <c r="EI269" s="675"/>
      <c r="EJ269" s="675"/>
      <c r="EK269" s="675"/>
    </row>
    <row r="270" spans="1:141" ht="12" customHeight="1" x14ac:dyDescent="0.15">
      <c r="A270" s="675"/>
      <c r="B270" s="675"/>
      <c r="C270" s="675"/>
      <c r="D270" s="675"/>
      <c r="E270" s="675"/>
      <c r="F270" s="675"/>
      <c r="G270" s="675"/>
      <c r="H270" s="675"/>
      <c r="I270" s="675"/>
      <c r="J270" s="675"/>
      <c r="K270" s="675"/>
      <c r="L270" s="675"/>
      <c r="M270" s="675"/>
      <c r="N270" s="675"/>
      <c r="O270" s="675"/>
      <c r="P270" s="675"/>
      <c r="Q270" s="675"/>
      <c r="R270" s="675"/>
      <c r="S270" s="675"/>
      <c r="T270" s="891"/>
      <c r="U270" s="675"/>
      <c r="V270" s="675"/>
      <c r="W270" s="675"/>
      <c r="X270" s="675"/>
      <c r="Y270" s="675"/>
      <c r="Z270" s="675"/>
      <c r="AA270" s="675"/>
      <c r="AB270" s="675"/>
      <c r="AC270" s="675"/>
      <c r="AD270" s="675"/>
      <c r="AE270" s="675"/>
      <c r="AF270" s="675"/>
      <c r="AG270" s="675"/>
      <c r="AH270" s="675"/>
      <c r="AI270" s="675"/>
      <c r="AJ270" s="675"/>
      <c r="AK270" s="675"/>
      <c r="AL270" s="675"/>
      <c r="AM270" s="675"/>
      <c r="AN270" s="675"/>
      <c r="AO270" s="675"/>
      <c r="AP270" s="675"/>
      <c r="AQ270" s="675"/>
      <c r="AR270" s="675"/>
      <c r="AS270" s="675"/>
      <c r="AT270" s="675"/>
      <c r="AU270" s="752"/>
      <c r="AV270" s="752"/>
      <c r="AW270" s="752"/>
      <c r="AX270" s="752"/>
      <c r="AY270" s="675"/>
      <c r="AZ270" s="675"/>
      <c r="BA270" s="675"/>
      <c r="BB270" s="675"/>
      <c r="BC270" s="675"/>
      <c r="BD270" s="675"/>
      <c r="BE270" s="675"/>
      <c r="BF270" s="675"/>
      <c r="BG270" s="675"/>
      <c r="BH270" s="675"/>
      <c r="BI270" s="675"/>
      <c r="BJ270" s="675"/>
      <c r="BK270" s="675"/>
      <c r="BL270" s="675"/>
      <c r="BM270" s="675"/>
      <c r="BN270" s="675"/>
      <c r="BO270" s="675"/>
      <c r="BP270" s="675"/>
      <c r="BQ270" s="675"/>
      <c r="BR270" s="675"/>
      <c r="BS270" s="675"/>
      <c r="BT270" s="675"/>
      <c r="BU270" s="770"/>
      <c r="BV270" s="770"/>
      <c r="BW270" s="770"/>
      <c r="BX270" s="770"/>
      <c r="BY270" s="770"/>
      <c r="BZ270" s="770"/>
      <c r="CA270" s="770"/>
      <c r="CB270" s="770"/>
      <c r="CC270" s="675"/>
      <c r="CD270" s="675"/>
      <c r="CE270" s="675"/>
      <c r="CF270" s="675"/>
      <c r="CG270" s="675"/>
      <c r="CH270" s="675"/>
      <c r="CI270" s="675"/>
      <c r="CJ270" s="675"/>
      <c r="CK270" s="675"/>
      <c r="CL270" s="675"/>
      <c r="CM270" s="675"/>
      <c r="CN270" s="675"/>
      <c r="CO270" s="675"/>
      <c r="CP270" s="675"/>
      <c r="CQ270" s="675"/>
      <c r="CR270" s="675"/>
      <c r="CS270" s="675"/>
      <c r="CT270" s="675"/>
      <c r="CU270" s="675"/>
      <c r="CV270" s="675"/>
      <c r="CW270" s="675"/>
      <c r="CX270" s="675"/>
      <c r="CY270" s="675"/>
      <c r="CZ270" s="675"/>
      <c r="DA270" s="675"/>
      <c r="DB270" s="675"/>
      <c r="DC270" s="675"/>
      <c r="DD270" s="675"/>
      <c r="DE270" s="675"/>
      <c r="DF270" s="675"/>
      <c r="DG270" s="675"/>
      <c r="DH270" s="675"/>
      <c r="DI270" s="675"/>
      <c r="DJ270" s="675"/>
      <c r="DK270" s="675"/>
      <c r="DL270" s="675"/>
      <c r="DM270" s="675"/>
      <c r="DN270" s="675"/>
      <c r="DO270" s="675"/>
      <c r="DP270" s="675"/>
      <c r="DQ270" s="675"/>
      <c r="DR270" s="675"/>
      <c r="DS270" s="675"/>
      <c r="DT270" s="675"/>
      <c r="DU270" s="675"/>
      <c r="DV270" s="675"/>
      <c r="DW270" s="675"/>
      <c r="DX270" s="675"/>
      <c r="DY270" s="675"/>
      <c r="DZ270" s="675"/>
      <c r="EA270" s="675"/>
      <c r="EB270" s="675"/>
      <c r="EC270" s="675"/>
      <c r="ED270" s="675"/>
      <c r="EE270" s="675"/>
      <c r="EF270" s="675"/>
      <c r="EG270" s="675"/>
      <c r="EH270" s="675"/>
      <c r="EI270" s="675"/>
      <c r="EJ270" s="675"/>
      <c r="EK270" s="675"/>
    </row>
    <row r="271" spans="1:141" ht="12" customHeight="1" x14ac:dyDescent="0.15">
      <c r="A271" s="675"/>
      <c r="B271" s="675"/>
      <c r="C271" s="675"/>
      <c r="D271" s="675"/>
      <c r="E271" s="675"/>
      <c r="F271" s="675"/>
      <c r="G271" s="675"/>
      <c r="H271" s="675"/>
      <c r="I271" s="675"/>
      <c r="J271" s="675"/>
      <c r="K271" s="675"/>
      <c r="L271" s="675"/>
      <c r="M271" s="675"/>
      <c r="N271" s="675"/>
      <c r="O271" s="675"/>
      <c r="P271" s="675"/>
      <c r="Q271" s="675"/>
      <c r="R271" s="675"/>
      <c r="S271" s="675"/>
      <c r="T271" s="891"/>
      <c r="U271" s="675"/>
      <c r="V271" s="675"/>
      <c r="W271" s="675"/>
      <c r="X271" s="675"/>
      <c r="Y271" s="675"/>
      <c r="Z271" s="675"/>
      <c r="AA271" s="675"/>
      <c r="AB271" s="675"/>
      <c r="AC271" s="675"/>
      <c r="AD271" s="675"/>
      <c r="AE271" s="675"/>
      <c r="AF271" s="675"/>
      <c r="AG271" s="675"/>
      <c r="AH271" s="675"/>
      <c r="AI271" s="675"/>
      <c r="AJ271" s="675"/>
      <c r="AK271" s="675"/>
      <c r="AL271" s="675"/>
      <c r="AM271" s="675"/>
      <c r="AN271" s="675"/>
      <c r="AO271" s="675"/>
      <c r="AP271" s="675"/>
      <c r="AQ271" s="675"/>
      <c r="AR271" s="675"/>
      <c r="AS271" s="675"/>
      <c r="AT271" s="675"/>
      <c r="AU271" s="752"/>
      <c r="AV271" s="752"/>
      <c r="AW271" s="752"/>
      <c r="AX271" s="752"/>
      <c r="AY271" s="675"/>
      <c r="AZ271" s="675"/>
      <c r="BA271" s="675"/>
      <c r="BB271" s="675"/>
      <c r="BC271" s="675"/>
      <c r="BD271" s="675"/>
      <c r="BE271" s="675"/>
      <c r="BF271" s="675"/>
      <c r="BG271" s="675"/>
      <c r="BH271" s="675"/>
      <c r="BI271" s="675"/>
      <c r="BJ271" s="675"/>
      <c r="BK271" s="675"/>
      <c r="BL271" s="675"/>
      <c r="BM271" s="675"/>
      <c r="BN271" s="675"/>
      <c r="BO271" s="675"/>
      <c r="BP271" s="675"/>
      <c r="BQ271" s="675"/>
      <c r="BR271" s="675"/>
      <c r="BS271" s="675"/>
      <c r="BT271" s="675"/>
      <c r="BU271" s="770"/>
      <c r="BV271" s="770"/>
      <c r="BW271" s="770"/>
      <c r="BX271" s="770"/>
      <c r="BY271" s="770"/>
      <c r="BZ271" s="770"/>
      <c r="CA271" s="770"/>
      <c r="CB271" s="770"/>
      <c r="CC271" s="675"/>
      <c r="CD271" s="675"/>
      <c r="CE271" s="675"/>
      <c r="CF271" s="675"/>
      <c r="CG271" s="675"/>
      <c r="CH271" s="675"/>
      <c r="CI271" s="675"/>
      <c r="CJ271" s="675"/>
      <c r="CK271" s="675"/>
      <c r="CL271" s="675"/>
      <c r="CM271" s="675"/>
      <c r="CN271" s="675"/>
      <c r="CO271" s="675"/>
      <c r="CP271" s="675"/>
      <c r="CQ271" s="675"/>
      <c r="CR271" s="675"/>
      <c r="CS271" s="675"/>
      <c r="CT271" s="675"/>
      <c r="CU271" s="675"/>
      <c r="CV271" s="675"/>
      <c r="CW271" s="675"/>
      <c r="CX271" s="675"/>
      <c r="CY271" s="675"/>
      <c r="CZ271" s="675"/>
      <c r="DA271" s="675"/>
      <c r="DB271" s="675"/>
      <c r="DC271" s="675"/>
      <c r="DD271" s="675"/>
      <c r="DE271" s="675"/>
      <c r="DF271" s="675"/>
      <c r="DG271" s="675"/>
      <c r="DH271" s="675"/>
      <c r="DI271" s="675"/>
      <c r="DJ271" s="675"/>
      <c r="DK271" s="675"/>
      <c r="DL271" s="675"/>
      <c r="DM271" s="675"/>
      <c r="DN271" s="675"/>
      <c r="DO271" s="675"/>
      <c r="DP271" s="675"/>
      <c r="DQ271" s="675"/>
      <c r="DR271" s="675"/>
      <c r="DS271" s="675"/>
      <c r="DT271" s="675"/>
      <c r="DU271" s="675"/>
      <c r="DV271" s="675"/>
      <c r="DW271" s="675"/>
      <c r="DX271" s="675"/>
      <c r="DY271" s="675"/>
      <c r="DZ271" s="675"/>
      <c r="EA271" s="675"/>
      <c r="EB271" s="675"/>
      <c r="EC271" s="675"/>
      <c r="ED271" s="675"/>
      <c r="EE271" s="675"/>
      <c r="EF271" s="675"/>
      <c r="EG271" s="675"/>
      <c r="EH271" s="675"/>
      <c r="EI271" s="675"/>
      <c r="EJ271" s="675"/>
      <c r="EK271" s="675"/>
    </row>
    <row r="272" spans="1:141" ht="12" customHeight="1" x14ac:dyDescent="0.15">
      <c r="A272" s="675"/>
      <c r="B272" s="675"/>
      <c r="C272" s="675"/>
      <c r="D272" s="675"/>
      <c r="E272" s="675"/>
      <c r="F272" s="675"/>
      <c r="G272" s="675"/>
      <c r="H272" s="675"/>
      <c r="I272" s="675"/>
      <c r="J272" s="675"/>
      <c r="K272" s="675"/>
      <c r="L272" s="675"/>
      <c r="M272" s="675"/>
      <c r="N272" s="675"/>
      <c r="O272" s="675"/>
      <c r="P272" s="675"/>
      <c r="Q272" s="675"/>
      <c r="R272" s="675"/>
      <c r="S272" s="675"/>
      <c r="T272" s="891"/>
      <c r="U272" s="675"/>
      <c r="V272" s="675"/>
      <c r="W272" s="675"/>
      <c r="X272" s="675"/>
      <c r="Y272" s="675"/>
      <c r="Z272" s="675"/>
      <c r="AA272" s="675"/>
      <c r="AB272" s="675"/>
      <c r="AC272" s="675"/>
      <c r="AD272" s="675"/>
      <c r="AE272" s="675"/>
      <c r="AF272" s="675"/>
      <c r="AG272" s="675"/>
      <c r="AH272" s="675"/>
      <c r="AI272" s="675"/>
      <c r="AJ272" s="675"/>
      <c r="AK272" s="675"/>
      <c r="AL272" s="675"/>
      <c r="AM272" s="675"/>
      <c r="AN272" s="675"/>
      <c r="AO272" s="675"/>
      <c r="AP272" s="675"/>
      <c r="AQ272" s="675"/>
      <c r="AR272" s="675"/>
      <c r="AS272" s="675"/>
      <c r="AT272" s="675"/>
      <c r="AU272" s="752"/>
      <c r="AV272" s="752"/>
      <c r="AW272" s="752"/>
      <c r="AX272" s="752"/>
      <c r="AY272" s="675"/>
      <c r="AZ272" s="675"/>
      <c r="BA272" s="675"/>
      <c r="BB272" s="675"/>
      <c r="BC272" s="675"/>
      <c r="BD272" s="675"/>
      <c r="BE272" s="675"/>
      <c r="BF272" s="675"/>
      <c r="BG272" s="675"/>
      <c r="BH272" s="675"/>
      <c r="BI272" s="675"/>
      <c r="BJ272" s="675"/>
      <c r="BK272" s="675"/>
      <c r="BL272" s="675"/>
      <c r="BM272" s="675"/>
      <c r="BN272" s="675"/>
      <c r="BO272" s="675"/>
      <c r="BP272" s="675"/>
      <c r="BQ272" s="675"/>
      <c r="BR272" s="675"/>
      <c r="BS272" s="675"/>
      <c r="BT272" s="675"/>
      <c r="BU272" s="770"/>
      <c r="BV272" s="770"/>
      <c r="BW272" s="770"/>
      <c r="BX272" s="770"/>
      <c r="BY272" s="770"/>
      <c r="BZ272" s="770"/>
      <c r="CA272" s="770"/>
      <c r="CB272" s="770"/>
      <c r="CC272" s="675"/>
      <c r="CD272" s="675"/>
      <c r="CE272" s="675"/>
      <c r="CF272" s="675"/>
      <c r="CG272" s="675"/>
      <c r="CH272" s="675"/>
      <c r="CI272" s="675"/>
      <c r="CJ272" s="675"/>
      <c r="CK272" s="675"/>
      <c r="CL272" s="675"/>
      <c r="CM272" s="675"/>
      <c r="CN272" s="675"/>
      <c r="CO272" s="675"/>
      <c r="CP272" s="675"/>
      <c r="CQ272" s="675"/>
      <c r="CR272" s="675"/>
      <c r="CS272" s="675"/>
      <c r="CT272" s="675"/>
      <c r="CU272" s="675"/>
      <c r="CV272" s="675"/>
      <c r="CW272" s="675"/>
      <c r="CX272" s="675"/>
      <c r="CY272" s="675"/>
      <c r="CZ272" s="675"/>
      <c r="DA272" s="675"/>
      <c r="DB272" s="675"/>
      <c r="DC272" s="675"/>
      <c r="DD272" s="675"/>
      <c r="DE272" s="675"/>
      <c r="DF272" s="675"/>
      <c r="DG272" s="675"/>
      <c r="DH272" s="675"/>
      <c r="DI272" s="675"/>
      <c r="DJ272" s="675"/>
      <c r="DK272" s="675"/>
      <c r="DL272" s="675"/>
      <c r="DM272" s="675"/>
      <c r="DN272" s="675"/>
      <c r="DO272" s="675"/>
      <c r="DP272" s="675"/>
      <c r="DQ272" s="675"/>
      <c r="DR272" s="675"/>
      <c r="DS272" s="675"/>
      <c r="DT272" s="675"/>
      <c r="DU272" s="675"/>
      <c r="DV272" s="675"/>
      <c r="DW272" s="675"/>
      <c r="DX272" s="675"/>
      <c r="DY272" s="675"/>
      <c r="DZ272" s="675"/>
      <c r="EA272" s="675"/>
      <c r="EB272" s="675"/>
      <c r="EC272" s="675"/>
      <c r="ED272" s="675"/>
      <c r="EE272" s="675"/>
      <c r="EF272" s="675"/>
      <c r="EG272" s="675"/>
      <c r="EH272" s="675"/>
      <c r="EI272" s="675"/>
      <c r="EJ272" s="675"/>
      <c r="EK272" s="675"/>
    </row>
    <row r="273" spans="1:141" ht="12" customHeight="1" x14ac:dyDescent="0.15">
      <c r="A273" s="675"/>
      <c r="B273" s="675"/>
      <c r="C273" s="675"/>
      <c r="D273" s="675"/>
      <c r="E273" s="675"/>
      <c r="F273" s="675"/>
      <c r="G273" s="675"/>
      <c r="H273" s="675"/>
      <c r="I273" s="675"/>
      <c r="J273" s="675"/>
      <c r="K273" s="675"/>
      <c r="L273" s="675"/>
      <c r="M273" s="675"/>
      <c r="N273" s="675"/>
      <c r="O273" s="675"/>
      <c r="P273" s="675"/>
      <c r="Q273" s="675"/>
      <c r="R273" s="675"/>
      <c r="S273" s="675"/>
      <c r="T273" s="891"/>
      <c r="U273" s="675"/>
      <c r="V273" s="675"/>
      <c r="W273" s="675"/>
      <c r="X273" s="675"/>
      <c r="Y273" s="675"/>
      <c r="Z273" s="675"/>
      <c r="AA273" s="675"/>
      <c r="AB273" s="675"/>
      <c r="AC273" s="675"/>
      <c r="AD273" s="675"/>
      <c r="AE273" s="675"/>
      <c r="AF273" s="675"/>
      <c r="AG273" s="675"/>
      <c r="AH273" s="675"/>
      <c r="AI273" s="675"/>
      <c r="AJ273" s="675"/>
      <c r="AK273" s="675"/>
      <c r="AL273" s="675"/>
      <c r="AM273" s="675"/>
      <c r="AN273" s="675"/>
      <c r="AO273" s="675"/>
      <c r="AP273" s="675"/>
      <c r="AQ273" s="675"/>
      <c r="AR273" s="675"/>
      <c r="AS273" s="675"/>
      <c r="AT273" s="675"/>
      <c r="AU273" s="752"/>
      <c r="AV273" s="752"/>
      <c r="AW273" s="752"/>
      <c r="AX273" s="752"/>
      <c r="AY273" s="675"/>
      <c r="AZ273" s="675"/>
      <c r="BA273" s="675"/>
      <c r="BB273" s="675"/>
      <c r="BC273" s="675"/>
      <c r="BD273" s="675"/>
      <c r="BE273" s="675"/>
      <c r="BF273" s="675"/>
      <c r="BG273" s="675"/>
      <c r="BH273" s="675"/>
      <c r="BI273" s="675"/>
      <c r="BJ273" s="675"/>
      <c r="BK273" s="675"/>
      <c r="BL273" s="675"/>
      <c r="BM273" s="675"/>
      <c r="BN273" s="675"/>
      <c r="BO273" s="675"/>
      <c r="BP273" s="675"/>
      <c r="BQ273" s="675"/>
      <c r="BR273" s="675"/>
      <c r="BS273" s="675"/>
      <c r="BT273" s="675"/>
      <c r="BU273" s="770"/>
      <c r="BV273" s="770"/>
      <c r="BW273" s="770"/>
      <c r="BX273" s="770"/>
      <c r="BY273" s="770"/>
      <c r="BZ273" s="770"/>
      <c r="CA273" s="770"/>
      <c r="CB273" s="770"/>
      <c r="CC273" s="675"/>
      <c r="CD273" s="675"/>
      <c r="CE273" s="675"/>
      <c r="CF273" s="675"/>
      <c r="CG273" s="675"/>
      <c r="CH273" s="675"/>
      <c r="CI273" s="675"/>
      <c r="CJ273" s="675"/>
      <c r="CK273" s="675"/>
      <c r="CL273" s="675"/>
      <c r="CM273" s="675"/>
      <c r="CN273" s="675"/>
      <c r="CO273" s="675"/>
      <c r="CP273" s="675"/>
      <c r="CQ273" s="675"/>
      <c r="CR273" s="675"/>
      <c r="CS273" s="675"/>
      <c r="CT273" s="675"/>
      <c r="CU273" s="675"/>
      <c r="CV273" s="675"/>
      <c r="CW273" s="675"/>
      <c r="CX273" s="675"/>
      <c r="CY273" s="675"/>
      <c r="CZ273" s="675"/>
      <c r="DA273" s="675"/>
      <c r="DB273" s="675"/>
      <c r="DC273" s="675"/>
      <c r="DD273" s="675"/>
      <c r="DE273" s="675"/>
      <c r="DF273" s="675"/>
      <c r="DG273" s="675"/>
      <c r="DH273" s="675"/>
      <c r="DI273" s="675"/>
      <c r="DJ273" s="675"/>
      <c r="DK273" s="675"/>
      <c r="DL273" s="675"/>
      <c r="DM273" s="675"/>
      <c r="DN273" s="675"/>
      <c r="DO273" s="675"/>
      <c r="DP273" s="675"/>
      <c r="DQ273" s="675"/>
      <c r="DR273" s="675"/>
      <c r="DS273" s="675"/>
      <c r="DT273" s="675"/>
      <c r="DU273" s="675"/>
      <c r="DV273" s="675"/>
      <c r="DW273" s="675"/>
      <c r="DX273" s="675"/>
      <c r="DY273" s="675"/>
      <c r="DZ273" s="675"/>
      <c r="EA273" s="675"/>
      <c r="EB273" s="675"/>
      <c r="EC273" s="675"/>
      <c r="ED273" s="675"/>
      <c r="EE273" s="675"/>
      <c r="EF273" s="675"/>
      <c r="EG273" s="675"/>
      <c r="EH273" s="675"/>
      <c r="EI273" s="675"/>
      <c r="EJ273" s="675"/>
      <c r="EK273" s="675"/>
    </row>
    <row r="274" spans="1:141" ht="12" customHeight="1" x14ac:dyDescent="0.15">
      <c r="A274" s="675"/>
      <c r="B274" s="675"/>
      <c r="C274" s="675"/>
      <c r="D274" s="675"/>
      <c r="E274" s="675"/>
      <c r="F274" s="675"/>
      <c r="G274" s="675"/>
      <c r="H274" s="675"/>
      <c r="I274" s="675"/>
      <c r="J274" s="675"/>
      <c r="K274" s="675"/>
      <c r="L274" s="675"/>
      <c r="M274" s="675"/>
      <c r="N274" s="675"/>
      <c r="O274" s="675"/>
      <c r="P274" s="675"/>
      <c r="Q274" s="675"/>
      <c r="R274" s="675"/>
      <c r="S274" s="675"/>
      <c r="T274" s="891"/>
      <c r="U274" s="675"/>
      <c r="V274" s="675"/>
      <c r="W274" s="675"/>
      <c r="X274" s="675"/>
      <c r="Y274" s="675"/>
      <c r="Z274" s="675"/>
      <c r="AA274" s="675"/>
      <c r="AB274" s="675"/>
      <c r="AC274" s="675"/>
      <c r="AD274" s="675"/>
      <c r="AE274" s="675"/>
      <c r="AF274" s="675"/>
      <c r="AG274" s="675"/>
      <c r="AH274" s="675"/>
      <c r="AI274" s="675"/>
      <c r="AJ274" s="675"/>
      <c r="AK274" s="675"/>
      <c r="AL274" s="675"/>
      <c r="AM274" s="675"/>
      <c r="AN274" s="675"/>
      <c r="AO274" s="675"/>
      <c r="AP274" s="675"/>
      <c r="AQ274" s="675"/>
      <c r="AR274" s="675"/>
      <c r="AS274" s="675"/>
      <c r="AT274" s="675"/>
      <c r="AU274" s="752"/>
      <c r="AV274" s="752"/>
      <c r="AW274" s="752"/>
      <c r="AX274" s="752"/>
      <c r="AY274" s="675"/>
      <c r="AZ274" s="675"/>
      <c r="BA274" s="675"/>
      <c r="BB274" s="675"/>
      <c r="BC274" s="675"/>
      <c r="BD274" s="675"/>
      <c r="BE274" s="675"/>
      <c r="BF274" s="675"/>
      <c r="BG274" s="675"/>
      <c r="BH274" s="675"/>
      <c r="BI274" s="675"/>
      <c r="BJ274" s="675"/>
      <c r="BK274" s="675"/>
      <c r="BL274" s="675"/>
      <c r="BM274" s="675"/>
      <c r="BN274" s="675"/>
      <c r="BO274" s="675"/>
      <c r="BP274" s="675"/>
      <c r="BQ274" s="675"/>
      <c r="BR274" s="675"/>
      <c r="BS274" s="675"/>
      <c r="BT274" s="675"/>
      <c r="BU274" s="770"/>
      <c r="BV274" s="770"/>
      <c r="BW274" s="770"/>
      <c r="BX274" s="770"/>
      <c r="BY274" s="770"/>
      <c r="BZ274" s="770"/>
      <c r="CA274" s="770"/>
      <c r="CB274" s="770"/>
      <c r="CC274" s="675"/>
      <c r="CD274" s="675"/>
      <c r="CE274" s="675"/>
      <c r="CF274" s="675"/>
      <c r="CG274" s="675"/>
      <c r="CH274" s="675"/>
      <c r="CI274" s="675"/>
      <c r="CJ274" s="675"/>
      <c r="CK274" s="675"/>
      <c r="CL274" s="675"/>
      <c r="CM274" s="675"/>
      <c r="CN274" s="675"/>
      <c r="CO274" s="675"/>
      <c r="CP274" s="675"/>
      <c r="CQ274" s="675"/>
      <c r="CR274" s="675"/>
      <c r="CS274" s="675"/>
      <c r="CT274" s="675"/>
      <c r="CU274" s="675"/>
      <c r="CV274" s="675"/>
      <c r="CW274" s="675"/>
      <c r="CX274" s="675"/>
      <c r="CY274" s="675"/>
      <c r="CZ274" s="675"/>
      <c r="DA274" s="675"/>
      <c r="DB274" s="675"/>
      <c r="DC274" s="675"/>
      <c r="DD274" s="675"/>
      <c r="DE274" s="675"/>
      <c r="DF274" s="675"/>
      <c r="DG274" s="675"/>
      <c r="DH274" s="675"/>
      <c r="DI274" s="675"/>
      <c r="DJ274" s="675"/>
      <c r="DK274" s="675"/>
      <c r="DL274" s="675"/>
      <c r="DM274" s="675"/>
      <c r="DN274" s="675"/>
      <c r="DO274" s="675"/>
      <c r="DP274" s="675"/>
      <c r="DQ274" s="675"/>
      <c r="DR274" s="675"/>
      <c r="DS274" s="675"/>
      <c r="DT274" s="675"/>
      <c r="DU274" s="675"/>
      <c r="DV274" s="675"/>
      <c r="DW274" s="675"/>
      <c r="DX274" s="675"/>
      <c r="DY274" s="675"/>
      <c r="DZ274" s="675"/>
      <c r="EA274" s="675"/>
      <c r="EB274" s="675"/>
      <c r="EC274" s="675"/>
      <c r="ED274" s="675"/>
      <c r="EE274" s="675"/>
      <c r="EF274" s="675"/>
      <c r="EG274" s="675"/>
      <c r="EH274" s="675"/>
      <c r="EI274" s="675"/>
      <c r="EJ274" s="675"/>
      <c r="EK274" s="675"/>
    </row>
    <row r="275" spans="1:141" ht="12" customHeight="1" x14ac:dyDescent="0.15">
      <c r="A275" s="675"/>
      <c r="B275" s="675"/>
      <c r="C275" s="675"/>
      <c r="D275" s="675"/>
      <c r="E275" s="675"/>
      <c r="F275" s="675"/>
      <c r="G275" s="675"/>
      <c r="H275" s="675"/>
      <c r="I275" s="675"/>
      <c r="J275" s="675"/>
      <c r="K275" s="675"/>
      <c r="L275" s="675"/>
      <c r="M275" s="675"/>
      <c r="N275" s="675"/>
      <c r="O275" s="675"/>
      <c r="P275" s="675"/>
      <c r="Q275" s="675"/>
      <c r="R275" s="675"/>
      <c r="S275" s="675"/>
      <c r="T275" s="891"/>
      <c r="U275" s="675"/>
      <c r="V275" s="675"/>
      <c r="W275" s="675"/>
      <c r="X275" s="675"/>
      <c r="Y275" s="675"/>
      <c r="Z275" s="675"/>
      <c r="AA275" s="675"/>
      <c r="AB275" s="675"/>
      <c r="AC275" s="675"/>
      <c r="AD275" s="675"/>
      <c r="AE275" s="675"/>
      <c r="AF275" s="675"/>
      <c r="AG275" s="675"/>
      <c r="AH275" s="675"/>
      <c r="AI275" s="675"/>
      <c r="AJ275" s="675"/>
      <c r="AK275" s="675"/>
      <c r="AL275" s="675"/>
      <c r="AM275" s="675"/>
      <c r="AN275" s="675"/>
      <c r="AO275" s="675"/>
      <c r="AP275" s="675"/>
      <c r="AQ275" s="675"/>
      <c r="AR275" s="675"/>
      <c r="AS275" s="675"/>
      <c r="AT275" s="675"/>
      <c r="AU275" s="752"/>
      <c r="AV275" s="752"/>
      <c r="AW275" s="752"/>
      <c r="AX275" s="752"/>
      <c r="AY275" s="675"/>
      <c r="AZ275" s="675"/>
      <c r="BA275" s="675"/>
      <c r="BB275" s="675"/>
      <c r="BC275" s="675"/>
      <c r="BD275" s="675"/>
      <c r="BE275" s="675"/>
      <c r="BF275" s="675"/>
      <c r="BG275" s="675"/>
      <c r="BH275" s="675"/>
      <c r="BI275" s="675"/>
      <c r="BJ275" s="675"/>
      <c r="BK275" s="675"/>
      <c r="BL275" s="675"/>
      <c r="BM275" s="675"/>
      <c r="BN275" s="675"/>
      <c r="BO275" s="675"/>
      <c r="BP275" s="675"/>
      <c r="BQ275" s="675"/>
      <c r="BR275" s="675"/>
      <c r="BS275" s="675"/>
      <c r="BT275" s="675"/>
      <c r="BU275" s="770"/>
      <c r="BV275" s="770"/>
      <c r="BW275" s="770"/>
      <c r="BX275" s="770"/>
      <c r="BY275" s="770"/>
      <c r="BZ275" s="770"/>
      <c r="CA275" s="770"/>
      <c r="CB275" s="770"/>
      <c r="CC275" s="675"/>
      <c r="CD275" s="675"/>
      <c r="CE275" s="675"/>
      <c r="CF275" s="675"/>
      <c r="CG275" s="675"/>
      <c r="CH275" s="675"/>
      <c r="CI275" s="675"/>
      <c r="CJ275" s="675"/>
      <c r="CK275" s="675"/>
      <c r="CL275" s="675"/>
      <c r="CM275" s="675"/>
      <c r="CN275" s="675"/>
      <c r="CO275" s="675"/>
      <c r="CP275" s="675"/>
      <c r="CQ275" s="675"/>
      <c r="CR275" s="675"/>
      <c r="CS275" s="675"/>
      <c r="CT275" s="675"/>
      <c r="CU275" s="675"/>
      <c r="CV275" s="675"/>
      <c r="CW275" s="675"/>
      <c r="CX275" s="675"/>
      <c r="CY275" s="675"/>
      <c r="CZ275" s="675"/>
      <c r="DA275" s="675"/>
      <c r="DB275" s="675"/>
      <c r="DC275" s="675"/>
      <c r="DD275" s="675"/>
      <c r="DE275" s="675"/>
      <c r="DF275" s="675"/>
      <c r="DG275" s="675"/>
      <c r="DH275" s="675"/>
      <c r="DI275" s="675"/>
      <c r="DJ275" s="675"/>
      <c r="DK275" s="675"/>
      <c r="DL275" s="675"/>
      <c r="DM275" s="675"/>
      <c r="DN275" s="675"/>
      <c r="DO275" s="675"/>
      <c r="DP275" s="675"/>
      <c r="DQ275" s="675"/>
      <c r="DR275" s="675"/>
      <c r="DS275" s="675"/>
      <c r="DT275" s="675"/>
      <c r="DU275" s="675"/>
      <c r="DV275" s="675"/>
      <c r="DW275" s="675"/>
      <c r="DX275" s="675"/>
      <c r="DY275" s="675"/>
      <c r="DZ275" s="675"/>
      <c r="EA275" s="675"/>
      <c r="EB275" s="675"/>
      <c r="EC275" s="675"/>
      <c r="ED275" s="675"/>
      <c r="EE275" s="675"/>
      <c r="EF275" s="675"/>
      <c r="EG275" s="675"/>
      <c r="EH275" s="675"/>
      <c r="EI275" s="675"/>
      <c r="EJ275" s="675"/>
      <c r="EK275" s="675"/>
    </row>
    <row r="276" spans="1:141" ht="12" customHeight="1" x14ac:dyDescent="0.15">
      <c r="A276" s="675"/>
      <c r="B276" s="675"/>
      <c r="C276" s="675"/>
      <c r="D276" s="675"/>
      <c r="E276" s="675"/>
      <c r="F276" s="675"/>
      <c r="G276" s="675"/>
      <c r="H276" s="675"/>
      <c r="I276" s="675"/>
      <c r="J276" s="675"/>
      <c r="K276" s="675"/>
      <c r="L276" s="675"/>
      <c r="M276" s="675"/>
      <c r="N276" s="675"/>
      <c r="O276" s="675"/>
      <c r="P276" s="675"/>
      <c r="Q276" s="675"/>
      <c r="R276" s="675"/>
      <c r="S276" s="675"/>
      <c r="T276" s="891"/>
      <c r="U276" s="675"/>
      <c r="V276" s="675"/>
      <c r="W276" s="675"/>
      <c r="X276" s="675"/>
      <c r="Y276" s="675"/>
      <c r="Z276" s="675"/>
      <c r="AA276" s="675"/>
      <c r="AB276" s="675"/>
      <c r="AC276" s="675"/>
      <c r="AD276" s="675"/>
      <c r="AE276" s="675"/>
      <c r="AF276" s="675"/>
      <c r="AG276" s="675"/>
      <c r="AH276" s="675"/>
      <c r="AI276" s="675"/>
      <c r="AJ276" s="675"/>
      <c r="AK276" s="675"/>
      <c r="AL276" s="675"/>
      <c r="AM276" s="675"/>
      <c r="AN276" s="675"/>
      <c r="AO276" s="675"/>
      <c r="AP276" s="675"/>
      <c r="AQ276" s="675"/>
      <c r="AR276" s="675"/>
      <c r="AS276" s="675"/>
      <c r="AT276" s="675"/>
      <c r="AU276" s="752"/>
      <c r="AV276" s="752"/>
      <c r="AW276" s="752"/>
      <c r="AX276" s="752"/>
      <c r="AY276" s="675"/>
      <c r="AZ276" s="675"/>
      <c r="BA276" s="675"/>
      <c r="BB276" s="675"/>
      <c r="BC276" s="675"/>
      <c r="BD276" s="675"/>
      <c r="BE276" s="675"/>
      <c r="BF276" s="675"/>
      <c r="BG276" s="675"/>
      <c r="BH276" s="675"/>
      <c r="BI276" s="675"/>
      <c r="BJ276" s="675"/>
      <c r="BK276" s="675"/>
      <c r="BL276" s="675"/>
      <c r="BM276" s="675"/>
      <c r="BN276" s="675"/>
      <c r="BO276" s="675"/>
      <c r="BP276" s="675"/>
      <c r="BQ276" s="675"/>
      <c r="BR276" s="675"/>
      <c r="BS276" s="675"/>
      <c r="BT276" s="675"/>
      <c r="BU276" s="770"/>
      <c r="BV276" s="770"/>
      <c r="BW276" s="770"/>
      <c r="BX276" s="770"/>
      <c r="BY276" s="770"/>
      <c r="BZ276" s="770"/>
      <c r="CA276" s="770"/>
      <c r="CB276" s="770"/>
      <c r="CC276" s="675"/>
      <c r="CD276" s="675"/>
      <c r="CE276" s="675"/>
      <c r="CF276" s="675"/>
      <c r="CG276" s="675"/>
      <c r="CH276" s="675"/>
      <c r="CI276" s="675"/>
      <c r="CJ276" s="675"/>
      <c r="CK276" s="675"/>
      <c r="CL276" s="675"/>
      <c r="CM276" s="675"/>
      <c r="CN276" s="675"/>
      <c r="CO276" s="675"/>
      <c r="CP276" s="675"/>
      <c r="CQ276" s="675"/>
      <c r="CR276" s="675"/>
      <c r="CS276" s="675"/>
      <c r="CT276" s="675"/>
      <c r="CU276" s="675"/>
      <c r="CV276" s="675"/>
      <c r="CW276" s="675"/>
      <c r="CX276" s="675"/>
      <c r="CY276" s="675"/>
      <c r="CZ276" s="675"/>
      <c r="DA276" s="675"/>
      <c r="DB276" s="675"/>
      <c r="DC276" s="675"/>
      <c r="DD276" s="675"/>
      <c r="DE276" s="675"/>
      <c r="DF276" s="675"/>
      <c r="DG276" s="675"/>
      <c r="DH276" s="675"/>
      <c r="DI276" s="675"/>
      <c r="DJ276" s="675"/>
      <c r="DK276" s="675"/>
      <c r="DL276" s="675"/>
      <c r="DM276" s="675"/>
      <c r="DN276" s="675"/>
      <c r="DO276" s="675"/>
      <c r="DP276" s="675"/>
      <c r="DQ276" s="675"/>
      <c r="DR276" s="675"/>
      <c r="DS276" s="675"/>
      <c r="DT276" s="675"/>
      <c r="DU276" s="675"/>
      <c r="DV276" s="675"/>
      <c r="DW276" s="675"/>
      <c r="DX276" s="675"/>
      <c r="DY276" s="675"/>
      <c r="DZ276" s="675"/>
      <c r="EA276" s="675"/>
      <c r="EB276" s="675"/>
      <c r="EC276" s="675"/>
      <c r="ED276" s="675"/>
      <c r="EE276" s="675"/>
      <c r="EF276" s="675"/>
      <c r="EG276" s="675"/>
      <c r="EH276" s="675"/>
      <c r="EI276" s="675"/>
      <c r="EJ276" s="675"/>
      <c r="EK276" s="675"/>
    </row>
    <row r="277" spans="1:141" ht="12" customHeight="1" x14ac:dyDescent="0.15">
      <c r="A277" s="675"/>
      <c r="B277" s="675"/>
      <c r="C277" s="675"/>
      <c r="D277" s="675"/>
      <c r="E277" s="675"/>
      <c r="F277" s="675"/>
      <c r="G277" s="675"/>
      <c r="H277" s="675"/>
      <c r="I277" s="675"/>
      <c r="J277" s="675"/>
      <c r="K277" s="675"/>
      <c r="L277" s="675"/>
      <c r="M277" s="675"/>
      <c r="N277" s="675"/>
      <c r="O277" s="675"/>
      <c r="P277" s="675"/>
      <c r="Q277" s="675"/>
      <c r="R277" s="675"/>
      <c r="S277" s="675"/>
      <c r="T277" s="891"/>
      <c r="U277" s="675"/>
      <c r="V277" s="675"/>
      <c r="W277" s="675"/>
      <c r="X277" s="675"/>
      <c r="Y277" s="675"/>
      <c r="Z277" s="675"/>
      <c r="AA277" s="675"/>
      <c r="AB277" s="675"/>
      <c r="AC277" s="675"/>
      <c r="AD277" s="675"/>
      <c r="AE277" s="675"/>
      <c r="AF277" s="675"/>
      <c r="AG277" s="675"/>
      <c r="AH277" s="675"/>
      <c r="AI277" s="675"/>
      <c r="AJ277" s="675"/>
      <c r="AK277" s="675"/>
      <c r="AL277" s="675"/>
      <c r="AM277" s="675"/>
      <c r="AN277" s="675"/>
      <c r="AO277" s="675"/>
      <c r="AP277" s="675"/>
      <c r="AQ277" s="675"/>
      <c r="AR277" s="675"/>
      <c r="AS277" s="675"/>
      <c r="AT277" s="675"/>
      <c r="AU277" s="752"/>
      <c r="AV277" s="752"/>
      <c r="AW277" s="752"/>
      <c r="AX277" s="752"/>
      <c r="AY277" s="675"/>
      <c r="AZ277" s="675"/>
      <c r="BA277" s="675"/>
      <c r="BB277" s="675"/>
      <c r="BC277" s="675"/>
      <c r="BD277" s="675"/>
      <c r="BE277" s="675"/>
      <c r="BF277" s="675"/>
      <c r="BG277" s="675"/>
      <c r="BH277" s="675"/>
      <c r="BI277" s="675"/>
      <c r="BJ277" s="675"/>
      <c r="BK277" s="675"/>
      <c r="BL277" s="675"/>
      <c r="BM277" s="675"/>
      <c r="BN277" s="675"/>
      <c r="BO277" s="675"/>
      <c r="BP277" s="675"/>
      <c r="BQ277" s="675"/>
      <c r="BR277" s="675"/>
      <c r="BS277" s="675"/>
      <c r="BT277" s="675"/>
      <c r="BU277" s="770"/>
      <c r="BV277" s="770"/>
      <c r="BW277" s="770"/>
      <c r="BX277" s="770"/>
      <c r="BY277" s="770"/>
      <c r="BZ277" s="770"/>
      <c r="CA277" s="770"/>
      <c r="CB277" s="770"/>
      <c r="CC277" s="675"/>
      <c r="CD277" s="675"/>
      <c r="CE277" s="675"/>
      <c r="CF277" s="675"/>
      <c r="CG277" s="675"/>
      <c r="CH277" s="675"/>
      <c r="CI277" s="675"/>
      <c r="CJ277" s="675"/>
      <c r="CK277" s="675"/>
      <c r="CL277" s="675"/>
      <c r="CM277" s="675"/>
      <c r="CN277" s="675"/>
      <c r="CO277" s="675"/>
      <c r="CP277" s="675"/>
      <c r="CQ277" s="675"/>
      <c r="CR277" s="675"/>
      <c r="CS277" s="675"/>
      <c r="CT277" s="675"/>
      <c r="CU277" s="675"/>
      <c r="CV277" s="675"/>
      <c r="CW277" s="675"/>
      <c r="CX277" s="675"/>
      <c r="CY277" s="675"/>
      <c r="CZ277" s="675"/>
      <c r="DA277" s="675"/>
      <c r="DB277" s="675"/>
      <c r="DC277" s="675"/>
      <c r="DD277" s="675"/>
      <c r="DE277" s="675"/>
      <c r="DF277" s="675"/>
      <c r="DG277" s="675"/>
      <c r="DH277" s="675"/>
      <c r="DI277" s="675"/>
      <c r="DJ277" s="675"/>
      <c r="DK277" s="675"/>
      <c r="DL277" s="675"/>
      <c r="DM277" s="675"/>
      <c r="DN277" s="675"/>
      <c r="DO277" s="675"/>
      <c r="DP277" s="675"/>
      <c r="DQ277" s="675"/>
      <c r="DR277" s="675"/>
      <c r="DS277" s="675"/>
      <c r="DT277" s="675"/>
      <c r="DU277" s="675"/>
      <c r="DV277" s="675"/>
      <c r="DW277" s="675"/>
      <c r="DX277" s="675"/>
      <c r="DY277" s="675"/>
      <c r="DZ277" s="675"/>
      <c r="EA277" s="675"/>
      <c r="EB277" s="675"/>
      <c r="EC277" s="675"/>
      <c r="ED277" s="675"/>
      <c r="EE277" s="675"/>
      <c r="EF277" s="675"/>
      <c r="EG277" s="675"/>
      <c r="EH277" s="675"/>
      <c r="EI277" s="675"/>
      <c r="EJ277" s="675"/>
      <c r="EK277" s="675"/>
    </row>
    <row r="278" spans="1:141" ht="12" customHeight="1" x14ac:dyDescent="0.15">
      <c r="A278" s="675"/>
      <c r="B278" s="675"/>
      <c r="C278" s="675"/>
      <c r="D278" s="675"/>
      <c r="E278" s="675"/>
      <c r="F278" s="675"/>
      <c r="G278" s="675"/>
      <c r="H278" s="675"/>
      <c r="I278" s="675"/>
      <c r="J278" s="675"/>
      <c r="K278" s="675"/>
      <c r="L278" s="675"/>
      <c r="M278" s="675"/>
      <c r="N278" s="675"/>
      <c r="O278" s="675"/>
      <c r="P278" s="675"/>
      <c r="Q278" s="675"/>
      <c r="R278" s="675"/>
      <c r="S278" s="675"/>
      <c r="T278" s="891"/>
      <c r="U278" s="675"/>
      <c r="V278" s="675"/>
      <c r="W278" s="675"/>
      <c r="X278" s="675"/>
      <c r="Y278" s="675"/>
      <c r="Z278" s="675"/>
      <c r="AA278" s="675"/>
      <c r="AB278" s="675"/>
      <c r="AC278" s="675"/>
      <c r="AD278" s="675"/>
      <c r="AE278" s="675"/>
      <c r="AF278" s="675"/>
      <c r="AG278" s="675"/>
      <c r="AH278" s="675"/>
      <c r="AI278" s="675"/>
      <c r="AJ278" s="675"/>
      <c r="AK278" s="675"/>
      <c r="AL278" s="675"/>
      <c r="AM278" s="675"/>
      <c r="AN278" s="675"/>
      <c r="AO278" s="675"/>
      <c r="AP278" s="675"/>
      <c r="AQ278" s="675"/>
      <c r="AR278" s="675"/>
      <c r="AS278" s="675"/>
      <c r="AT278" s="675"/>
      <c r="AU278" s="752"/>
      <c r="AV278" s="752"/>
      <c r="AW278" s="752"/>
      <c r="AX278" s="752"/>
      <c r="AY278" s="675"/>
      <c r="AZ278" s="675"/>
      <c r="BA278" s="675"/>
      <c r="BB278" s="675"/>
      <c r="BC278" s="675"/>
      <c r="BD278" s="675"/>
      <c r="BE278" s="675"/>
      <c r="BF278" s="675"/>
      <c r="BG278" s="675"/>
      <c r="BH278" s="675"/>
      <c r="BI278" s="675"/>
      <c r="BJ278" s="675"/>
      <c r="BK278" s="675"/>
      <c r="BL278" s="675"/>
      <c r="BM278" s="675"/>
      <c r="BN278" s="675"/>
      <c r="BO278" s="675"/>
      <c r="BP278" s="675"/>
      <c r="BQ278" s="675"/>
      <c r="BR278" s="675"/>
      <c r="BS278" s="675"/>
      <c r="BT278" s="675"/>
      <c r="BU278" s="770"/>
      <c r="BV278" s="770"/>
      <c r="BW278" s="770"/>
      <c r="BX278" s="770"/>
      <c r="BY278" s="770"/>
      <c r="BZ278" s="770"/>
      <c r="CA278" s="770"/>
      <c r="CB278" s="770"/>
      <c r="CC278" s="675"/>
      <c r="CD278" s="675"/>
      <c r="CE278" s="675"/>
      <c r="CF278" s="675"/>
      <c r="CG278" s="675"/>
      <c r="CH278" s="675"/>
      <c r="CI278" s="675"/>
      <c r="CJ278" s="675"/>
      <c r="CK278" s="675"/>
      <c r="CL278" s="675"/>
      <c r="CM278" s="675"/>
      <c r="CN278" s="675"/>
      <c r="CO278" s="675"/>
      <c r="CP278" s="675"/>
      <c r="CQ278" s="675"/>
      <c r="CR278" s="675"/>
      <c r="CS278" s="675"/>
      <c r="CT278" s="675"/>
      <c r="CU278" s="675"/>
      <c r="CV278" s="675"/>
      <c r="CW278" s="675"/>
      <c r="CX278" s="675"/>
      <c r="CY278" s="675"/>
      <c r="CZ278" s="675"/>
      <c r="DA278" s="675"/>
      <c r="DB278" s="675"/>
      <c r="DC278" s="675"/>
      <c r="DD278" s="675"/>
      <c r="DE278" s="675"/>
      <c r="DF278" s="675"/>
      <c r="DG278" s="675"/>
      <c r="DH278" s="675"/>
      <c r="DI278" s="675"/>
      <c r="DJ278" s="675"/>
      <c r="DK278" s="675"/>
      <c r="DL278" s="675"/>
      <c r="DM278" s="675"/>
      <c r="DN278" s="675"/>
      <c r="DO278" s="675"/>
      <c r="DP278" s="675"/>
      <c r="DQ278" s="675"/>
      <c r="DR278" s="675"/>
      <c r="DS278" s="675"/>
      <c r="DT278" s="675"/>
      <c r="DU278" s="675"/>
      <c r="DV278" s="675"/>
      <c r="DW278" s="675"/>
      <c r="DX278" s="675"/>
      <c r="DY278" s="675"/>
      <c r="DZ278" s="675"/>
      <c r="EA278" s="675"/>
      <c r="EB278" s="675"/>
      <c r="EC278" s="675"/>
      <c r="ED278" s="675"/>
      <c r="EE278" s="675"/>
      <c r="EF278" s="675"/>
      <c r="EG278" s="675"/>
      <c r="EH278" s="675"/>
      <c r="EI278" s="675"/>
      <c r="EJ278" s="675"/>
      <c r="EK278" s="675"/>
    </row>
    <row r="279" spans="1:141" ht="12" customHeight="1" x14ac:dyDescent="0.15">
      <c r="A279" s="675"/>
      <c r="B279" s="675"/>
      <c r="C279" s="675"/>
      <c r="D279" s="675"/>
      <c r="E279" s="675"/>
      <c r="F279" s="675"/>
      <c r="G279" s="675"/>
      <c r="H279" s="675"/>
      <c r="I279" s="675"/>
      <c r="J279" s="675"/>
      <c r="K279" s="675"/>
      <c r="L279" s="675"/>
      <c r="M279" s="675"/>
      <c r="N279" s="675"/>
      <c r="O279" s="675"/>
      <c r="P279" s="675"/>
      <c r="Q279" s="675"/>
      <c r="R279" s="675"/>
      <c r="S279" s="675"/>
      <c r="T279" s="891"/>
      <c r="U279" s="675"/>
      <c r="V279" s="675"/>
      <c r="W279" s="675"/>
      <c r="X279" s="675"/>
      <c r="Y279" s="675"/>
      <c r="Z279" s="675"/>
      <c r="AA279" s="675"/>
      <c r="AB279" s="675"/>
      <c r="AC279" s="675"/>
      <c r="AD279" s="675"/>
      <c r="AE279" s="675"/>
      <c r="AF279" s="675"/>
      <c r="AG279" s="675"/>
      <c r="AH279" s="675"/>
      <c r="AI279" s="675"/>
      <c r="AJ279" s="675"/>
      <c r="AK279" s="675"/>
      <c r="AL279" s="675"/>
      <c r="AM279" s="675"/>
      <c r="AN279" s="675"/>
      <c r="AO279" s="675"/>
      <c r="AP279" s="675"/>
      <c r="AQ279" s="675"/>
      <c r="AR279" s="675"/>
      <c r="AS279" s="675"/>
      <c r="AT279" s="675"/>
      <c r="AU279" s="752"/>
      <c r="AV279" s="752"/>
      <c r="AW279" s="752"/>
      <c r="AX279" s="752"/>
      <c r="AY279" s="675"/>
      <c r="AZ279" s="675"/>
      <c r="BA279" s="675"/>
      <c r="BB279" s="675"/>
      <c r="BC279" s="675"/>
      <c r="BD279" s="675"/>
      <c r="BE279" s="675"/>
      <c r="BF279" s="675"/>
      <c r="BG279" s="675"/>
      <c r="BH279" s="675"/>
      <c r="BI279" s="675"/>
      <c r="BJ279" s="675"/>
      <c r="BK279" s="675"/>
      <c r="BL279" s="675"/>
      <c r="BM279" s="675"/>
      <c r="BN279" s="675"/>
      <c r="BO279" s="675"/>
      <c r="BP279" s="675"/>
      <c r="BQ279" s="675"/>
      <c r="BR279" s="675"/>
      <c r="BS279" s="675"/>
      <c r="BT279" s="675"/>
      <c r="BU279" s="770"/>
      <c r="BV279" s="770"/>
      <c r="BW279" s="770"/>
      <c r="BX279" s="770"/>
      <c r="BY279" s="770"/>
      <c r="BZ279" s="770"/>
      <c r="CA279" s="770"/>
      <c r="CB279" s="770"/>
      <c r="CC279" s="675"/>
      <c r="CD279" s="675"/>
      <c r="CE279" s="675"/>
      <c r="CF279" s="675"/>
      <c r="CG279" s="675"/>
      <c r="CH279" s="675"/>
      <c r="CI279" s="675"/>
      <c r="CJ279" s="675"/>
      <c r="CK279" s="675"/>
      <c r="CL279" s="675"/>
      <c r="CM279" s="675"/>
      <c r="CN279" s="675"/>
      <c r="CO279" s="675"/>
      <c r="CP279" s="675"/>
      <c r="CQ279" s="675"/>
      <c r="CR279" s="675"/>
      <c r="CS279" s="675"/>
      <c r="CT279" s="675"/>
      <c r="CU279" s="675"/>
      <c r="CV279" s="675"/>
      <c r="CW279" s="675"/>
      <c r="CX279" s="675"/>
      <c r="CY279" s="675"/>
      <c r="CZ279" s="675"/>
      <c r="DA279" s="675"/>
      <c r="DB279" s="675"/>
      <c r="DC279" s="675"/>
      <c r="DD279" s="675"/>
      <c r="DE279" s="675"/>
      <c r="DF279" s="675"/>
      <c r="DG279" s="675"/>
      <c r="DH279" s="675"/>
      <c r="DI279" s="675"/>
      <c r="DJ279" s="675"/>
      <c r="DK279" s="675"/>
      <c r="DL279" s="675"/>
      <c r="DM279" s="675"/>
      <c r="DN279" s="675"/>
      <c r="DO279" s="675"/>
      <c r="DP279" s="675"/>
      <c r="DQ279" s="675"/>
      <c r="DR279" s="675"/>
      <c r="DS279" s="675"/>
      <c r="DT279" s="675"/>
      <c r="DU279" s="675"/>
      <c r="DV279" s="675"/>
      <c r="DW279" s="675"/>
      <c r="DX279" s="675"/>
      <c r="DY279" s="675"/>
      <c r="DZ279" s="675"/>
      <c r="EA279" s="675"/>
      <c r="EB279" s="675"/>
      <c r="EC279" s="675"/>
      <c r="ED279" s="675"/>
      <c r="EE279" s="675"/>
      <c r="EF279" s="675"/>
      <c r="EG279" s="675"/>
      <c r="EH279" s="675"/>
      <c r="EI279" s="675"/>
      <c r="EJ279" s="675"/>
      <c r="EK279" s="675"/>
    </row>
    <row r="280" spans="1:141" ht="12" customHeight="1" x14ac:dyDescent="0.15">
      <c r="A280" s="675"/>
      <c r="B280" s="675"/>
      <c r="C280" s="675"/>
      <c r="D280" s="675"/>
      <c r="E280" s="675"/>
      <c r="F280" s="675"/>
      <c r="G280" s="675"/>
      <c r="H280" s="675"/>
      <c r="I280" s="675"/>
      <c r="J280" s="675"/>
      <c r="K280" s="675"/>
      <c r="L280" s="675"/>
      <c r="M280" s="675"/>
      <c r="N280" s="675"/>
      <c r="O280" s="675"/>
      <c r="P280" s="675"/>
      <c r="Q280" s="675"/>
      <c r="R280" s="675"/>
      <c r="S280" s="675"/>
      <c r="T280" s="891"/>
      <c r="U280" s="675"/>
      <c r="V280" s="675"/>
      <c r="W280" s="675"/>
      <c r="X280" s="675"/>
      <c r="Y280" s="675"/>
      <c r="Z280" s="675"/>
      <c r="AA280" s="675"/>
      <c r="AB280" s="675"/>
      <c r="AC280" s="675"/>
      <c r="AD280" s="675"/>
      <c r="AE280" s="675"/>
      <c r="AF280" s="675"/>
      <c r="AG280" s="675"/>
      <c r="AH280" s="675"/>
      <c r="AI280" s="675"/>
      <c r="AJ280" s="675"/>
      <c r="AK280" s="675"/>
      <c r="AL280" s="675"/>
      <c r="AM280" s="675"/>
      <c r="AN280" s="675"/>
      <c r="AO280" s="675"/>
      <c r="AP280" s="675"/>
      <c r="AQ280" s="675"/>
      <c r="AR280" s="675"/>
      <c r="AS280" s="675"/>
      <c r="AT280" s="675"/>
      <c r="AU280" s="752"/>
      <c r="AV280" s="752"/>
      <c r="AW280" s="752"/>
      <c r="AX280" s="752"/>
      <c r="AY280" s="675"/>
      <c r="AZ280" s="675"/>
      <c r="BA280" s="675"/>
      <c r="BB280" s="675"/>
      <c r="BC280" s="675"/>
      <c r="BD280" s="675"/>
      <c r="BE280" s="675"/>
      <c r="BF280" s="675"/>
      <c r="BG280" s="675"/>
      <c r="BH280" s="675"/>
      <c r="BI280" s="675"/>
      <c r="BJ280" s="675"/>
      <c r="BK280" s="675"/>
      <c r="BL280" s="675"/>
      <c r="BM280" s="675"/>
      <c r="BN280" s="675"/>
      <c r="BO280" s="675"/>
      <c r="BP280" s="675"/>
      <c r="BQ280" s="675"/>
      <c r="BR280" s="675"/>
      <c r="BS280" s="675"/>
      <c r="BT280" s="675"/>
      <c r="BU280" s="770"/>
      <c r="BV280" s="770"/>
      <c r="BW280" s="770"/>
      <c r="BX280" s="770"/>
      <c r="BY280" s="770"/>
      <c r="BZ280" s="770"/>
      <c r="CA280" s="770"/>
      <c r="CB280" s="770"/>
      <c r="CC280" s="675"/>
      <c r="CD280" s="675"/>
      <c r="CE280" s="675"/>
      <c r="CF280" s="675"/>
      <c r="CG280" s="675"/>
      <c r="CH280" s="675"/>
      <c r="CI280" s="675"/>
      <c r="CJ280" s="675"/>
      <c r="CK280" s="675"/>
      <c r="CL280" s="675"/>
      <c r="CM280" s="675"/>
      <c r="CN280" s="675"/>
      <c r="CO280" s="675"/>
      <c r="CP280" s="675"/>
      <c r="CQ280" s="675"/>
      <c r="CR280" s="675"/>
      <c r="CS280" s="675"/>
      <c r="CT280" s="675"/>
      <c r="CU280" s="675"/>
      <c r="CV280" s="675"/>
      <c r="CW280" s="675"/>
      <c r="CX280" s="675"/>
      <c r="CY280" s="675"/>
      <c r="CZ280" s="675"/>
      <c r="DA280" s="675"/>
      <c r="DB280" s="675"/>
      <c r="DC280" s="675"/>
      <c r="DD280" s="675"/>
      <c r="DE280" s="675"/>
      <c r="DF280" s="675"/>
      <c r="DG280" s="675"/>
      <c r="DH280" s="675"/>
      <c r="DI280" s="675"/>
      <c r="DJ280" s="675"/>
      <c r="DK280" s="675"/>
      <c r="DL280" s="675"/>
      <c r="DM280" s="675"/>
      <c r="DN280" s="675"/>
      <c r="DO280" s="675"/>
      <c r="DP280" s="675"/>
      <c r="DQ280" s="675"/>
      <c r="DR280" s="675"/>
      <c r="DS280" s="675"/>
      <c r="DT280" s="675"/>
      <c r="DU280" s="675"/>
      <c r="DV280" s="675"/>
      <c r="DW280" s="675"/>
      <c r="DX280" s="675"/>
      <c r="DY280" s="675"/>
      <c r="DZ280" s="675"/>
      <c r="EA280" s="675"/>
      <c r="EB280" s="675"/>
      <c r="EC280" s="675"/>
      <c r="ED280" s="675"/>
      <c r="EE280" s="675"/>
      <c r="EF280" s="675"/>
      <c r="EG280" s="675"/>
      <c r="EH280" s="675"/>
      <c r="EI280" s="675"/>
      <c r="EJ280" s="675"/>
      <c r="EK280" s="675"/>
    </row>
    <row r="281" spans="1:141" ht="12" customHeight="1" x14ac:dyDescent="0.15">
      <c r="A281" s="675"/>
      <c r="B281" s="675"/>
      <c r="C281" s="675"/>
      <c r="D281" s="675"/>
      <c r="E281" s="675"/>
      <c r="F281" s="675"/>
      <c r="G281" s="675"/>
      <c r="H281" s="675"/>
      <c r="I281" s="675"/>
      <c r="J281" s="675"/>
      <c r="K281" s="675"/>
      <c r="L281" s="675"/>
      <c r="M281" s="675"/>
      <c r="N281" s="675"/>
      <c r="O281" s="675"/>
      <c r="P281" s="675"/>
      <c r="Q281" s="675"/>
      <c r="R281" s="675"/>
      <c r="S281" s="675"/>
      <c r="T281" s="891"/>
      <c r="U281" s="675"/>
      <c r="V281" s="675"/>
      <c r="W281" s="675"/>
      <c r="X281" s="675"/>
      <c r="Y281" s="675"/>
      <c r="Z281" s="675"/>
      <c r="AA281" s="675"/>
      <c r="AB281" s="675"/>
      <c r="AC281" s="675"/>
      <c r="AD281" s="675"/>
      <c r="AE281" s="675"/>
      <c r="AF281" s="675"/>
      <c r="AG281" s="675"/>
      <c r="AH281" s="675"/>
      <c r="AI281" s="675"/>
      <c r="AJ281" s="675"/>
      <c r="AK281" s="675"/>
      <c r="AL281" s="675"/>
      <c r="AM281" s="675"/>
      <c r="AN281" s="675"/>
      <c r="AO281" s="675"/>
      <c r="AP281" s="675"/>
      <c r="AQ281" s="675"/>
      <c r="AR281" s="675"/>
      <c r="AS281" s="675"/>
      <c r="AT281" s="675"/>
      <c r="AU281" s="752"/>
      <c r="AV281" s="752"/>
      <c r="AW281" s="752"/>
      <c r="AX281" s="752"/>
      <c r="AY281" s="675"/>
      <c r="AZ281" s="675"/>
      <c r="BA281" s="675"/>
      <c r="BB281" s="675"/>
      <c r="BC281" s="675"/>
      <c r="BD281" s="675"/>
      <c r="BE281" s="675"/>
      <c r="BF281" s="675"/>
      <c r="BG281" s="675"/>
      <c r="BH281" s="675"/>
      <c r="BI281" s="675"/>
      <c r="BJ281" s="675"/>
      <c r="BK281" s="675"/>
      <c r="BL281" s="675"/>
      <c r="BM281" s="675"/>
      <c r="BN281" s="675"/>
      <c r="BO281" s="675"/>
      <c r="BP281" s="675"/>
      <c r="BQ281" s="675"/>
      <c r="BR281" s="675"/>
      <c r="BS281" s="675"/>
      <c r="BT281" s="675"/>
      <c r="BU281" s="770"/>
      <c r="BV281" s="770"/>
      <c r="BW281" s="770"/>
      <c r="BX281" s="770"/>
      <c r="BY281" s="770"/>
      <c r="BZ281" s="770"/>
      <c r="CA281" s="770"/>
      <c r="CB281" s="770"/>
      <c r="CC281" s="675"/>
      <c r="CD281" s="675"/>
      <c r="CE281" s="675"/>
      <c r="CF281" s="675"/>
      <c r="CG281" s="675"/>
      <c r="CH281" s="675"/>
      <c r="CI281" s="675"/>
      <c r="CJ281" s="675"/>
      <c r="CK281" s="675"/>
      <c r="CL281" s="675"/>
      <c r="CM281" s="675"/>
      <c r="CN281" s="675"/>
      <c r="CO281" s="675"/>
      <c r="CP281" s="675"/>
      <c r="CQ281" s="675"/>
      <c r="CR281" s="675"/>
      <c r="CS281" s="675"/>
      <c r="CT281" s="675"/>
      <c r="CU281" s="675"/>
      <c r="CV281" s="675"/>
      <c r="CW281" s="675"/>
      <c r="CX281" s="675"/>
      <c r="CY281" s="675"/>
      <c r="CZ281" s="675"/>
      <c r="DA281" s="675"/>
      <c r="DB281" s="675"/>
      <c r="DC281" s="675"/>
      <c r="DD281" s="675"/>
      <c r="DE281" s="675"/>
      <c r="DF281" s="675"/>
      <c r="DG281" s="675"/>
      <c r="DH281" s="675"/>
      <c r="DI281" s="675"/>
      <c r="DJ281" s="675"/>
      <c r="DK281" s="675"/>
      <c r="DL281" s="675"/>
      <c r="DM281" s="675"/>
      <c r="DN281" s="675"/>
      <c r="DO281" s="675"/>
      <c r="DP281" s="675"/>
      <c r="DQ281" s="675"/>
      <c r="DR281" s="675"/>
      <c r="DS281" s="675"/>
      <c r="DT281" s="675"/>
      <c r="DU281" s="675"/>
      <c r="DV281" s="675"/>
      <c r="DW281" s="675"/>
      <c r="DX281" s="675"/>
      <c r="DY281" s="675"/>
      <c r="DZ281" s="675"/>
      <c r="EA281" s="675"/>
      <c r="EB281" s="675"/>
      <c r="EC281" s="675"/>
      <c r="ED281" s="675"/>
      <c r="EE281" s="675"/>
      <c r="EF281" s="675"/>
      <c r="EG281" s="675"/>
      <c r="EH281" s="675"/>
      <c r="EI281" s="675"/>
      <c r="EJ281" s="675"/>
      <c r="EK281" s="675"/>
    </row>
    <row r="282" spans="1:141" ht="12" customHeight="1" x14ac:dyDescent="0.15">
      <c r="A282" s="675"/>
      <c r="B282" s="675"/>
      <c r="C282" s="675"/>
      <c r="D282" s="675"/>
      <c r="E282" s="675"/>
      <c r="F282" s="675"/>
      <c r="G282" s="675"/>
      <c r="H282" s="675"/>
      <c r="I282" s="675"/>
      <c r="J282" s="675"/>
      <c r="K282" s="675"/>
      <c r="L282" s="675"/>
      <c r="M282" s="675"/>
      <c r="N282" s="675"/>
      <c r="O282" s="675"/>
      <c r="P282" s="675"/>
      <c r="Q282" s="675"/>
      <c r="R282" s="675"/>
      <c r="S282" s="675"/>
      <c r="T282" s="891"/>
      <c r="U282" s="675"/>
      <c r="V282" s="675"/>
      <c r="W282" s="675"/>
      <c r="X282" s="675"/>
      <c r="Y282" s="675"/>
      <c r="Z282" s="675"/>
      <c r="AA282" s="675"/>
      <c r="AB282" s="675"/>
      <c r="AC282" s="675"/>
      <c r="AD282" s="675"/>
      <c r="AE282" s="675"/>
      <c r="AF282" s="675"/>
      <c r="AG282" s="675"/>
      <c r="AH282" s="675"/>
      <c r="AI282" s="675"/>
      <c r="AJ282" s="675"/>
      <c r="AK282" s="675"/>
      <c r="AL282" s="675"/>
      <c r="AM282" s="675"/>
      <c r="AN282" s="675"/>
      <c r="AO282" s="675"/>
      <c r="AP282" s="675"/>
      <c r="AQ282" s="675"/>
      <c r="AR282" s="675"/>
      <c r="AS282" s="675"/>
      <c r="AT282" s="675"/>
      <c r="AU282" s="752"/>
      <c r="AV282" s="752"/>
      <c r="AW282" s="752"/>
      <c r="AX282" s="752"/>
      <c r="AY282" s="675"/>
      <c r="AZ282" s="675"/>
      <c r="BA282" s="675"/>
      <c r="BB282" s="675"/>
      <c r="BC282" s="675"/>
      <c r="BD282" s="675"/>
      <c r="BE282" s="675"/>
      <c r="BF282" s="675"/>
      <c r="BG282" s="675"/>
      <c r="BH282" s="675"/>
      <c r="BI282" s="675"/>
      <c r="BJ282" s="675"/>
      <c r="BK282" s="675"/>
      <c r="BL282" s="675"/>
      <c r="BM282" s="675"/>
      <c r="BN282" s="675"/>
      <c r="BO282" s="675"/>
      <c r="BP282" s="675"/>
      <c r="BQ282" s="675"/>
      <c r="BR282" s="675"/>
      <c r="BS282" s="675"/>
      <c r="BT282" s="675"/>
      <c r="BU282" s="770"/>
      <c r="BV282" s="770"/>
      <c r="BW282" s="770"/>
      <c r="BX282" s="770"/>
      <c r="BY282" s="770"/>
      <c r="BZ282" s="770"/>
      <c r="CA282" s="770"/>
      <c r="CB282" s="770"/>
      <c r="CC282" s="675"/>
      <c r="CD282" s="675"/>
      <c r="CE282" s="675"/>
      <c r="CF282" s="675"/>
      <c r="CG282" s="675"/>
      <c r="CH282" s="675"/>
      <c r="CI282" s="675"/>
      <c r="CJ282" s="675"/>
      <c r="CK282" s="675"/>
      <c r="CL282" s="675"/>
      <c r="CM282" s="675"/>
      <c r="CN282" s="675"/>
      <c r="CO282" s="675"/>
      <c r="CP282" s="675"/>
      <c r="CQ282" s="675"/>
      <c r="CR282" s="675"/>
      <c r="CS282" s="675"/>
      <c r="CT282" s="675"/>
      <c r="CU282" s="675"/>
      <c r="CV282" s="675"/>
      <c r="CW282" s="675"/>
      <c r="CX282" s="675"/>
      <c r="CY282" s="675"/>
      <c r="CZ282" s="675"/>
      <c r="DA282" s="675"/>
      <c r="DB282" s="675"/>
      <c r="DC282" s="675"/>
      <c r="DD282" s="675"/>
      <c r="DE282" s="675"/>
      <c r="DF282" s="675"/>
      <c r="DG282" s="675"/>
      <c r="DH282" s="675"/>
      <c r="DI282" s="675"/>
      <c r="DJ282" s="675"/>
      <c r="DK282" s="675"/>
      <c r="DL282" s="675"/>
      <c r="DM282" s="675"/>
      <c r="DN282" s="675"/>
      <c r="DO282" s="675"/>
      <c r="DP282" s="675"/>
      <c r="DQ282" s="675"/>
      <c r="DR282" s="675"/>
      <c r="DS282" s="675"/>
      <c r="DT282" s="675"/>
      <c r="DU282" s="675"/>
      <c r="DV282" s="675"/>
      <c r="DW282" s="675"/>
      <c r="DX282" s="675"/>
      <c r="DY282" s="675"/>
      <c r="DZ282" s="675"/>
      <c r="EA282" s="675"/>
      <c r="EB282" s="675"/>
      <c r="EC282" s="675"/>
      <c r="ED282" s="675"/>
      <c r="EE282" s="675"/>
      <c r="EF282" s="675"/>
      <c r="EG282" s="675"/>
      <c r="EH282" s="675"/>
      <c r="EI282" s="675"/>
      <c r="EJ282" s="675"/>
      <c r="EK282" s="675"/>
    </row>
    <row r="283" spans="1:141" ht="12" customHeight="1" x14ac:dyDescent="0.15">
      <c r="A283" s="675"/>
      <c r="B283" s="675"/>
      <c r="C283" s="675"/>
      <c r="D283" s="675"/>
      <c r="E283" s="675"/>
      <c r="F283" s="675"/>
      <c r="G283" s="675"/>
      <c r="H283" s="675"/>
      <c r="I283" s="675"/>
      <c r="J283" s="675"/>
      <c r="K283" s="675"/>
      <c r="L283" s="675"/>
      <c r="M283" s="675"/>
      <c r="N283" s="675"/>
      <c r="O283" s="675"/>
      <c r="P283" s="675"/>
      <c r="Q283" s="675"/>
      <c r="R283" s="675"/>
      <c r="S283" s="675"/>
      <c r="T283" s="891"/>
      <c r="U283" s="675"/>
      <c r="V283" s="675"/>
      <c r="W283" s="675"/>
      <c r="X283" s="675"/>
      <c r="Y283" s="675"/>
      <c r="Z283" s="675"/>
      <c r="AA283" s="675"/>
      <c r="AB283" s="675"/>
      <c r="AC283" s="675"/>
      <c r="AD283" s="675"/>
      <c r="AE283" s="675"/>
      <c r="AF283" s="675"/>
      <c r="AG283" s="675"/>
      <c r="AH283" s="675"/>
      <c r="AI283" s="675"/>
      <c r="AJ283" s="675"/>
      <c r="AK283" s="675"/>
      <c r="AL283" s="675"/>
      <c r="AM283" s="675"/>
      <c r="AN283" s="675"/>
      <c r="AO283" s="675"/>
      <c r="AP283" s="675"/>
      <c r="AQ283" s="675"/>
      <c r="AR283" s="675"/>
      <c r="AS283" s="675"/>
      <c r="AT283" s="675"/>
      <c r="AU283" s="752"/>
      <c r="AV283" s="752"/>
      <c r="AW283" s="752"/>
      <c r="AX283" s="752"/>
      <c r="AY283" s="675"/>
      <c r="AZ283" s="675"/>
      <c r="BA283" s="675"/>
      <c r="BB283" s="675"/>
      <c r="BC283" s="675"/>
      <c r="BD283" s="675"/>
      <c r="BE283" s="675"/>
      <c r="BF283" s="675"/>
      <c r="BG283" s="675"/>
      <c r="BH283" s="675"/>
      <c r="BI283" s="675"/>
      <c r="BJ283" s="675"/>
      <c r="BK283" s="675"/>
      <c r="BL283" s="675"/>
      <c r="BM283" s="675"/>
      <c r="BN283" s="675"/>
      <c r="BO283" s="675"/>
      <c r="BP283" s="675"/>
      <c r="BQ283" s="675"/>
      <c r="BR283" s="675"/>
      <c r="BS283" s="675"/>
      <c r="BT283" s="675"/>
      <c r="BU283" s="770"/>
      <c r="BV283" s="770"/>
      <c r="BW283" s="770"/>
      <c r="BX283" s="770"/>
      <c r="BY283" s="770"/>
      <c r="BZ283" s="770"/>
      <c r="CA283" s="770"/>
      <c r="CB283" s="770"/>
      <c r="CC283" s="675"/>
      <c r="CD283" s="675"/>
      <c r="CE283" s="675"/>
      <c r="CF283" s="675"/>
      <c r="CG283" s="675"/>
      <c r="CH283" s="675"/>
      <c r="CI283" s="675"/>
      <c r="CJ283" s="675"/>
      <c r="CK283" s="675"/>
      <c r="CL283" s="675"/>
      <c r="CM283" s="675"/>
      <c r="CN283" s="675"/>
      <c r="CO283" s="675"/>
      <c r="CP283" s="675"/>
      <c r="CQ283" s="675"/>
      <c r="CR283" s="675"/>
      <c r="CS283" s="675"/>
      <c r="CT283" s="675"/>
      <c r="CU283" s="675"/>
      <c r="CV283" s="675"/>
      <c r="CW283" s="675"/>
      <c r="CX283" s="675"/>
      <c r="CY283" s="675"/>
      <c r="CZ283" s="675"/>
      <c r="DA283" s="675"/>
      <c r="DB283" s="675"/>
      <c r="DC283" s="675"/>
      <c r="DD283" s="675"/>
      <c r="DE283" s="675"/>
      <c r="DF283" s="675"/>
      <c r="DG283" s="675"/>
      <c r="DH283" s="675"/>
      <c r="DI283" s="675"/>
      <c r="DJ283" s="675"/>
      <c r="DK283" s="675"/>
      <c r="DL283" s="675"/>
      <c r="DM283" s="675"/>
      <c r="DN283" s="675"/>
      <c r="DO283" s="675"/>
      <c r="DP283" s="675"/>
      <c r="DQ283" s="675"/>
      <c r="DR283" s="675"/>
      <c r="DS283" s="675"/>
      <c r="DT283" s="675"/>
      <c r="DU283" s="675"/>
      <c r="DV283" s="675"/>
      <c r="DW283" s="675"/>
      <c r="DX283" s="675"/>
      <c r="DY283" s="675"/>
      <c r="DZ283" s="675"/>
      <c r="EA283" s="675"/>
      <c r="EB283" s="675"/>
      <c r="EC283" s="675"/>
      <c r="ED283" s="675"/>
      <c r="EE283" s="675"/>
      <c r="EF283" s="675"/>
      <c r="EG283" s="675"/>
      <c r="EH283" s="675"/>
      <c r="EI283" s="675"/>
      <c r="EJ283" s="675"/>
      <c r="EK283" s="675"/>
    </row>
    <row r="284" spans="1:141" ht="12" customHeight="1" x14ac:dyDescent="0.15">
      <c r="A284" s="675"/>
      <c r="B284" s="675"/>
      <c r="C284" s="675"/>
      <c r="D284" s="675"/>
      <c r="E284" s="675"/>
      <c r="F284" s="675"/>
      <c r="G284" s="675"/>
      <c r="H284" s="675"/>
      <c r="I284" s="675"/>
      <c r="J284" s="675"/>
      <c r="K284" s="675"/>
      <c r="L284" s="675"/>
      <c r="M284" s="675"/>
      <c r="N284" s="675"/>
      <c r="O284" s="675"/>
      <c r="P284" s="675"/>
      <c r="Q284" s="675"/>
      <c r="R284" s="675"/>
      <c r="S284" s="675"/>
      <c r="T284" s="891"/>
      <c r="U284" s="675"/>
      <c r="V284" s="675"/>
      <c r="W284" s="675"/>
      <c r="X284" s="675"/>
      <c r="Y284" s="675"/>
      <c r="Z284" s="675"/>
      <c r="AA284" s="675"/>
      <c r="AB284" s="675"/>
      <c r="AC284" s="675"/>
      <c r="AD284" s="675"/>
      <c r="AE284" s="675"/>
      <c r="AF284" s="675"/>
      <c r="AG284" s="675"/>
      <c r="AH284" s="675"/>
      <c r="AI284" s="675"/>
      <c r="AJ284" s="675"/>
      <c r="AK284" s="675"/>
      <c r="AL284" s="675"/>
      <c r="AM284" s="675"/>
      <c r="AN284" s="675"/>
      <c r="AO284" s="675"/>
      <c r="AP284" s="675"/>
      <c r="AQ284" s="675"/>
      <c r="AR284" s="675"/>
      <c r="AS284" s="675"/>
      <c r="AT284" s="675"/>
      <c r="AU284" s="752"/>
      <c r="AV284" s="752"/>
      <c r="AW284" s="752"/>
      <c r="AX284" s="752"/>
      <c r="AY284" s="675"/>
      <c r="AZ284" s="675"/>
      <c r="BA284" s="675"/>
      <c r="BB284" s="675"/>
      <c r="BC284" s="675"/>
      <c r="BD284" s="675"/>
      <c r="BE284" s="675"/>
      <c r="BF284" s="675"/>
      <c r="BG284" s="675"/>
      <c r="BH284" s="675"/>
      <c r="BI284" s="675"/>
      <c r="BJ284" s="675"/>
      <c r="BK284" s="675"/>
      <c r="BL284" s="675"/>
      <c r="BM284" s="675"/>
      <c r="BN284" s="675"/>
      <c r="BO284" s="675"/>
      <c r="BP284" s="675"/>
      <c r="BQ284" s="675"/>
      <c r="BR284" s="675"/>
      <c r="BS284" s="675"/>
      <c r="BT284" s="675"/>
      <c r="BU284" s="770"/>
      <c r="BV284" s="770"/>
      <c r="BW284" s="770"/>
      <c r="BX284" s="770"/>
      <c r="BY284" s="770"/>
      <c r="BZ284" s="770"/>
      <c r="CA284" s="770"/>
      <c r="CB284" s="770"/>
      <c r="CC284" s="675"/>
      <c r="CD284" s="675"/>
      <c r="CE284" s="675"/>
      <c r="CF284" s="675"/>
      <c r="CG284" s="675"/>
      <c r="CH284" s="675"/>
      <c r="CI284" s="675"/>
      <c r="CJ284" s="675"/>
      <c r="CK284" s="675"/>
      <c r="CL284" s="675"/>
      <c r="CM284" s="675"/>
      <c r="CN284" s="675"/>
      <c r="CO284" s="675"/>
      <c r="CP284" s="675"/>
      <c r="CQ284" s="675"/>
      <c r="CR284" s="675"/>
      <c r="CS284" s="675"/>
      <c r="CT284" s="675"/>
      <c r="CU284" s="675"/>
      <c r="CV284" s="675"/>
      <c r="CW284" s="675"/>
      <c r="CX284" s="675"/>
      <c r="CY284" s="675"/>
      <c r="CZ284" s="675"/>
      <c r="DA284" s="675"/>
      <c r="DB284" s="675"/>
      <c r="DC284" s="675"/>
      <c r="DD284" s="675"/>
      <c r="DE284" s="675"/>
      <c r="DF284" s="675"/>
      <c r="DG284" s="675"/>
      <c r="DH284" s="675"/>
      <c r="DI284" s="675"/>
      <c r="DJ284" s="675"/>
      <c r="DK284" s="675"/>
      <c r="DL284" s="675"/>
      <c r="DM284" s="675"/>
      <c r="DN284" s="675"/>
      <c r="DO284" s="675"/>
      <c r="DP284" s="675"/>
      <c r="DQ284" s="675"/>
      <c r="DR284" s="675"/>
      <c r="DS284" s="675"/>
      <c r="DT284" s="675"/>
      <c r="DU284" s="675"/>
      <c r="DV284" s="675"/>
      <c r="DW284" s="675"/>
      <c r="DX284" s="675"/>
      <c r="DY284" s="675"/>
      <c r="DZ284" s="675"/>
      <c r="EA284" s="675"/>
      <c r="EB284" s="675"/>
      <c r="EC284" s="675"/>
      <c r="ED284" s="675"/>
      <c r="EE284" s="675"/>
      <c r="EF284" s="675"/>
      <c r="EG284" s="675"/>
      <c r="EH284" s="675"/>
      <c r="EI284" s="675"/>
      <c r="EJ284" s="675"/>
      <c r="EK284" s="675"/>
    </row>
    <row r="285" spans="1:141" ht="12" customHeight="1" x14ac:dyDescent="0.15">
      <c r="A285" s="675"/>
      <c r="B285" s="675"/>
      <c r="C285" s="675"/>
      <c r="D285" s="675"/>
      <c r="E285" s="675"/>
      <c r="F285" s="675"/>
      <c r="G285" s="675"/>
      <c r="H285" s="675"/>
      <c r="I285" s="675"/>
      <c r="J285" s="675"/>
      <c r="K285" s="675"/>
      <c r="L285" s="675"/>
      <c r="M285" s="675"/>
      <c r="N285" s="675"/>
      <c r="O285" s="675"/>
      <c r="P285" s="675"/>
      <c r="Q285" s="675"/>
      <c r="R285" s="675"/>
      <c r="S285" s="675"/>
      <c r="T285" s="891"/>
      <c r="U285" s="675"/>
      <c r="V285" s="675"/>
      <c r="W285" s="675"/>
      <c r="X285" s="675"/>
      <c r="Y285" s="675"/>
      <c r="Z285" s="675"/>
      <c r="AA285" s="675"/>
      <c r="AB285" s="675"/>
      <c r="AC285" s="675"/>
      <c r="AD285" s="675"/>
      <c r="AE285" s="675"/>
      <c r="AF285" s="675"/>
      <c r="AG285" s="675"/>
      <c r="AH285" s="675"/>
      <c r="AI285" s="675"/>
      <c r="AJ285" s="675"/>
      <c r="AK285" s="675"/>
      <c r="AL285" s="675"/>
      <c r="AM285" s="675"/>
      <c r="AN285" s="675"/>
      <c r="AO285" s="675"/>
      <c r="AP285" s="675"/>
      <c r="AQ285" s="675"/>
      <c r="AR285" s="675"/>
      <c r="AS285" s="675"/>
      <c r="AT285" s="675"/>
      <c r="AU285" s="752"/>
      <c r="AV285" s="752"/>
      <c r="AW285" s="752"/>
      <c r="AX285" s="752"/>
      <c r="AY285" s="675"/>
      <c r="AZ285" s="675"/>
      <c r="BA285" s="675"/>
      <c r="BB285" s="675"/>
      <c r="BC285" s="675"/>
      <c r="BD285" s="675"/>
      <c r="BE285" s="675"/>
      <c r="BF285" s="675"/>
      <c r="BG285" s="675"/>
      <c r="BH285" s="675"/>
      <c r="BI285" s="675"/>
      <c r="BJ285" s="675"/>
      <c r="BK285" s="675"/>
      <c r="BL285" s="675"/>
      <c r="BM285" s="675"/>
      <c r="BN285" s="675"/>
      <c r="BO285" s="675"/>
      <c r="BP285" s="675"/>
      <c r="BQ285" s="675"/>
      <c r="BR285" s="675"/>
      <c r="BS285" s="675"/>
      <c r="BT285" s="675"/>
      <c r="BU285" s="770"/>
      <c r="BV285" s="770"/>
      <c r="BW285" s="770"/>
      <c r="BX285" s="770"/>
      <c r="BY285" s="770"/>
      <c r="BZ285" s="770"/>
      <c r="CA285" s="770"/>
      <c r="CB285" s="770"/>
      <c r="CC285" s="675"/>
      <c r="CD285" s="675"/>
      <c r="CE285" s="675"/>
      <c r="CF285" s="675"/>
      <c r="CG285" s="675"/>
      <c r="CH285" s="675"/>
      <c r="CI285" s="675"/>
      <c r="CJ285" s="675"/>
      <c r="CK285" s="675"/>
      <c r="CL285" s="675"/>
      <c r="CM285" s="675"/>
      <c r="CN285" s="675"/>
      <c r="CO285" s="675"/>
      <c r="CP285" s="675"/>
      <c r="CQ285" s="675"/>
      <c r="CR285" s="675"/>
      <c r="CS285" s="675"/>
      <c r="CT285" s="675"/>
      <c r="CU285" s="675"/>
      <c r="CV285" s="675"/>
      <c r="CW285" s="675"/>
      <c r="CX285" s="675"/>
      <c r="CY285" s="675"/>
      <c r="CZ285" s="675"/>
      <c r="DA285" s="675"/>
      <c r="DB285" s="675"/>
      <c r="DC285" s="675"/>
      <c r="DD285" s="675"/>
      <c r="DE285" s="675"/>
      <c r="DF285" s="675"/>
      <c r="DG285" s="675"/>
      <c r="DH285" s="675"/>
      <c r="DI285" s="675"/>
      <c r="DJ285" s="675"/>
      <c r="DK285" s="675"/>
      <c r="DL285" s="675"/>
      <c r="DM285" s="675"/>
      <c r="DN285" s="675"/>
      <c r="DO285" s="675"/>
      <c r="DP285" s="675"/>
      <c r="DQ285" s="675"/>
      <c r="DR285" s="675"/>
      <c r="DS285" s="675"/>
      <c r="DT285" s="675"/>
      <c r="DU285" s="675"/>
      <c r="DV285" s="675"/>
      <c r="DW285" s="675"/>
      <c r="DX285" s="675"/>
      <c r="DY285" s="675"/>
      <c r="DZ285" s="675"/>
      <c r="EA285" s="675"/>
      <c r="EB285" s="675"/>
      <c r="EC285" s="675"/>
      <c r="ED285" s="675"/>
      <c r="EE285" s="675"/>
      <c r="EF285" s="675"/>
      <c r="EG285" s="675"/>
      <c r="EH285" s="675"/>
      <c r="EI285" s="675"/>
      <c r="EJ285" s="675"/>
      <c r="EK285" s="675"/>
    </row>
    <row r="286" spans="1:141" ht="12" customHeight="1" x14ac:dyDescent="0.15">
      <c r="A286" s="675"/>
      <c r="B286" s="675"/>
      <c r="C286" s="675"/>
      <c r="D286" s="675"/>
      <c r="E286" s="675"/>
      <c r="F286" s="675"/>
      <c r="G286" s="675"/>
      <c r="H286" s="675"/>
      <c r="I286" s="675"/>
      <c r="J286" s="675"/>
      <c r="K286" s="675"/>
      <c r="L286" s="675"/>
      <c r="M286" s="675"/>
      <c r="N286" s="675"/>
      <c r="O286" s="675"/>
      <c r="P286" s="675"/>
      <c r="Q286" s="675"/>
      <c r="R286" s="675"/>
      <c r="S286" s="675"/>
      <c r="T286" s="891"/>
      <c r="U286" s="675"/>
      <c r="V286" s="675"/>
      <c r="W286" s="675"/>
      <c r="X286" s="675"/>
      <c r="Y286" s="675"/>
      <c r="Z286" s="675"/>
      <c r="AA286" s="675"/>
      <c r="AB286" s="675"/>
      <c r="AC286" s="675"/>
      <c r="AD286" s="675"/>
      <c r="AE286" s="675"/>
      <c r="AF286" s="675"/>
      <c r="AG286" s="675"/>
      <c r="AH286" s="675"/>
      <c r="AI286" s="675"/>
      <c r="AJ286" s="675"/>
      <c r="AK286" s="675"/>
      <c r="AL286" s="675"/>
      <c r="AM286" s="675"/>
      <c r="AN286" s="675"/>
      <c r="AO286" s="675"/>
      <c r="AP286" s="675"/>
      <c r="AQ286" s="675"/>
      <c r="AR286" s="675"/>
      <c r="AS286" s="675"/>
      <c r="AT286" s="675"/>
      <c r="AU286" s="752"/>
      <c r="AV286" s="752"/>
      <c r="AW286" s="752"/>
      <c r="AX286" s="752"/>
      <c r="AY286" s="675"/>
      <c r="AZ286" s="675"/>
      <c r="BA286" s="675"/>
      <c r="BB286" s="675"/>
      <c r="BC286" s="675"/>
      <c r="BD286" s="675"/>
      <c r="BE286" s="675"/>
      <c r="BF286" s="675"/>
      <c r="BG286" s="675"/>
      <c r="BH286" s="675"/>
      <c r="BI286" s="675"/>
      <c r="BJ286" s="675"/>
      <c r="BK286" s="675"/>
      <c r="BL286" s="675"/>
      <c r="BM286" s="675"/>
      <c r="BN286" s="675"/>
      <c r="BO286" s="675"/>
      <c r="BP286" s="675"/>
      <c r="BQ286" s="675"/>
      <c r="BR286" s="675"/>
      <c r="BS286" s="675"/>
      <c r="BT286" s="675"/>
      <c r="BU286" s="770"/>
      <c r="BV286" s="770"/>
      <c r="BW286" s="770"/>
      <c r="BX286" s="770"/>
      <c r="BY286" s="770"/>
      <c r="BZ286" s="770"/>
      <c r="CA286" s="770"/>
      <c r="CB286" s="770"/>
      <c r="CC286" s="675"/>
      <c r="CD286" s="675"/>
      <c r="CE286" s="675"/>
      <c r="CF286" s="675"/>
      <c r="CG286" s="675"/>
      <c r="CH286" s="675"/>
      <c r="CI286" s="675"/>
      <c r="CJ286" s="675"/>
      <c r="CK286" s="675"/>
      <c r="CL286" s="675"/>
      <c r="CM286" s="675"/>
      <c r="CN286" s="675"/>
      <c r="CO286" s="675"/>
      <c r="CP286" s="675"/>
      <c r="CQ286" s="675"/>
      <c r="CR286" s="675"/>
      <c r="CS286" s="675"/>
      <c r="CT286" s="675"/>
      <c r="CU286" s="675"/>
      <c r="CV286" s="675"/>
      <c r="CW286" s="675"/>
      <c r="CX286" s="675"/>
      <c r="CY286" s="675"/>
      <c r="CZ286" s="675"/>
      <c r="DA286" s="675"/>
      <c r="DB286" s="675"/>
      <c r="DC286" s="675"/>
      <c r="DD286" s="675"/>
      <c r="DE286" s="675"/>
      <c r="DF286" s="675"/>
      <c r="DG286" s="675"/>
      <c r="DH286" s="675"/>
      <c r="DI286" s="675"/>
      <c r="DJ286" s="675"/>
      <c r="DK286" s="675"/>
      <c r="DL286" s="675"/>
      <c r="DM286" s="675"/>
      <c r="DN286" s="675"/>
      <c r="DO286" s="675"/>
      <c r="DP286" s="675"/>
      <c r="DQ286" s="675"/>
      <c r="DR286" s="675"/>
      <c r="DS286" s="675"/>
      <c r="DT286" s="675"/>
      <c r="DU286" s="675"/>
      <c r="DV286" s="675"/>
      <c r="DW286" s="675"/>
      <c r="DX286" s="675"/>
      <c r="DY286" s="675"/>
      <c r="DZ286" s="675"/>
      <c r="EA286" s="675"/>
      <c r="EB286" s="675"/>
      <c r="EC286" s="675"/>
      <c r="ED286" s="675"/>
      <c r="EE286" s="675"/>
      <c r="EF286" s="675"/>
      <c r="EG286" s="675"/>
      <c r="EH286" s="675"/>
      <c r="EI286" s="675"/>
      <c r="EJ286" s="675"/>
      <c r="EK286" s="675"/>
    </row>
    <row r="287" spans="1:141" ht="12" customHeight="1" x14ac:dyDescent="0.15">
      <c r="A287" s="675"/>
      <c r="B287" s="675"/>
      <c r="C287" s="675"/>
      <c r="D287" s="675"/>
      <c r="E287" s="675"/>
      <c r="F287" s="675"/>
      <c r="G287" s="675"/>
      <c r="H287" s="675"/>
      <c r="I287" s="675"/>
      <c r="J287" s="675"/>
      <c r="K287" s="675"/>
      <c r="L287" s="675"/>
      <c r="M287" s="675"/>
      <c r="N287" s="675"/>
      <c r="O287" s="675"/>
      <c r="P287" s="675"/>
      <c r="Q287" s="675"/>
      <c r="R287" s="675"/>
      <c r="S287" s="675"/>
      <c r="T287" s="891"/>
      <c r="U287" s="675"/>
      <c r="V287" s="675"/>
      <c r="W287" s="675"/>
      <c r="X287" s="675"/>
      <c r="Y287" s="675"/>
      <c r="Z287" s="675"/>
      <c r="AA287" s="675"/>
      <c r="AB287" s="675"/>
      <c r="AC287" s="675"/>
      <c r="AD287" s="675"/>
      <c r="AE287" s="675"/>
      <c r="AF287" s="675"/>
      <c r="AG287" s="675"/>
      <c r="AH287" s="675"/>
      <c r="AI287" s="675"/>
      <c r="AJ287" s="675"/>
      <c r="AK287" s="675"/>
      <c r="AL287" s="675"/>
      <c r="AM287" s="675"/>
      <c r="AN287" s="675"/>
      <c r="AO287" s="675"/>
      <c r="AP287" s="675"/>
      <c r="AQ287" s="675"/>
      <c r="AR287" s="675"/>
      <c r="AS287" s="675"/>
      <c r="AT287" s="675"/>
      <c r="AU287" s="752"/>
      <c r="AV287" s="752"/>
      <c r="AW287" s="752"/>
      <c r="AX287" s="752"/>
      <c r="AY287" s="675"/>
      <c r="AZ287" s="675"/>
      <c r="BA287" s="675"/>
      <c r="BB287" s="675"/>
      <c r="BC287" s="675"/>
      <c r="BD287" s="675"/>
      <c r="BE287" s="675"/>
      <c r="BF287" s="675"/>
      <c r="BG287" s="675"/>
      <c r="BH287" s="675"/>
      <c r="BI287" s="675"/>
      <c r="BJ287" s="675"/>
      <c r="BK287" s="675"/>
      <c r="BL287" s="675"/>
      <c r="BM287" s="675"/>
      <c r="BN287" s="675"/>
      <c r="BO287" s="675"/>
      <c r="BP287" s="675"/>
      <c r="BQ287" s="675"/>
      <c r="BR287" s="675"/>
      <c r="BS287" s="675"/>
      <c r="BT287" s="675"/>
      <c r="BU287" s="770"/>
      <c r="BV287" s="770"/>
      <c r="BW287" s="770"/>
      <c r="BX287" s="770"/>
      <c r="BY287" s="770"/>
      <c r="BZ287" s="770"/>
      <c r="CA287" s="770"/>
      <c r="CB287" s="770"/>
      <c r="CC287" s="675"/>
      <c r="CD287" s="675"/>
      <c r="CE287" s="675"/>
      <c r="CF287" s="675"/>
      <c r="CG287" s="675"/>
      <c r="CH287" s="675"/>
      <c r="CI287" s="675"/>
      <c r="CJ287" s="675"/>
      <c r="CK287" s="675"/>
      <c r="CL287" s="675"/>
      <c r="CM287" s="675"/>
      <c r="CN287" s="675"/>
      <c r="CO287" s="675"/>
      <c r="CP287" s="675"/>
      <c r="CQ287" s="675"/>
      <c r="CR287" s="675"/>
      <c r="CS287" s="675"/>
      <c r="CT287" s="675"/>
      <c r="CU287" s="675"/>
      <c r="CV287" s="675"/>
      <c r="CW287" s="675"/>
      <c r="CX287" s="675"/>
      <c r="CY287" s="675"/>
      <c r="CZ287" s="675"/>
      <c r="DA287" s="675"/>
      <c r="DB287" s="675"/>
      <c r="DC287" s="675"/>
      <c r="DD287" s="675"/>
      <c r="DE287" s="675"/>
      <c r="DF287" s="675"/>
      <c r="DG287" s="675"/>
      <c r="DH287" s="675"/>
      <c r="DI287" s="675"/>
      <c r="DJ287" s="675"/>
      <c r="DK287" s="675"/>
      <c r="DL287" s="675"/>
      <c r="DM287" s="675"/>
      <c r="DN287" s="675"/>
      <c r="DO287" s="675"/>
      <c r="DP287" s="675"/>
      <c r="DQ287" s="675"/>
      <c r="DR287" s="675"/>
      <c r="DS287" s="675"/>
      <c r="DT287" s="675"/>
      <c r="DU287" s="675"/>
      <c r="DV287" s="675"/>
      <c r="DW287" s="675"/>
      <c r="DX287" s="675"/>
      <c r="DY287" s="675"/>
      <c r="DZ287" s="675"/>
      <c r="EA287" s="675"/>
      <c r="EB287" s="675"/>
      <c r="EC287" s="675"/>
      <c r="ED287" s="675"/>
      <c r="EE287" s="675"/>
      <c r="EF287" s="675"/>
      <c r="EG287" s="675"/>
      <c r="EH287" s="675"/>
      <c r="EI287" s="675"/>
      <c r="EJ287" s="675"/>
      <c r="EK287" s="675"/>
    </row>
    <row r="288" spans="1:141" ht="12" customHeight="1" x14ac:dyDescent="0.15">
      <c r="A288" s="675"/>
      <c r="B288" s="675"/>
      <c r="C288" s="675"/>
      <c r="D288" s="675"/>
      <c r="E288" s="675"/>
      <c r="F288" s="675"/>
      <c r="G288" s="675"/>
      <c r="H288" s="675"/>
      <c r="I288" s="675"/>
      <c r="J288" s="675"/>
      <c r="K288" s="675"/>
      <c r="L288" s="675"/>
      <c r="M288" s="675"/>
      <c r="N288" s="675"/>
      <c r="O288" s="675"/>
      <c r="P288" s="675"/>
      <c r="Q288" s="675"/>
      <c r="R288" s="675"/>
      <c r="S288" s="675"/>
      <c r="T288" s="891"/>
      <c r="U288" s="675"/>
      <c r="V288" s="675"/>
      <c r="W288" s="675"/>
      <c r="X288" s="675"/>
      <c r="Y288" s="675"/>
      <c r="Z288" s="675"/>
      <c r="AA288" s="675"/>
      <c r="AB288" s="675"/>
      <c r="AC288" s="675"/>
      <c r="AD288" s="675"/>
      <c r="AE288" s="675"/>
      <c r="AF288" s="675"/>
      <c r="AG288" s="675"/>
      <c r="AH288" s="675"/>
      <c r="AI288" s="675"/>
      <c r="AJ288" s="675"/>
      <c r="AK288" s="675"/>
      <c r="AL288" s="675"/>
      <c r="AM288" s="675"/>
      <c r="AN288" s="675"/>
      <c r="AO288" s="675"/>
      <c r="AP288" s="675"/>
      <c r="AQ288" s="675"/>
      <c r="AR288" s="675"/>
      <c r="AS288" s="675"/>
      <c r="AT288" s="675"/>
      <c r="AU288" s="752"/>
      <c r="AV288" s="752"/>
      <c r="AW288" s="752"/>
      <c r="AX288" s="752"/>
      <c r="AY288" s="675"/>
      <c r="AZ288" s="675"/>
      <c r="BA288" s="675"/>
      <c r="BB288" s="675"/>
      <c r="BC288" s="675"/>
      <c r="BD288" s="675"/>
      <c r="BE288" s="675"/>
      <c r="BF288" s="675"/>
      <c r="BG288" s="675"/>
      <c r="BH288" s="675"/>
      <c r="BI288" s="675"/>
      <c r="BJ288" s="675"/>
      <c r="BK288" s="675"/>
      <c r="BL288" s="675"/>
      <c r="BM288" s="675"/>
      <c r="BN288" s="675"/>
      <c r="BO288" s="675"/>
      <c r="BP288" s="675"/>
      <c r="BQ288" s="675"/>
      <c r="BR288" s="675"/>
      <c r="BS288" s="675"/>
      <c r="BT288" s="675"/>
      <c r="BU288" s="770"/>
      <c r="BV288" s="770"/>
      <c r="BW288" s="770"/>
      <c r="BX288" s="770"/>
      <c r="BY288" s="770"/>
      <c r="BZ288" s="770"/>
      <c r="CA288" s="770"/>
      <c r="CB288" s="770"/>
      <c r="CC288" s="675"/>
      <c r="CD288" s="675"/>
      <c r="CE288" s="675"/>
      <c r="CF288" s="675"/>
      <c r="CG288" s="675"/>
      <c r="CH288" s="675"/>
      <c r="CI288" s="675"/>
      <c r="CJ288" s="675"/>
      <c r="CK288" s="675"/>
      <c r="CL288" s="675"/>
      <c r="CM288" s="675"/>
      <c r="CN288" s="675"/>
      <c r="CO288" s="675"/>
      <c r="CP288" s="675"/>
      <c r="CQ288" s="675"/>
      <c r="CR288" s="675"/>
      <c r="CS288" s="675"/>
      <c r="CT288" s="675"/>
      <c r="CU288" s="675"/>
      <c r="CV288" s="675"/>
      <c r="CW288" s="675"/>
      <c r="CX288" s="675"/>
      <c r="CY288" s="675"/>
      <c r="CZ288" s="675"/>
      <c r="DA288" s="675"/>
      <c r="DB288" s="675"/>
      <c r="DC288" s="675"/>
      <c r="DD288" s="675"/>
      <c r="DE288" s="675"/>
      <c r="DF288" s="675"/>
      <c r="DG288" s="675"/>
      <c r="DH288" s="675"/>
      <c r="DI288" s="675"/>
      <c r="DJ288" s="675"/>
      <c r="DK288" s="675"/>
      <c r="DL288" s="675"/>
      <c r="DM288" s="675"/>
      <c r="DN288" s="675"/>
      <c r="DO288" s="675"/>
      <c r="DP288" s="675"/>
      <c r="DQ288" s="675"/>
      <c r="DR288" s="675"/>
      <c r="DS288" s="675"/>
      <c r="DT288" s="675"/>
      <c r="DU288" s="675"/>
      <c r="DV288" s="675"/>
      <c r="DW288" s="675"/>
      <c r="DX288" s="675"/>
      <c r="DY288" s="675"/>
      <c r="DZ288" s="675"/>
      <c r="EA288" s="675"/>
      <c r="EB288" s="675"/>
      <c r="EC288" s="675"/>
      <c r="ED288" s="675"/>
      <c r="EE288" s="675"/>
      <c r="EF288" s="675"/>
      <c r="EG288" s="675"/>
      <c r="EH288" s="675"/>
      <c r="EI288" s="675"/>
      <c r="EJ288" s="675"/>
      <c r="EK288" s="675"/>
    </row>
    <row r="289" spans="1:141" ht="12" customHeight="1" x14ac:dyDescent="0.15">
      <c r="A289" s="675"/>
      <c r="B289" s="675"/>
      <c r="C289" s="675"/>
      <c r="D289" s="675"/>
      <c r="E289" s="675"/>
      <c r="F289" s="675"/>
      <c r="G289" s="675"/>
      <c r="H289" s="675"/>
      <c r="I289" s="675"/>
      <c r="J289" s="675"/>
      <c r="K289" s="675"/>
      <c r="L289" s="675"/>
      <c r="M289" s="675"/>
      <c r="N289" s="675"/>
      <c r="O289" s="675"/>
      <c r="P289" s="675"/>
      <c r="Q289" s="675"/>
      <c r="R289" s="675"/>
      <c r="S289" s="675"/>
      <c r="T289" s="891"/>
      <c r="U289" s="675"/>
      <c r="V289" s="675"/>
      <c r="W289" s="675"/>
      <c r="X289" s="675"/>
      <c r="Y289" s="675"/>
      <c r="Z289" s="675"/>
      <c r="AA289" s="675"/>
      <c r="AB289" s="675"/>
      <c r="AC289" s="675"/>
      <c r="AD289" s="675"/>
      <c r="AE289" s="675"/>
      <c r="AF289" s="675"/>
      <c r="AG289" s="675"/>
      <c r="AH289" s="675"/>
      <c r="AI289" s="675"/>
      <c r="AJ289" s="675"/>
      <c r="AK289" s="675"/>
      <c r="AL289" s="675"/>
      <c r="AM289" s="675"/>
      <c r="AN289" s="675"/>
      <c r="AO289" s="675"/>
      <c r="AP289" s="675"/>
      <c r="AQ289" s="675"/>
      <c r="AR289" s="675"/>
      <c r="AS289" s="675"/>
      <c r="AT289" s="675"/>
      <c r="AU289" s="752"/>
      <c r="AV289" s="752"/>
      <c r="AW289" s="752"/>
      <c r="AX289" s="752"/>
      <c r="AY289" s="675"/>
      <c r="AZ289" s="675"/>
      <c r="BA289" s="675"/>
      <c r="BB289" s="675"/>
      <c r="BC289" s="675"/>
      <c r="BD289" s="675"/>
      <c r="BE289" s="675"/>
      <c r="BF289" s="675"/>
      <c r="BG289" s="675"/>
      <c r="BH289" s="675"/>
      <c r="BI289" s="675"/>
      <c r="BJ289" s="675"/>
      <c r="BK289" s="675"/>
      <c r="BL289" s="675"/>
      <c r="BM289" s="675"/>
      <c r="BN289" s="675"/>
      <c r="BO289" s="675"/>
      <c r="BP289" s="675"/>
      <c r="BQ289" s="675"/>
      <c r="BR289" s="675"/>
      <c r="BS289" s="675"/>
      <c r="BT289" s="675"/>
      <c r="BU289" s="770"/>
      <c r="BV289" s="770"/>
      <c r="BW289" s="770"/>
      <c r="BX289" s="770"/>
      <c r="BY289" s="770"/>
      <c r="BZ289" s="770"/>
      <c r="CA289" s="770"/>
      <c r="CB289" s="770"/>
      <c r="CC289" s="675"/>
      <c r="CD289" s="675"/>
      <c r="CE289" s="675"/>
      <c r="CF289" s="675"/>
      <c r="CG289" s="675"/>
      <c r="CH289" s="675"/>
      <c r="CI289" s="675"/>
      <c r="CJ289" s="675"/>
      <c r="CK289" s="675"/>
      <c r="CL289" s="675"/>
      <c r="CM289" s="675"/>
      <c r="CN289" s="675"/>
      <c r="CO289" s="675"/>
      <c r="CP289" s="675"/>
      <c r="CQ289" s="675"/>
      <c r="CR289" s="675"/>
      <c r="CS289" s="675"/>
      <c r="CT289" s="675"/>
      <c r="CU289" s="675"/>
      <c r="CV289" s="675"/>
      <c r="CW289" s="675"/>
      <c r="CX289" s="675"/>
      <c r="CY289" s="675"/>
      <c r="CZ289" s="675"/>
      <c r="DA289" s="675"/>
      <c r="DB289" s="675"/>
      <c r="DC289" s="675"/>
      <c r="DD289" s="675"/>
      <c r="DE289" s="675"/>
      <c r="DF289" s="675"/>
      <c r="DG289" s="675"/>
      <c r="DH289" s="675"/>
      <c r="DI289" s="675"/>
      <c r="DJ289" s="675"/>
      <c r="DK289" s="675"/>
      <c r="DL289" s="675"/>
      <c r="DM289" s="675"/>
      <c r="DN289" s="675"/>
      <c r="DO289" s="675"/>
      <c r="DP289" s="675"/>
      <c r="DQ289" s="675"/>
      <c r="DR289" s="675"/>
      <c r="DS289" s="675"/>
      <c r="DT289" s="675"/>
      <c r="DU289" s="675"/>
      <c r="DV289" s="675"/>
      <c r="DW289" s="675"/>
      <c r="DX289" s="675"/>
      <c r="DY289" s="675"/>
      <c r="DZ289" s="675"/>
      <c r="EA289" s="675"/>
      <c r="EB289" s="675"/>
      <c r="EC289" s="675"/>
      <c r="ED289" s="675"/>
      <c r="EE289" s="675"/>
      <c r="EF289" s="675"/>
      <c r="EG289" s="675"/>
      <c r="EH289" s="675"/>
      <c r="EI289" s="675"/>
      <c r="EJ289" s="675"/>
      <c r="EK289" s="675"/>
    </row>
    <row r="290" spans="1:141" ht="12" customHeight="1" x14ac:dyDescent="0.15">
      <c r="A290" s="675"/>
      <c r="B290" s="675"/>
      <c r="C290" s="675"/>
      <c r="D290" s="675"/>
      <c r="E290" s="675"/>
      <c r="F290" s="675"/>
      <c r="G290" s="675"/>
      <c r="H290" s="675"/>
      <c r="I290" s="675"/>
      <c r="J290" s="675"/>
      <c r="K290" s="675"/>
      <c r="L290" s="675"/>
      <c r="M290" s="675"/>
      <c r="N290" s="675"/>
      <c r="O290" s="675"/>
      <c r="P290" s="675"/>
      <c r="Q290" s="675"/>
      <c r="R290" s="675"/>
      <c r="S290" s="675"/>
      <c r="T290" s="891"/>
      <c r="U290" s="675"/>
      <c r="V290" s="675"/>
      <c r="W290" s="675"/>
      <c r="X290" s="675"/>
      <c r="Y290" s="675"/>
      <c r="Z290" s="675"/>
      <c r="AA290" s="675"/>
      <c r="AB290" s="675"/>
      <c r="AC290" s="675"/>
      <c r="AD290" s="675"/>
      <c r="AE290" s="675"/>
      <c r="AF290" s="675"/>
      <c r="AG290" s="675"/>
      <c r="AH290" s="675"/>
      <c r="AI290" s="675"/>
      <c r="AJ290" s="675"/>
      <c r="AK290" s="675"/>
      <c r="AL290" s="675"/>
      <c r="AM290" s="675"/>
      <c r="AN290" s="675"/>
      <c r="AO290" s="675"/>
      <c r="AP290" s="675"/>
      <c r="AQ290" s="675"/>
      <c r="AR290" s="675"/>
      <c r="AS290" s="675"/>
      <c r="AT290" s="675"/>
      <c r="AU290" s="752"/>
      <c r="AV290" s="752"/>
      <c r="AW290" s="752"/>
      <c r="AX290" s="752"/>
      <c r="AY290" s="675"/>
      <c r="AZ290" s="675"/>
      <c r="BA290" s="675"/>
      <c r="BB290" s="675"/>
      <c r="BC290" s="675"/>
      <c r="BD290" s="675"/>
      <c r="BE290" s="675"/>
      <c r="BF290" s="675"/>
      <c r="BG290" s="675"/>
      <c r="BH290" s="675"/>
      <c r="BI290" s="675"/>
      <c r="BJ290" s="675"/>
      <c r="BK290" s="675"/>
      <c r="BL290" s="675"/>
      <c r="BM290" s="675"/>
      <c r="BN290" s="675"/>
      <c r="BO290" s="675"/>
      <c r="BP290" s="675"/>
      <c r="BQ290" s="675"/>
      <c r="BR290" s="675"/>
      <c r="BS290" s="675"/>
      <c r="BT290" s="675"/>
      <c r="BU290" s="770"/>
      <c r="BV290" s="770"/>
      <c r="BW290" s="770"/>
      <c r="BX290" s="770"/>
      <c r="BY290" s="770"/>
      <c r="BZ290" s="770"/>
      <c r="CA290" s="770"/>
      <c r="CB290" s="770"/>
      <c r="CC290" s="675"/>
      <c r="CD290" s="675"/>
      <c r="CE290" s="675"/>
      <c r="CF290" s="675"/>
      <c r="CG290" s="675"/>
      <c r="CH290" s="675"/>
      <c r="CI290" s="675"/>
      <c r="CJ290" s="675"/>
      <c r="CK290" s="675"/>
      <c r="CL290" s="675"/>
      <c r="CM290" s="675"/>
      <c r="CN290" s="675"/>
      <c r="CO290" s="675"/>
      <c r="CP290" s="675"/>
      <c r="CQ290" s="675"/>
      <c r="CR290" s="675"/>
      <c r="CS290" s="675"/>
      <c r="CT290" s="675"/>
      <c r="CU290" s="675"/>
      <c r="CV290" s="675"/>
      <c r="CW290" s="675"/>
      <c r="CX290" s="675"/>
      <c r="CY290" s="675"/>
      <c r="CZ290" s="675"/>
      <c r="DA290" s="675"/>
      <c r="DB290" s="675"/>
      <c r="DC290" s="675"/>
      <c r="DD290" s="675"/>
      <c r="DE290" s="675"/>
      <c r="DF290" s="675"/>
      <c r="DG290" s="675"/>
      <c r="DH290" s="675"/>
      <c r="DI290" s="675"/>
      <c r="DJ290" s="675"/>
      <c r="DK290" s="675"/>
      <c r="DL290" s="675"/>
      <c r="DM290" s="675"/>
      <c r="DN290" s="675"/>
      <c r="DO290" s="675"/>
      <c r="DP290" s="675"/>
      <c r="DQ290" s="675"/>
      <c r="DR290" s="675"/>
      <c r="DS290" s="675"/>
      <c r="DT290" s="675"/>
      <c r="DU290" s="675"/>
      <c r="DV290" s="675"/>
      <c r="DW290" s="675"/>
      <c r="DX290" s="675"/>
      <c r="DY290" s="675"/>
      <c r="DZ290" s="675"/>
      <c r="EA290" s="675"/>
      <c r="EB290" s="675"/>
      <c r="EC290" s="675"/>
      <c r="ED290" s="675"/>
      <c r="EE290" s="675"/>
      <c r="EF290" s="675"/>
      <c r="EG290" s="675"/>
      <c r="EH290" s="675"/>
      <c r="EI290" s="675"/>
      <c r="EJ290" s="675"/>
      <c r="EK290" s="675"/>
    </row>
    <row r="291" spans="1:141" ht="12" customHeight="1" x14ac:dyDescent="0.15">
      <c r="A291" s="675"/>
      <c r="B291" s="675"/>
      <c r="C291" s="675"/>
      <c r="D291" s="675"/>
      <c r="E291" s="675"/>
      <c r="F291" s="675"/>
      <c r="G291" s="675"/>
      <c r="H291" s="675"/>
      <c r="I291" s="675"/>
      <c r="J291" s="675"/>
      <c r="K291" s="675"/>
      <c r="L291" s="675"/>
      <c r="M291" s="675"/>
      <c r="N291" s="675"/>
      <c r="O291" s="675"/>
      <c r="P291" s="675"/>
      <c r="Q291" s="675"/>
      <c r="R291" s="675"/>
      <c r="S291" s="675"/>
      <c r="T291" s="891"/>
      <c r="U291" s="675"/>
      <c r="V291" s="675"/>
      <c r="W291" s="675"/>
      <c r="X291" s="675"/>
      <c r="Y291" s="675"/>
      <c r="Z291" s="675"/>
      <c r="AA291" s="675"/>
      <c r="AB291" s="675"/>
      <c r="AC291" s="675"/>
      <c r="AD291" s="675"/>
      <c r="AE291" s="675"/>
      <c r="AF291" s="675"/>
      <c r="AG291" s="675"/>
      <c r="AH291" s="675"/>
      <c r="AI291" s="675"/>
      <c r="AJ291" s="675"/>
      <c r="AK291" s="675"/>
      <c r="AL291" s="675"/>
      <c r="AM291" s="675"/>
      <c r="AN291" s="675"/>
      <c r="AO291" s="675"/>
      <c r="AP291" s="675"/>
      <c r="AQ291" s="675"/>
      <c r="AR291" s="675"/>
      <c r="AS291" s="675"/>
      <c r="AT291" s="675"/>
      <c r="AU291" s="752"/>
      <c r="AV291" s="752"/>
      <c r="AW291" s="752"/>
      <c r="AX291" s="752"/>
      <c r="AY291" s="675"/>
      <c r="AZ291" s="675"/>
      <c r="BA291" s="675"/>
      <c r="BB291" s="675"/>
      <c r="BC291" s="675"/>
      <c r="BD291" s="675"/>
      <c r="BE291" s="675"/>
      <c r="BF291" s="675"/>
      <c r="BG291" s="675"/>
      <c r="BH291" s="675"/>
      <c r="BI291" s="675"/>
      <c r="BJ291" s="675"/>
      <c r="BK291" s="675"/>
      <c r="BL291" s="675"/>
      <c r="BM291" s="675"/>
      <c r="BN291" s="675"/>
      <c r="BO291" s="675"/>
      <c r="BP291" s="675"/>
      <c r="BQ291" s="675"/>
      <c r="BR291" s="675"/>
      <c r="BS291" s="675"/>
      <c r="BT291" s="675"/>
      <c r="BU291" s="770"/>
      <c r="BV291" s="770"/>
      <c r="BW291" s="770"/>
      <c r="BX291" s="770"/>
      <c r="BY291" s="770"/>
      <c r="BZ291" s="770"/>
      <c r="CA291" s="770"/>
      <c r="CB291" s="770"/>
      <c r="CC291" s="675"/>
      <c r="CD291" s="675"/>
      <c r="CE291" s="675"/>
      <c r="CF291" s="675"/>
      <c r="CG291" s="675"/>
      <c r="CH291" s="675"/>
      <c r="CI291" s="675"/>
      <c r="CJ291" s="675"/>
      <c r="CK291" s="675"/>
      <c r="CL291" s="675"/>
      <c r="CM291" s="675"/>
      <c r="CN291" s="675"/>
      <c r="CO291" s="675"/>
      <c r="CP291" s="675"/>
      <c r="CQ291" s="675"/>
      <c r="CR291" s="675"/>
      <c r="CS291" s="675"/>
      <c r="CT291" s="675"/>
      <c r="CU291" s="675"/>
      <c r="CV291" s="675"/>
      <c r="CW291" s="675"/>
      <c r="CX291" s="675"/>
      <c r="CY291" s="675"/>
      <c r="CZ291" s="675"/>
      <c r="DA291" s="675"/>
      <c r="DB291" s="675"/>
      <c r="DC291" s="675"/>
      <c r="DD291" s="675"/>
      <c r="DE291" s="675"/>
      <c r="DF291" s="675"/>
      <c r="DG291" s="675"/>
      <c r="DH291" s="675"/>
      <c r="DI291" s="675"/>
      <c r="DJ291" s="675"/>
      <c r="DK291" s="675"/>
      <c r="DL291" s="675"/>
      <c r="DM291" s="675"/>
      <c r="DN291" s="675"/>
      <c r="DO291" s="675"/>
      <c r="DP291" s="675"/>
      <c r="DQ291" s="675"/>
      <c r="DR291" s="675"/>
      <c r="DS291" s="675"/>
      <c r="DT291" s="675"/>
      <c r="DU291" s="675"/>
      <c r="DV291" s="675"/>
      <c r="DW291" s="675"/>
      <c r="DX291" s="675"/>
      <c r="DY291" s="675"/>
      <c r="DZ291" s="675"/>
      <c r="EA291" s="675"/>
      <c r="EB291" s="675"/>
      <c r="EC291" s="675"/>
      <c r="ED291" s="675"/>
      <c r="EE291" s="675"/>
      <c r="EF291" s="675"/>
      <c r="EG291" s="675"/>
      <c r="EH291" s="675"/>
      <c r="EI291" s="675"/>
      <c r="EJ291" s="675"/>
      <c r="EK291" s="675"/>
    </row>
    <row r="292" spans="1:141" ht="12" customHeight="1" x14ac:dyDescent="0.15">
      <c r="A292" s="675"/>
      <c r="B292" s="675"/>
      <c r="C292" s="675"/>
      <c r="D292" s="675"/>
      <c r="E292" s="675"/>
      <c r="F292" s="675"/>
      <c r="G292" s="675"/>
      <c r="H292" s="675"/>
      <c r="I292" s="675"/>
      <c r="J292" s="675"/>
      <c r="K292" s="675"/>
      <c r="L292" s="675"/>
      <c r="M292" s="675"/>
      <c r="N292" s="675"/>
      <c r="O292" s="675"/>
      <c r="P292" s="675"/>
      <c r="Q292" s="675"/>
      <c r="R292" s="675"/>
      <c r="S292" s="675"/>
      <c r="T292" s="891"/>
      <c r="U292" s="675"/>
      <c r="V292" s="675"/>
      <c r="W292" s="675"/>
      <c r="X292" s="675"/>
      <c r="Y292" s="675"/>
      <c r="Z292" s="675"/>
      <c r="AA292" s="675"/>
      <c r="AB292" s="675"/>
      <c r="AC292" s="675"/>
      <c r="AD292" s="675"/>
      <c r="AE292" s="675"/>
      <c r="AF292" s="675"/>
      <c r="AG292" s="675"/>
      <c r="AH292" s="675"/>
      <c r="AI292" s="675"/>
      <c r="AJ292" s="675"/>
      <c r="AK292" s="675"/>
      <c r="AL292" s="675"/>
      <c r="AM292" s="675"/>
      <c r="AN292" s="675"/>
      <c r="AO292" s="675"/>
      <c r="AP292" s="675"/>
      <c r="AQ292" s="675"/>
      <c r="AR292" s="675"/>
      <c r="AS292" s="675"/>
      <c r="AT292" s="675"/>
      <c r="AU292" s="752"/>
      <c r="AV292" s="752"/>
      <c r="AW292" s="752"/>
      <c r="AX292" s="752"/>
      <c r="AY292" s="675"/>
      <c r="AZ292" s="675"/>
      <c r="BA292" s="675"/>
      <c r="BB292" s="675"/>
      <c r="BC292" s="675"/>
      <c r="BD292" s="675"/>
      <c r="BE292" s="675"/>
      <c r="BF292" s="675"/>
      <c r="BG292" s="675"/>
      <c r="BH292" s="675"/>
      <c r="BI292" s="675"/>
      <c r="BJ292" s="675"/>
      <c r="BK292" s="675"/>
      <c r="BL292" s="675"/>
      <c r="BM292" s="675"/>
      <c r="BN292" s="675"/>
      <c r="BO292" s="675"/>
      <c r="BP292" s="675"/>
      <c r="BQ292" s="675"/>
      <c r="BR292" s="675"/>
      <c r="BS292" s="675"/>
      <c r="BT292" s="675"/>
      <c r="BU292" s="770"/>
      <c r="BV292" s="770"/>
      <c r="BW292" s="770"/>
      <c r="BX292" s="770"/>
      <c r="BY292" s="770"/>
      <c r="BZ292" s="770"/>
      <c r="CA292" s="770"/>
      <c r="CB292" s="770"/>
      <c r="CC292" s="675"/>
      <c r="CD292" s="675"/>
      <c r="CE292" s="675"/>
      <c r="CF292" s="675"/>
      <c r="CG292" s="675"/>
      <c r="CH292" s="675"/>
      <c r="CI292" s="675"/>
      <c r="CJ292" s="675"/>
      <c r="CK292" s="675"/>
      <c r="CL292" s="675"/>
      <c r="CM292" s="675"/>
      <c r="CN292" s="675"/>
      <c r="CO292" s="675"/>
      <c r="CP292" s="675"/>
      <c r="CQ292" s="675"/>
      <c r="CR292" s="675"/>
      <c r="CS292" s="675"/>
      <c r="CT292" s="675"/>
      <c r="CU292" s="675"/>
      <c r="CV292" s="675"/>
      <c r="CW292" s="675"/>
      <c r="CX292" s="675"/>
      <c r="CY292" s="675"/>
      <c r="CZ292" s="675"/>
      <c r="DA292" s="675"/>
      <c r="DB292" s="675"/>
      <c r="DC292" s="675"/>
      <c r="DD292" s="675"/>
      <c r="DE292" s="675"/>
      <c r="DF292" s="675"/>
      <c r="DG292" s="675"/>
      <c r="DH292" s="675"/>
      <c r="DI292" s="675"/>
      <c r="DJ292" s="675"/>
      <c r="DK292" s="675"/>
      <c r="DL292" s="675"/>
      <c r="DM292" s="675"/>
      <c r="DN292" s="675"/>
      <c r="DO292" s="675"/>
      <c r="DP292" s="675"/>
      <c r="DQ292" s="675"/>
      <c r="DR292" s="675"/>
      <c r="DS292" s="675"/>
      <c r="DT292" s="675"/>
      <c r="DU292" s="675"/>
      <c r="DV292" s="675"/>
      <c r="DW292" s="675"/>
      <c r="DX292" s="675"/>
      <c r="DY292" s="675"/>
      <c r="DZ292" s="675"/>
      <c r="EA292" s="675"/>
      <c r="EB292" s="675"/>
      <c r="EC292" s="675"/>
      <c r="ED292" s="675"/>
      <c r="EE292" s="675"/>
      <c r="EF292" s="675"/>
      <c r="EG292" s="675"/>
      <c r="EH292" s="675"/>
      <c r="EI292" s="675"/>
      <c r="EJ292" s="675"/>
      <c r="EK292" s="675"/>
    </row>
    <row r="293" spans="1:141" ht="12" customHeight="1" x14ac:dyDescent="0.15">
      <c r="A293" s="675"/>
      <c r="B293" s="675"/>
      <c r="C293" s="675"/>
      <c r="D293" s="675"/>
      <c r="E293" s="675"/>
      <c r="F293" s="675"/>
      <c r="G293" s="675"/>
      <c r="H293" s="675"/>
      <c r="I293" s="675"/>
      <c r="J293" s="675"/>
      <c r="K293" s="675"/>
      <c r="L293" s="675"/>
      <c r="M293" s="675"/>
      <c r="N293" s="675"/>
      <c r="O293" s="675"/>
      <c r="P293" s="675"/>
      <c r="Q293" s="675"/>
      <c r="R293" s="675"/>
      <c r="S293" s="675"/>
      <c r="T293" s="891"/>
      <c r="U293" s="675"/>
      <c r="V293" s="675"/>
      <c r="W293" s="675"/>
      <c r="X293" s="675"/>
      <c r="Y293" s="675"/>
      <c r="Z293" s="675"/>
      <c r="AA293" s="675"/>
      <c r="AB293" s="675"/>
      <c r="AC293" s="675"/>
      <c r="AD293" s="675"/>
      <c r="AE293" s="675"/>
      <c r="AF293" s="675"/>
      <c r="AG293" s="675"/>
      <c r="AH293" s="675"/>
      <c r="AI293" s="675"/>
      <c r="AJ293" s="675"/>
      <c r="AK293" s="675"/>
      <c r="AL293" s="675"/>
      <c r="AM293" s="675"/>
      <c r="AN293" s="675"/>
      <c r="AO293" s="675"/>
      <c r="AP293" s="675"/>
      <c r="AQ293" s="675"/>
      <c r="AR293" s="675"/>
      <c r="AS293" s="675"/>
      <c r="AT293" s="675"/>
      <c r="AU293" s="752"/>
      <c r="AV293" s="752"/>
      <c r="AW293" s="752"/>
      <c r="AX293" s="752"/>
      <c r="AY293" s="675"/>
      <c r="AZ293" s="675"/>
      <c r="BA293" s="675"/>
      <c r="BB293" s="675"/>
      <c r="BC293" s="675"/>
      <c r="BD293" s="675"/>
      <c r="BE293" s="675"/>
      <c r="BF293" s="675"/>
      <c r="BG293" s="675"/>
      <c r="BH293" s="675"/>
      <c r="BI293" s="675"/>
      <c r="BJ293" s="675"/>
      <c r="BK293" s="675"/>
      <c r="BL293" s="675"/>
      <c r="BM293" s="675"/>
      <c r="BN293" s="675"/>
      <c r="BO293" s="675"/>
      <c r="BP293" s="675"/>
      <c r="BQ293" s="675"/>
      <c r="BR293" s="675"/>
      <c r="BS293" s="675"/>
      <c r="BT293" s="675"/>
      <c r="BU293" s="770"/>
      <c r="BV293" s="770"/>
      <c r="BW293" s="770"/>
      <c r="BX293" s="770"/>
      <c r="BY293" s="770"/>
      <c r="BZ293" s="770"/>
      <c r="CA293" s="770"/>
      <c r="CB293" s="770"/>
      <c r="CC293" s="675"/>
      <c r="CD293" s="675"/>
      <c r="CE293" s="675"/>
      <c r="CF293" s="675"/>
      <c r="CG293" s="675"/>
      <c r="CH293" s="675"/>
      <c r="CI293" s="675"/>
      <c r="CJ293" s="675"/>
      <c r="CK293" s="675"/>
      <c r="CL293" s="675"/>
      <c r="CM293" s="675"/>
      <c r="CN293" s="675"/>
      <c r="CO293" s="675"/>
      <c r="CP293" s="675"/>
      <c r="CQ293" s="675"/>
      <c r="CR293" s="675"/>
      <c r="CS293" s="675"/>
      <c r="CT293" s="675"/>
      <c r="CU293" s="675"/>
      <c r="CV293" s="675"/>
      <c r="CW293" s="675"/>
      <c r="CX293" s="675"/>
      <c r="CY293" s="675"/>
      <c r="CZ293" s="675"/>
      <c r="DA293" s="675"/>
      <c r="DB293" s="675"/>
      <c r="DC293" s="675"/>
      <c r="DD293" s="675"/>
      <c r="DE293" s="675"/>
      <c r="DF293" s="675"/>
      <c r="DG293" s="675"/>
      <c r="DH293" s="675"/>
      <c r="DI293" s="675"/>
      <c r="DJ293" s="675"/>
      <c r="DK293" s="675"/>
      <c r="DL293" s="675"/>
      <c r="DM293" s="675"/>
      <c r="DN293" s="675"/>
      <c r="DO293" s="675"/>
      <c r="DP293" s="675"/>
      <c r="DQ293" s="675"/>
      <c r="DR293" s="675"/>
      <c r="DS293" s="675"/>
      <c r="DT293" s="675"/>
      <c r="DU293" s="675"/>
      <c r="DV293" s="675"/>
      <c r="DW293" s="675"/>
      <c r="DX293" s="675"/>
      <c r="DY293" s="675"/>
      <c r="DZ293" s="675"/>
      <c r="EA293" s="675"/>
      <c r="EB293" s="675"/>
      <c r="EC293" s="675"/>
      <c r="ED293" s="675"/>
      <c r="EE293" s="675"/>
      <c r="EF293" s="675"/>
      <c r="EG293" s="675"/>
      <c r="EH293" s="675"/>
      <c r="EI293" s="675"/>
      <c r="EJ293" s="675"/>
      <c r="EK293" s="675"/>
    </row>
    <row r="294" spans="1:141" ht="12" customHeight="1" x14ac:dyDescent="0.15">
      <c r="A294" s="675"/>
      <c r="B294" s="675"/>
      <c r="C294" s="675"/>
      <c r="D294" s="675"/>
      <c r="E294" s="675"/>
      <c r="F294" s="675"/>
      <c r="G294" s="675"/>
      <c r="H294" s="675"/>
      <c r="I294" s="675"/>
      <c r="J294" s="675"/>
      <c r="K294" s="675"/>
      <c r="L294" s="675"/>
      <c r="M294" s="675"/>
      <c r="N294" s="675"/>
      <c r="O294" s="675"/>
      <c r="P294" s="675"/>
      <c r="Q294" s="675"/>
      <c r="R294" s="675"/>
      <c r="S294" s="675"/>
      <c r="T294" s="891"/>
      <c r="U294" s="675"/>
      <c r="V294" s="675"/>
      <c r="W294" s="675"/>
      <c r="X294" s="675"/>
      <c r="Y294" s="675"/>
      <c r="Z294" s="675"/>
      <c r="AA294" s="675"/>
      <c r="AB294" s="675"/>
      <c r="AC294" s="675"/>
      <c r="AD294" s="675"/>
      <c r="AE294" s="675"/>
      <c r="AF294" s="675"/>
      <c r="AG294" s="675"/>
      <c r="AH294" s="675"/>
      <c r="AI294" s="675"/>
      <c r="AJ294" s="675"/>
      <c r="AK294" s="675"/>
      <c r="AL294" s="675"/>
      <c r="AM294" s="675"/>
      <c r="AN294" s="675"/>
      <c r="AO294" s="675"/>
      <c r="AP294" s="675"/>
      <c r="AQ294" s="675"/>
      <c r="AR294" s="675"/>
      <c r="AS294" s="675"/>
      <c r="AT294" s="675"/>
      <c r="AU294" s="752"/>
      <c r="AV294" s="752"/>
      <c r="AW294" s="752"/>
      <c r="AX294" s="752"/>
      <c r="AY294" s="675"/>
      <c r="AZ294" s="675"/>
      <c r="BA294" s="675"/>
      <c r="BB294" s="675"/>
      <c r="BC294" s="675"/>
      <c r="BD294" s="675"/>
      <c r="BE294" s="675"/>
      <c r="BF294" s="675"/>
      <c r="BG294" s="675"/>
      <c r="BH294" s="675"/>
      <c r="BI294" s="675"/>
      <c r="BJ294" s="675"/>
      <c r="BK294" s="675"/>
      <c r="BL294" s="675"/>
      <c r="BM294" s="675"/>
      <c r="BN294" s="675"/>
      <c r="BO294" s="675"/>
      <c r="BP294" s="675"/>
      <c r="BQ294" s="675"/>
      <c r="BR294" s="675"/>
      <c r="BS294" s="675"/>
      <c r="BT294" s="675"/>
      <c r="BU294" s="770"/>
      <c r="BV294" s="770"/>
      <c r="BW294" s="770"/>
      <c r="BX294" s="770"/>
      <c r="BY294" s="770"/>
      <c r="BZ294" s="770"/>
      <c r="CA294" s="770"/>
      <c r="CB294" s="770"/>
      <c r="CC294" s="675"/>
      <c r="CD294" s="675"/>
      <c r="CE294" s="675"/>
      <c r="CF294" s="675"/>
      <c r="CG294" s="675"/>
      <c r="CH294" s="675"/>
      <c r="CI294" s="675"/>
      <c r="CJ294" s="675"/>
      <c r="CK294" s="675"/>
      <c r="CL294" s="675"/>
      <c r="CM294" s="675"/>
      <c r="CN294" s="675"/>
      <c r="CO294" s="675"/>
      <c r="CP294" s="675"/>
      <c r="CQ294" s="675"/>
      <c r="CR294" s="675"/>
      <c r="CS294" s="675"/>
      <c r="CT294" s="675"/>
      <c r="CU294" s="675"/>
      <c r="CV294" s="675"/>
      <c r="CW294" s="675"/>
      <c r="CX294" s="675"/>
      <c r="CY294" s="675"/>
      <c r="CZ294" s="675"/>
      <c r="DA294" s="675"/>
      <c r="DB294" s="675"/>
      <c r="DC294" s="675"/>
      <c r="DD294" s="675"/>
      <c r="DE294" s="675"/>
      <c r="DF294" s="675"/>
      <c r="DG294" s="675"/>
      <c r="DH294" s="675"/>
      <c r="DI294" s="675"/>
      <c r="DJ294" s="675"/>
      <c r="DK294" s="675"/>
      <c r="DL294" s="675"/>
      <c r="DM294" s="675"/>
      <c r="DN294" s="675"/>
      <c r="DO294" s="675"/>
      <c r="DP294" s="675"/>
      <c r="DQ294" s="675"/>
      <c r="DR294" s="675"/>
      <c r="DS294" s="675"/>
      <c r="DT294" s="675"/>
      <c r="DU294" s="675"/>
      <c r="DV294" s="675"/>
      <c r="DW294" s="675"/>
      <c r="DX294" s="675"/>
      <c r="DY294" s="675"/>
      <c r="DZ294" s="675"/>
      <c r="EA294" s="675"/>
      <c r="EB294" s="675"/>
      <c r="EC294" s="675"/>
      <c r="ED294" s="675"/>
      <c r="EE294" s="675"/>
      <c r="EF294" s="675"/>
      <c r="EG294" s="675"/>
      <c r="EH294" s="675"/>
      <c r="EI294" s="675"/>
      <c r="EJ294" s="675"/>
      <c r="EK294" s="675"/>
    </row>
    <row r="295" spans="1:141" ht="12" customHeight="1" x14ac:dyDescent="0.15">
      <c r="A295" s="675"/>
      <c r="B295" s="675"/>
      <c r="C295" s="675"/>
      <c r="D295" s="675"/>
      <c r="E295" s="675"/>
      <c r="F295" s="675"/>
      <c r="G295" s="675"/>
      <c r="H295" s="675"/>
      <c r="I295" s="675"/>
      <c r="J295" s="675"/>
      <c r="K295" s="675"/>
      <c r="L295" s="675"/>
      <c r="M295" s="675"/>
      <c r="N295" s="675"/>
      <c r="O295" s="675"/>
      <c r="P295" s="675"/>
      <c r="Q295" s="675"/>
      <c r="R295" s="675"/>
      <c r="S295" s="675"/>
      <c r="T295" s="891"/>
      <c r="U295" s="675"/>
      <c r="V295" s="675"/>
      <c r="W295" s="675"/>
      <c r="X295" s="675"/>
      <c r="Y295" s="675"/>
      <c r="Z295" s="675"/>
      <c r="AA295" s="675"/>
      <c r="AB295" s="675"/>
      <c r="AC295" s="675"/>
      <c r="AD295" s="675"/>
      <c r="AE295" s="675"/>
      <c r="AF295" s="675"/>
      <c r="AG295" s="675"/>
      <c r="AH295" s="675"/>
      <c r="AI295" s="675"/>
      <c r="AJ295" s="675"/>
      <c r="AK295" s="675"/>
      <c r="AL295" s="675"/>
      <c r="AM295" s="675"/>
      <c r="AN295" s="675"/>
      <c r="AO295" s="675"/>
      <c r="AP295" s="675"/>
      <c r="AQ295" s="675"/>
      <c r="AR295" s="675"/>
      <c r="AS295" s="675"/>
      <c r="AT295" s="675"/>
      <c r="AU295" s="752"/>
      <c r="AV295" s="752"/>
      <c r="AW295" s="752"/>
      <c r="AX295" s="752"/>
      <c r="AY295" s="675"/>
      <c r="AZ295" s="675"/>
      <c r="BA295" s="675"/>
      <c r="BB295" s="675"/>
      <c r="BC295" s="675"/>
      <c r="BD295" s="675"/>
      <c r="BE295" s="675"/>
      <c r="BF295" s="675"/>
      <c r="BG295" s="675"/>
      <c r="BH295" s="675"/>
      <c r="BI295" s="675"/>
      <c r="BJ295" s="675"/>
      <c r="BK295" s="675"/>
      <c r="BL295" s="675"/>
      <c r="BM295" s="675"/>
      <c r="BN295" s="675"/>
      <c r="BO295" s="675"/>
      <c r="BP295" s="675"/>
      <c r="BQ295" s="675"/>
      <c r="BR295" s="675"/>
      <c r="BS295" s="675"/>
      <c r="BT295" s="675"/>
      <c r="BU295" s="770"/>
      <c r="BV295" s="770"/>
      <c r="BW295" s="770"/>
      <c r="BX295" s="770"/>
      <c r="BY295" s="770"/>
      <c r="BZ295" s="770"/>
      <c r="CA295" s="770"/>
      <c r="CB295" s="770"/>
      <c r="CC295" s="675"/>
      <c r="CD295" s="675"/>
      <c r="CE295" s="675"/>
      <c r="CF295" s="675"/>
      <c r="CG295" s="675"/>
      <c r="CI295" s="675"/>
      <c r="CJ295" s="675"/>
      <c r="CK295" s="675"/>
      <c r="CL295" s="675"/>
      <c r="CM295" s="675"/>
      <c r="CN295" s="675"/>
      <c r="CO295" s="675"/>
      <c r="CP295" s="675"/>
      <c r="CQ295" s="675"/>
      <c r="CR295" s="675"/>
      <c r="CS295" s="675"/>
      <c r="CT295" s="675"/>
      <c r="CU295" s="675"/>
      <c r="CV295" s="675"/>
      <c r="CW295" s="675"/>
      <c r="CX295" s="675"/>
      <c r="CY295" s="675"/>
      <c r="CZ295" s="675"/>
      <c r="DA295" s="675"/>
      <c r="DB295" s="675"/>
      <c r="DC295" s="675"/>
      <c r="DD295" s="675"/>
      <c r="DE295" s="675"/>
      <c r="DF295" s="675"/>
      <c r="DG295" s="675"/>
      <c r="DH295" s="675"/>
      <c r="DI295" s="675"/>
      <c r="DJ295" s="675"/>
      <c r="DK295" s="675"/>
      <c r="DL295" s="675"/>
      <c r="DM295" s="675"/>
      <c r="DN295" s="675"/>
      <c r="DO295" s="675"/>
      <c r="DP295" s="675"/>
      <c r="DQ295" s="675"/>
      <c r="DR295" s="675"/>
      <c r="DS295" s="675"/>
      <c r="DT295" s="675"/>
      <c r="DU295" s="675"/>
      <c r="DV295" s="675"/>
      <c r="DW295" s="675"/>
      <c r="DX295" s="675"/>
      <c r="DY295" s="675"/>
      <c r="DZ295" s="675"/>
      <c r="EA295" s="675"/>
      <c r="EB295" s="675"/>
      <c r="EC295" s="675"/>
      <c r="ED295" s="675"/>
      <c r="EE295" s="675"/>
      <c r="EF295" s="675"/>
      <c r="EG295" s="675"/>
      <c r="EH295" s="675"/>
      <c r="EI295" s="675"/>
      <c r="EJ295" s="675"/>
      <c r="EK295" s="675"/>
    </row>
    <row r="296" spans="1:141" ht="12" customHeight="1" x14ac:dyDescent="0.15">
      <c r="A296" s="675"/>
      <c r="B296" s="675"/>
      <c r="C296" s="675"/>
      <c r="D296" s="675"/>
      <c r="E296" s="675"/>
      <c r="F296" s="675"/>
      <c r="G296" s="675"/>
      <c r="H296" s="675"/>
      <c r="I296" s="675"/>
      <c r="J296" s="675"/>
      <c r="K296" s="675"/>
      <c r="L296" s="675"/>
      <c r="M296" s="675"/>
      <c r="N296" s="675"/>
      <c r="O296" s="675"/>
      <c r="P296" s="675"/>
      <c r="Q296" s="675"/>
      <c r="R296" s="675"/>
      <c r="S296" s="675"/>
      <c r="T296" s="891"/>
      <c r="U296" s="675"/>
      <c r="V296" s="675"/>
      <c r="W296" s="675"/>
      <c r="X296" s="675"/>
      <c r="Y296" s="675"/>
      <c r="Z296" s="675"/>
      <c r="AA296" s="675"/>
      <c r="AB296" s="675"/>
      <c r="AC296" s="675"/>
      <c r="AD296" s="675"/>
      <c r="AE296" s="675"/>
      <c r="AF296" s="675"/>
      <c r="AG296" s="675"/>
      <c r="AH296" s="675"/>
      <c r="AI296" s="675"/>
      <c r="AJ296" s="675"/>
      <c r="AK296" s="675"/>
      <c r="AL296" s="675"/>
      <c r="AM296" s="675"/>
      <c r="AN296" s="675"/>
      <c r="AO296" s="675"/>
      <c r="AP296" s="675"/>
      <c r="AQ296" s="675"/>
      <c r="AR296" s="675"/>
      <c r="AS296" s="675"/>
      <c r="AT296" s="675"/>
      <c r="AU296" s="752"/>
      <c r="AV296" s="752"/>
      <c r="AW296" s="752"/>
      <c r="AX296" s="752"/>
      <c r="AY296" s="675"/>
      <c r="AZ296" s="675"/>
      <c r="BA296" s="675"/>
      <c r="BB296" s="675"/>
      <c r="BC296" s="675"/>
      <c r="BD296" s="675"/>
      <c r="BE296" s="675"/>
      <c r="BF296" s="675"/>
      <c r="BG296" s="675"/>
      <c r="BH296" s="675"/>
      <c r="BI296" s="675"/>
      <c r="BJ296" s="675"/>
      <c r="BK296" s="675"/>
      <c r="BL296" s="675"/>
      <c r="BM296" s="675"/>
      <c r="BN296" s="675"/>
      <c r="BO296" s="675"/>
      <c r="BP296" s="675"/>
      <c r="BQ296" s="675"/>
      <c r="BR296" s="675"/>
      <c r="BS296" s="675"/>
      <c r="BT296" s="675"/>
      <c r="BU296" s="770"/>
      <c r="BV296" s="770"/>
      <c r="BW296" s="770"/>
      <c r="BX296" s="770"/>
      <c r="BY296" s="770"/>
      <c r="BZ296" s="770"/>
      <c r="CA296" s="770"/>
      <c r="CB296" s="770"/>
      <c r="CC296" s="675"/>
      <c r="CD296" s="675"/>
      <c r="CE296" s="675"/>
      <c r="CF296" s="675"/>
      <c r="CG296" s="675"/>
      <c r="CI296" s="675"/>
      <c r="CJ296" s="675"/>
      <c r="CK296" s="675"/>
      <c r="CL296" s="675"/>
      <c r="CM296" s="675"/>
      <c r="CN296" s="675"/>
      <c r="CO296" s="675"/>
      <c r="CP296" s="675"/>
      <c r="CQ296" s="675"/>
      <c r="CR296" s="675"/>
      <c r="CS296" s="675"/>
      <c r="CT296" s="675"/>
      <c r="CU296" s="675"/>
      <c r="CV296" s="675"/>
      <c r="CW296" s="675"/>
      <c r="CX296" s="675"/>
      <c r="CY296" s="675"/>
      <c r="CZ296" s="675"/>
      <c r="DA296" s="675"/>
      <c r="DB296" s="675"/>
      <c r="DC296" s="675"/>
      <c r="DD296" s="675"/>
      <c r="DE296" s="675"/>
      <c r="DF296" s="675"/>
      <c r="DG296" s="675"/>
      <c r="DH296" s="675"/>
      <c r="DI296" s="675"/>
      <c r="DJ296" s="675"/>
      <c r="DK296" s="675"/>
      <c r="DL296" s="675"/>
      <c r="DM296" s="675"/>
      <c r="DN296" s="675"/>
      <c r="DO296" s="675"/>
      <c r="DP296" s="675"/>
      <c r="DQ296" s="675"/>
      <c r="DR296" s="675"/>
      <c r="DS296" s="675"/>
      <c r="DT296" s="675"/>
      <c r="DU296" s="675"/>
      <c r="DV296" s="675"/>
      <c r="DW296" s="675"/>
      <c r="DX296" s="675"/>
      <c r="DY296" s="675"/>
      <c r="DZ296" s="675"/>
      <c r="EA296" s="675"/>
      <c r="EB296" s="675"/>
      <c r="EC296" s="675"/>
      <c r="ED296" s="675"/>
      <c r="EE296" s="675"/>
      <c r="EF296" s="675"/>
      <c r="EG296" s="675"/>
      <c r="EH296" s="675"/>
      <c r="EI296" s="675"/>
      <c r="EJ296" s="675"/>
      <c r="EK296" s="675"/>
    </row>
    <row r="297" spans="1:141" ht="12" customHeight="1" x14ac:dyDescent="0.15">
      <c r="A297" s="675"/>
      <c r="B297" s="675"/>
      <c r="C297" s="675"/>
      <c r="D297" s="675"/>
      <c r="E297" s="675"/>
      <c r="F297" s="675"/>
      <c r="G297" s="675"/>
      <c r="H297" s="675"/>
      <c r="I297" s="675"/>
      <c r="J297" s="675"/>
      <c r="K297" s="675"/>
      <c r="L297" s="675"/>
      <c r="M297" s="675"/>
      <c r="N297" s="675"/>
      <c r="O297" s="675"/>
      <c r="P297" s="675"/>
      <c r="Q297" s="675"/>
      <c r="R297" s="675"/>
      <c r="S297" s="675"/>
      <c r="T297" s="891"/>
      <c r="U297" s="675"/>
      <c r="V297" s="675"/>
      <c r="W297" s="675"/>
      <c r="X297" s="675"/>
      <c r="Y297" s="675"/>
      <c r="Z297" s="675"/>
      <c r="AA297" s="675"/>
      <c r="AB297" s="675"/>
      <c r="AC297" s="675"/>
      <c r="AD297" s="675"/>
      <c r="AE297" s="675"/>
      <c r="AF297" s="675"/>
      <c r="AG297" s="675"/>
      <c r="AH297" s="675"/>
      <c r="AI297" s="675"/>
      <c r="AJ297" s="675"/>
      <c r="AK297" s="675"/>
      <c r="AL297" s="675"/>
      <c r="AM297" s="675"/>
      <c r="AN297" s="675"/>
      <c r="AO297" s="675"/>
      <c r="AP297" s="675"/>
      <c r="AQ297" s="675"/>
      <c r="AR297" s="675"/>
      <c r="AS297" s="675"/>
      <c r="AT297" s="675"/>
      <c r="AU297" s="752"/>
      <c r="AV297" s="752"/>
      <c r="AW297" s="752"/>
      <c r="AX297" s="752"/>
      <c r="AY297" s="675"/>
      <c r="AZ297" s="675"/>
      <c r="BA297" s="675"/>
      <c r="BB297" s="675"/>
      <c r="BC297" s="675"/>
      <c r="BD297" s="675"/>
      <c r="BE297" s="675"/>
      <c r="BF297" s="675"/>
      <c r="BG297" s="675"/>
      <c r="BH297" s="675"/>
      <c r="BI297" s="675"/>
      <c r="BJ297" s="675"/>
      <c r="BK297" s="675"/>
      <c r="BL297" s="675"/>
      <c r="BM297" s="675"/>
      <c r="BN297" s="675"/>
      <c r="BO297" s="675"/>
      <c r="BP297" s="675"/>
      <c r="BQ297" s="675"/>
      <c r="BR297" s="675"/>
      <c r="BS297" s="675"/>
      <c r="BT297" s="675"/>
      <c r="BU297" s="770"/>
      <c r="BV297" s="770"/>
      <c r="BW297" s="770"/>
      <c r="BX297" s="770"/>
      <c r="BY297" s="770"/>
      <c r="BZ297" s="770"/>
      <c r="CA297" s="770"/>
      <c r="CB297" s="770"/>
      <c r="CC297" s="675"/>
      <c r="CD297" s="675"/>
      <c r="CE297" s="675"/>
      <c r="CF297" s="675"/>
      <c r="CG297" s="675"/>
      <c r="CI297" s="675"/>
      <c r="CJ297" s="675"/>
      <c r="CK297" s="675"/>
      <c r="CL297" s="675"/>
      <c r="CM297" s="675"/>
      <c r="CN297" s="675"/>
      <c r="CO297" s="675"/>
      <c r="CP297" s="675"/>
      <c r="CQ297" s="675"/>
      <c r="CR297" s="675"/>
      <c r="CS297" s="675"/>
      <c r="CT297" s="675"/>
      <c r="CU297" s="675"/>
      <c r="CV297" s="675"/>
      <c r="CW297" s="675"/>
      <c r="CX297" s="675"/>
      <c r="CY297" s="675"/>
      <c r="CZ297" s="675"/>
      <c r="DA297" s="675"/>
      <c r="DB297" s="675"/>
      <c r="DC297" s="675"/>
      <c r="DD297" s="675"/>
      <c r="DE297" s="675"/>
      <c r="DF297" s="675"/>
      <c r="DG297" s="675"/>
      <c r="DH297" s="675"/>
      <c r="DI297" s="675"/>
      <c r="DJ297" s="675"/>
      <c r="DK297" s="675"/>
      <c r="DL297" s="675"/>
      <c r="DM297" s="675"/>
      <c r="DN297" s="675"/>
      <c r="DO297" s="675"/>
      <c r="DP297" s="675"/>
      <c r="DQ297" s="675"/>
      <c r="DR297" s="675"/>
      <c r="DS297" s="675"/>
      <c r="DT297" s="675"/>
      <c r="DU297" s="675"/>
      <c r="DV297" s="675"/>
      <c r="DW297" s="675"/>
      <c r="DX297" s="675"/>
      <c r="DY297" s="675"/>
      <c r="DZ297" s="675"/>
      <c r="EA297" s="675"/>
      <c r="EB297" s="675"/>
      <c r="EC297" s="675"/>
      <c r="ED297" s="675"/>
      <c r="EE297" s="675"/>
      <c r="EF297" s="675"/>
      <c r="EG297" s="675"/>
      <c r="EH297" s="675"/>
      <c r="EI297" s="675"/>
      <c r="EJ297" s="675"/>
      <c r="EK297" s="675"/>
    </row>
    <row r="298" spans="1:141" ht="12" customHeight="1" x14ac:dyDescent="0.15">
      <c r="A298" s="675"/>
      <c r="B298" s="675"/>
      <c r="C298" s="675"/>
      <c r="D298" s="675"/>
      <c r="E298" s="675"/>
      <c r="F298" s="675"/>
      <c r="G298" s="675"/>
      <c r="H298" s="675"/>
      <c r="I298" s="675"/>
      <c r="J298" s="675"/>
      <c r="K298" s="675"/>
      <c r="L298" s="675"/>
      <c r="M298" s="675"/>
      <c r="N298" s="675"/>
      <c r="O298" s="675"/>
      <c r="P298" s="675"/>
      <c r="Q298" s="675"/>
      <c r="R298" s="675"/>
      <c r="S298" s="675"/>
      <c r="T298" s="891"/>
      <c r="U298" s="675"/>
      <c r="V298" s="675"/>
      <c r="W298" s="675"/>
      <c r="X298" s="675"/>
      <c r="Y298" s="675"/>
      <c r="Z298" s="675"/>
      <c r="AA298" s="675"/>
      <c r="AB298" s="675"/>
      <c r="AC298" s="675"/>
      <c r="AD298" s="675"/>
      <c r="AE298" s="675"/>
      <c r="AF298" s="675"/>
      <c r="AG298" s="675"/>
      <c r="AH298" s="675"/>
      <c r="AI298" s="675"/>
      <c r="AJ298" s="675"/>
      <c r="AK298" s="675"/>
      <c r="AL298" s="675"/>
      <c r="AM298" s="675"/>
      <c r="AN298" s="675"/>
      <c r="AO298" s="675"/>
      <c r="AP298" s="675"/>
      <c r="AQ298" s="675"/>
      <c r="AR298" s="675"/>
      <c r="AS298" s="675"/>
      <c r="AT298" s="675"/>
      <c r="AU298" s="752"/>
      <c r="AV298" s="752"/>
      <c r="AW298" s="752"/>
      <c r="AX298" s="752"/>
      <c r="AY298" s="675"/>
      <c r="AZ298" s="675"/>
      <c r="BA298" s="675"/>
      <c r="BB298" s="675"/>
      <c r="BC298" s="675"/>
      <c r="BD298" s="675"/>
      <c r="BE298" s="675"/>
      <c r="BF298" s="675"/>
      <c r="BG298" s="675"/>
      <c r="BH298" s="675"/>
      <c r="BI298" s="675"/>
      <c r="BJ298" s="675"/>
      <c r="BK298" s="675"/>
      <c r="BL298" s="675"/>
      <c r="BM298" s="675"/>
      <c r="BN298" s="675"/>
      <c r="BO298" s="675"/>
      <c r="BP298" s="675"/>
      <c r="BQ298" s="675"/>
      <c r="BR298" s="675"/>
      <c r="BS298" s="675"/>
      <c r="BT298" s="675"/>
      <c r="BU298" s="770"/>
      <c r="BV298" s="770"/>
      <c r="BW298" s="770"/>
      <c r="BX298" s="770"/>
      <c r="BY298" s="770"/>
      <c r="BZ298" s="770"/>
      <c r="CA298" s="770"/>
      <c r="CB298" s="770"/>
      <c r="CC298" s="675"/>
      <c r="CD298" s="675"/>
      <c r="CE298" s="675"/>
      <c r="CF298" s="675"/>
      <c r="CG298" s="675"/>
      <c r="CI298" s="675"/>
      <c r="CJ298" s="675"/>
      <c r="CK298" s="675"/>
      <c r="CL298" s="675"/>
      <c r="CM298" s="675"/>
      <c r="CN298" s="675"/>
      <c r="CO298" s="675"/>
      <c r="CP298" s="675"/>
      <c r="CQ298" s="675"/>
      <c r="CR298" s="675"/>
      <c r="CS298" s="675"/>
      <c r="CT298" s="675"/>
      <c r="CU298" s="675"/>
      <c r="CV298" s="675"/>
      <c r="CW298" s="675"/>
      <c r="CX298" s="675"/>
      <c r="CY298" s="675"/>
      <c r="CZ298" s="675"/>
      <c r="DA298" s="675"/>
      <c r="DB298" s="675"/>
      <c r="DC298" s="675"/>
      <c r="DD298" s="675"/>
      <c r="DE298" s="675"/>
      <c r="DF298" s="675"/>
      <c r="DG298" s="675"/>
      <c r="DH298" s="675"/>
      <c r="DI298" s="675"/>
      <c r="DJ298" s="675"/>
      <c r="DK298" s="675"/>
      <c r="DL298" s="675"/>
      <c r="DM298" s="675"/>
      <c r="DN298" s="675"/>
      <c r="DO298" s="675"/>
      <c r="DP298" s="675"/>
      <c r="DQ298" s="675"/>
      <c r="DR298" s="675"/>
      <c r="DS298" s="675"/>
      <c r="DT298" s="675"/>
      <c r="DU298" s="675"/>
      <c r="DV298" s="675"/>
      <c r="DW298" s="675"/>
      <c r="DX298" s="675"/>
      <c r="DY298" s="675"/>
      <c r="DZ298" s="675"/>
      <c r="EA298" s="675"/>
      <c r="EB298" s="675"/>
      <c r="EC298" s="675"/>
      <c r="ED298" s="675"/>
      <c r="EE298" s="675"/>
      <c r="EF298" s="675"/>
      <c r="EG298" s="675"/>
      <c r="EH298" s="675"/>
      <c r="EI298" s="675"/>
      <c r="EJ298" s="675"/>
      <c r="EK298" s="675"/>
    </row>
    <row r="299" spans="1:141" ht="12" customHeight="1" x14ac:dyDescent="0.15">
      <c r="A299" s="675"/>
      <c r="B299" s="675"/>
      <c r="C299" s="675"/>
      <c r="D299" s="675"/>
      <c r="E299" s="675"/>
      <c r="F299" s="675"/>
      <c r="G299" s="675"/>
      <c r="H299" s="675"/>
      <c r="I299" s="675"/>
      <c r="J299" s="675"/>
      <c r="K299" s="675"/>
      <c r="L299" s="675"/>
      <c r="M299" s="675"/>
      <c r="N299" s="675"/>
      <c r="O299" s="675"/>
      <c r="P299" s="675"/>
      <c r="Q299" s="675"/>
      <c r="R299" s="675"/>
      <c r="S299" s="675"/>
      <c r="T299" s="891"/>
      <c r="U299" s="675"/>
      <c r="V299" s="675"/>
      <c r="W299" s="675"/>
      <c r="X299" s="675"/>
      <c r="Y299" s="675"/>
      <c r="Z299" s="675"/>
      <c r="AA299" s="675"/>
      <c r="AB299" s="675"/>
      <c r="AC299" s="675"/>
      <c r="AD299" s="675"/>
      <c r="AE299" s="675"/>
      <c r="AF299" s="675"/>
      <c r="AG299" s="675"/>
      <c r="AH299" s="675"/>
      <c r="AI299" s="675"/>
      <c r="AJ299" s="675"/>
      <c r="AK299" s="675"/>
      <c r="AL299" s="675"/>
      <c r="AM299" s="675"/>
      <c r="AN299" s="675"/>
      <c r="AO299" s="675"/>
      <c r="AP299" s="675"/>
      <c r="AQ299" s="675"/>
      <c r="AR299" s="675"/>
      <c r="AS299" s="675"/>
      <c r="AT299" s="675"/>
      <c r="AU299" s="752"/>
      <c r="AV299" s="752"/>
      <c r="AW299" s="752"/>
      <c r="AX299" s="752"/>
      <c r="AY299" s="675"/>
      <c r="AZ299" s="675"/>
      <c r="BA299" s="675"/>
      <c r="BF299" s="675"/>
      <c r="BG299" s="675"/>
      <c r="BH299" s="675"/>
      <c r="BI299" s="675"/>
      <c r="BJ299" s="675"/>
      <c r="BK299" s="675"/>
      <c r="BL299" s="675"/>
      <c r="BM299" s="675"/>
      <c r="BN299" s="675"/>
      <c r="BO299" s="675"/>
      <c r="BP299" s="675"/>
      <c r="BQ299" s="675"/>
      <c r="BR299" s="675"/>
      <c r="BS299" s="675"/>
      <c r="BT299" s="675"/>
      <c r="BU299" s="770"/>
      <c r="BV299" s="770"/>
      <c r="BW299" s="770"/>
      <c r="BX299" s="770"/>
      <c r="BY299" s="770"/>
      <c r="BZ299" s="770"/>
      <c r="CA299" s="770"/>
      <c r="CB299" s="770"/>
      <c r="CC299" s="675"/>
      <c r="CI299" s="675"/>
      <c r="CJ299" s="675"/>
      <c r="CK299" s="675"/>
      <c r="CL299" s="675"/>
      <c r="CM299" s="675"/>
      <c r="CN299" s="675"/>
      <c r="CO299" s="675"/>
      <c r="CP299" s="675"/>
      <c r="CQ299" s="675"/>
      <c r="CR299" s="675"/>
      <c r="CS299" s="675"/>
      <c r="CT299" s="675"/>
      <c r="CU299" s="675"/>
      <c r="CV299" s="675"/>
      <c r="CW299" s="675"/>
      <c r="CX299" s="675"/>
      <c r="CY299" s="675"/>
      <c r="CZ299" s="675"/>
      <c r="DA299" s="675"/>
      <c r="DB299" s="675"/>
      <c r="DC299" s="675"/>
      <c r="DD299" s="675"/>
      <c r="DE299" s="675"/>
      <c r="DF299" s="675"/>
      <c r="DG299" s="675"/>
      <c r="DH299" s="675"/>
      <c r="DI299" s="675"/>
      <c r="DJ299" s="675"/>
      <c r="DK299" s="675"/>
      <c r="DL299" s="675"/>
      <c r="DM299" s="675"/>
      <c r="DN299" s="675"/>
      <c r="DO299" s="675"/>
      <c r="DP299" s="675"/>
      <c r="DQ299" s="675"/>
      <c r="DR299" s="675"/>
      <c r="DS299" s="675"/>
      <c r="DT299" s="675"/>
      <c r="DU299" s="675"/>
      <c r="DV299" s="675"/>
      <c r="DW299" s="675"/>
      <c r="DX299" s="675"/>
      <c r="DY299" s="675"/>
      <c r="DZ299" s="675"/>
      <c r="EA299" s="675"/>
      <c r="EB299" s="675"/>
      <c r="EC299" s="675"/>
      <c r="ED299" s="675"/>
      <c r="EE299" s="675"/>
      <c r="EF299" s="675"/>
      <c r="EG299" s="675"/>
      <c r="EH299" s="675"/>
      <c r="EI299" s="675"/>
      <c r="EJ299" s="675"/>
      <c r="EK299" s="675"/>
    </row>
    <row r="300" spans="1:141" ht="12" customHeight="1" x14ac:dyDescent="0.15">
      <c r="A300" s="675"/>
      <c r="B300" s="675"/>
      <c r="C300" s="675"/>
      <c r="D300" s="675"/>
      <c r="E300" s="675"/>
      <c r="F300" s="675"/>
      <c r="G300" s="675"/>
      <c r="H300" s="675"/>
      <c r="I300" s="675"/>
      <c r="J300" s="675"/>
      <c r="K300" s="675"/>
      <c r="L300" s="675"/>
      <c r="M300" s="675"/>
      <c r="N300" s="675"/>
      <c r="O300" s="675"/>
      <c r="P300" s="675"/>
      <c r="Q300" s="675"/>
      <c r="R300" s="675"/>
      <c r="S300" s="675"/>
      <c r="T300" s="891"/>
      <c r="U300" s="675"/>
      <c r="V300" s="675"/>
      <c r="W300" s="675"/>
      <c r="X300" s="675"/>
      <c r="Y300" s="675"/>
      <c r="Z300" s="675"/>
      <c r="AA300" s="675"/>
      <c r="AB300" s="675"/>
      <c r="AC300" s="675"/>
      <c r="AD300" s="675"/>
      <c r="AE300" s="675"/>
      <c r="AF300" s="675"/>
      <c r="AG300" s="675"/>
      <c r="AH300" s="675"/>
      <c r="AI300" s="675"/>
      <c r="AJ300" s="675"/>
      <c r="AK300" s="675"/>
      <c r="AL300" s="675"/>
      <c r="AM300" s="675"/>
      <c r="AN300" s="675"/>
      <c r="AO300" s="675"/>
      <c r="AP300" s="675"/>
      <c r="AQ300" s="675"/>
      <c r="AR300" s="675"/>
      <c r="AS300" s="675"/>
      <c r="AT300" s="675"/>
      <c r="AU300" s="752"/>
      <c r="AV300" s="752"/>
      <c r="AW300" s="752"/>
      <c r="AX300" s="752"/>
      <c r="AY300" s="675"/>
      <c r="AZ300" s="675"/>
      <c r="BA300" s="675"/>
      <c r="BF300" s="675"/>
      <c r="BG300" s="675"/>
      <c r="BH300" s="675"/>
      <c r="BI300" s="675"/>
      <c r="BJ300" s="675"/>
      <c r="BK300" s="675"/>
      <c r="BL300" s="675"/>
      <c r="BM300" s="675"/>
      <c r="BN300" s="675"/>
      <c r="BO300" s="675"/>
      <c r="BP300" s="675"/>
      <c r="BQ300" s="675"/>
      <c r="BR300" s="675"/>
      <c r="BS300" s="675"/>
      <c r="BT300" s="675"/>
      <c r="BU300" s="770"/>
      <c r="BV300" s="770"/>
      <c r="BW300" s="770"/>
      <c r="BX300" s="770"/>
      <c r="BY300" s="770"/>
      <c r="BZ300" s="770"/>
      <c r="CA300" s="770"/>
      <c r="CB300" s="770"/>
      <c r="CC300" s="675"/>
      <c r="CI300" s="675"/>
      <c r="CJ300" s="675"/>
      <c r="CK300" s="675"/>
      <c r="CL300" s="675"/>
      <c r="CM300" s="675"/>
      <c r="CN300" s="675"/>
      <c r="CO300" s="675"/>
      <c r="CP300" s="675"/>
      <c r="CQ300" s="675"/>
      <c r="CR300" s="675"/>
      <c r="CS300" s="675"/>
      <c r="CT300" s="675"/>
      <c r="CU300" s="675"/>
      <c r="CV300" s="675"/>
      <c r="CW300" s="675"/>
      <c r="CX300" s="675"/>
      <c r="CY300" s="675"/>
      <c r="CZ300" s="675"/>
      <c r="DA300" s="675"/>
      <c r="DB300" s="675"/>
      <c r="DC300" s="675"/>
      <c r="DD300" s="675"/>
      <c r="DE300" s="675"/>
      <c r="DF300" s="675"/>
      <c r="DG300" s="675"/>
      <c r="DH300" s="675"/>
      <c r="DI300" s="675"/>
      <c r="DJ300" s="675"/>
      <c r="DK300" s="675"/>
      <c r="DL300" s="675"/>
      <c r="DM300" s="675"/>
      <c r="DN300" s="675"/>
      <c r="DO300" s="675"/>
      <c r="DP300" s="675"/>
      <c r="DQ300" s="675"/>
      <c r="DR300" s="675"/>
      <c r="DS300" s="675"/>
      <c r="DT300" s="675"/>
      <c r="DU300" s="675"/>
      <c r="DV300" s="675"/>
      <c r="DW300" s="675"/>
      <c r="DX300" s="675"/>
      <c r="DY300" s="675"/>
      <c r="DZ300" s="675"/>
      <c r="EA300" s="675"/>
      <c r="EB300" s="675"/>
      <c r="EC300" s="675"/>
      <c r="ED300" s="675"/>
      <c r="EE300" s="675"/>
      <c r="EF300" s="675"/>
      <c r="EG300" s="675"/>
      <c r="EH300" s="675"/>
      <c r="EI300" s="675"/>
      <c r="EJ300" s="675"/>
      <c r="EK300" s="675"/>
    </row>
    <row r="301" spans="1:141" ht="12" customHeight="1" x14ac:dyDescent="0.15">
      <c r="A301" s="675"/>
      <c r="B301" s="675"/>
      <c r="C301" s="675"/>
      <c r="D301" s="675"/>
      <c r="E301" s="675"/>
      <c r="F301" s="675"/>
      <c r="G301" s="675"/>
      <c r="H301" s="675"/>
      <c r="I301" s="675"/>
      <c r="J301" s="675"/>
      <c r="K301" s="675"/>
      <c r="L301" s="675"/>
      <c r="M301" s="675"/>
      <c r="N301" s="675"/>
      <c r="O301" s="675"/>
      <c r="P301" s="675"/>
      <c r="Q301" s="675"/>
      <c r="R301" s="675"/>
      <c r="S301" s="675"/>
      <c r="T301" s="891"/>
      <c r="U301" s="675"/>
      <c r="V301" s="675"/>
      <c r="W301" s="675"/>
      <c r="X301" s="675"/>
      <c r="Y301" s="675"/>
      <c r="Z301" s="675"/>
      <c r="AA301" s="675"/>
      <c r="AB301" s="675"/>
      <c r="AC301" s="675"/>
      <c r="AD301" s="675"/>
      <c r="AE301" s="675"/>
      <c r="AF301" s="675"/>
      <c r="AG301" s="675"/>
      <c r="AH301" s="675"/>
      <c r="AI301" s="675"/>
      <c r="AJ301" s="675"/>
      <c r="AK301" s="675"/>
      <c r="AL301" s="675"/>
      <c r="AM301" s="675"/>
      <c r="AN301" s="675"/>
      <c r="AO301" s="675"/>
      <c r="AP301" s="675"/>
      <c r="AQ301" s="675"/>
      <c r="AR301" s="675"/>
      <c r="AS301" s="675"/>
      <c r="AT301" s="675"/>
      <c r="AU301" s="752"/>
      <c r="AV301" s="752"/>
      <c r="AW301" s="752"/>
      <c r="AX301" s="752"/>
      <c r="AY301" s="675"/>
      <c r="AZ301" s="675"/>
      <c r="BA301" s="675"/>
      <c r="BF301" s="675"/>
      <c r="BG301" s="675"/>
      <c r="BH301" s="675"/>
      <c r="BI301" s="675"/>
      <c r="BJ301" s="675"/>
      <c r="BK301" s="675"/>
      <c r="BL301" s="675"/>
      <c r="BM301" s="675"/>
      <c r="BN301" s="675"/>
      <c r="BO301" s="675"/>
      <c r="BP301" s="675"/>
      <c r="BQ301" s="675"/>
      <c r="BR301" s="675"/>
      <c r="BS301" s="675"/>
      <c r="BT301" s="675"/>
      <c r="BU301" s="770"/>
      <c r="BV301" s="770"/>
      <c r="BW301" s="770"/>
      <c r="BX301" s="770"/>
      <c r="BY301" s="770"/>
      <c r="BZ301" s="770"/>
      <c r="CA301" s="770"/>
      <c r="CB301" s="770"/>
      <c r="CC301" s="675"/>
      <c r="CI301" s="675"/>
      <c r="CJ301" s="675"/>
      <c r="CK301" s="675"/>
      <c r="CL301" s="675"/>
      <c r="CM301" s="675"/>
      <c r="CN301" s="675"/>
      <c r="CO301" s="675"/>
      <c r="CP301" s="675"/>
      <c r="CQ301" s="675"/>
      <c r="CR301" s="675"/>
      <c r="CS301" s="675"/>
      <c r="CT301" s="675"/>
      <c r="CU301" s="675"/>
      <c r="CV301" s="675"/>
      <c r="CW301" s="675"/>
      <c r="CX301" s="675"/>
      <c r="CY301" s="675"/>
      <c r="CZ301" s="675"/>
      <c r="DA301" s="675"/>
      <c r="DB301" s="675"/>
      <c r="DC301" s="675"/>
      <c r="DD301" s="675"/>
      <c r="DE301" s="675"/>
      <c r="DF301" s="675"/>
      <c r="DG301" s="675"/>
      <c r="DH301" s="675"/>
      <c r="DI301" s="675"/>
      <c r="DJ301" s="675"/>
      <c r="DK301" s="675"/>
      <c r="DL301" s="675"/>
      <c r="DM301" s="675"/>
      <c r="DN301" s="675"/>
      <c r="DO301" s="675"/>
      <c r="DP301" s="675"/>
      <c r="DQ301" s="675"/>
      <c r="DR301" s="675"/>
      <c r="DS301" s="675"/>
      <c r="DT301" s="675"/>
      <c r="DU301" s="675"/>
      <c r="DV301" s="675"/>
      <c r="DW301" s="675"/>
      <c r="DX301" s="675"/>
      <c r="DY301" s="675"/>
      <c r="DZ301" s="675"/>
      <c r="EA301" s="675"/>
      <c r="EB301" s="675"/>
      <c r="EC301" s="675"/>
      <c r="ED301" s="675"/>
      <c r="EE301" s="675"/>
      <c r="EF301" s="675"/>
      <c r="EG301" s="675"/>
      <c r="EH301" s="675"/>
      <c r="EI301" s="675"/>
      <c r="EJ301" s="675"/>
      <c r="EK301" s="675"/>
    </row>
    <row r="302" spans="1:141" ht="12" customHeight="1" x14ac:dyDescent="0.15">
      <c r="A302" s="675"/>
      <c r="B302" s="675"/>
      <c r="C302" s="675"/>
      <c r="D302" s="675"/>
      <c r="E302" s="675"/>
      <c r="F302" s="675"/>
      <c r="G302" s="675"/>
      <c r="H302" s="675"/>
      <c r="I302" s="675"/>
      <c r="J302" s="675"/>
      <c r="K302" s="675"/>
      <c r="L302" s="675"/>
      <c r="M302" s="675"/>
      <c r="N302" s="675"/>
      <c r="O302" s="675"/>
      <c r="P302" s="675"/>
      <c r="Q302" s="675"/>
      <c r="R302" s="675"/>
      <c r="S302" s="675"/>
      <c r="T302" s="891"/>
      <c r="U302" s="675"/>
      <c r="V302" s="675"/>
      <c r="W302" s="675"/>
      <c r="X302" s="675"/>
      <c r="Y302" s="675"/>
      <c r="Z302" s="675"/>
      <c r="AA302" s="675"/>
      <c r="AB302" s="675"/>
      <c r="AC302" s="675"/>
      <c r="AD302" s="675"/>
      <c r="AE302" s="675"/>
      <c r="AF302" s="675"/>
      <c r="AG302" s="675"/>
      <c r="AH302" s="675"/>
      <c r="AI302" s="675"/>
      <c r="AJ302" s="675"/>
      <c r="AK302" s="675"/>
      <c r="AL302" s="675"/>
      <c r="AM302" s="675"/>
      <c r="AN302" s="675"/>
      <c r="AO302" s="675"/>
      <c r="AP302" s="675"/>
      <c r="AQ302" s="675"/>
      <c r="AR302" s="675"/>
      <c r="AS302" s="675"/>
      <c r="AT302" s="675"/>
      <c r="AU302" s="752"/>
      <c r="AV302" s="752"/>
      <c r="AW302" s="752"/>
      <c r="AX302" s="752"/>
      <c r="AY302" s="675"/>
      <c r="AZ302" s="675"/>
      <c r="BA302" s="675"/>
      <c r="BF302" s="675"/>
      <c r="BG302" s="675"/>
      <c r="BH302" s="675"/>
      <c r="BI302" s="675"/>
      <c r="BJ302" s="675"/>
      <c r="BK302" s="675"/>
      <c r="BL302" s="675"/>
      <c r="BM302" s="675"/>
      <c r="BN302" s="675"/>
      <c r="BO302" s="675"/>
      <c r="BP302" s="675"/>
      <c r="BQ302" s="675"/>
      <c r="BR302" s="675"/>
      <c r="BS302" s="675"/>
      <c r="BT302" s="675"/>
      <c r="BU302" s="770"/>
      <c r="BV302" s="770"/>
      <c r="BW302" s="770"/>
      <c r="BX302" s="770"/>
      <c r="BY302" s="770"/>
      <c r="BZ302" s="770"/>
      <c r="CA302" s="770"/>
      <c r="CB302" s="770"/>
      <c r="CC302" s="675"/>
      <c r="CI302" s="675"/>
      <c r="CJ302" s="675"/>
      <c r="CK302" s="675"/>
      <c r="CL302" s="675"/>
      <c r="CM302" s="675"/>
      <c r="CN302" s="675"/>
      <c r="CO302" s="675"/>
      <c r="CP302" s="675"/>
      <c r="CQ302" s="675"/>
      <c r="CR302" s="675"/>
      <c r="CS302" s="675"/>
      <c r="CT302" s="675"/>
      <c r="CU302" s="675"/>
      <c r="CV302" s="675"/>
      <c r="CW302" s="675"/>
      <c r="CX302" s="675"/>
      <c r="CY302" s="675"/>
      <c r="CZ302" s="675"/>
      <c r="DA302" s="675"/>
      <c r="DB302" s="675"/>
      <c r="DC302" s="675"/>
      <c r="DD302" s="675"/>
      <c r="DE302" s="675"/>
      <c r="DF302" s="675"/>
      <c r="DG302" s="675"/>
      <c r="DH302" s="675"/>
      <c r="DI302" s="675"/>
      <c r="DJ302" s="675"/>
      <c r="DK302" s="675"/>
      <c r="DL302" s="675"/>
      <c r="DM302" s="675"/>
      <c r="DN302" s="675"/>
      <c r="DO302" s="675"/>
      <c r="DP302" s="675"/>
      <c r="DQ302" s="675"/>
      <c r="DR302" s="675"/>
      <c r="DS302" s="675"/>
      <c r="DT302" s="675"/>
      <c r="DU302" s="675"/>
      <c r="DV302" s="675"/>
      <c r="DW302" s="675"/>
      <c r="DX302" s="675"/>
      <c r="DY302" s="675"/>
      <c r="DZ302" s="675"/>
      <c r="EA302" s="675"/>
      <c r="EB302" s="675"/>
      <c r="EC302" s="675"/>
      <c r="ED302" s="675"/>
      <c r="EE302" s="675"/>
      <c r="EF302" s="675"/>
      <c r="EG302" s="675"/>
      <c r="EH302" s="675"/>
      <c r="EI302" s="675"/>
      <c r="EJ302" s="675"/>
      <c r="EK302" s="675"/>
    </row>
    <row r="303" spans="1:141" ht="12" customHeight="1" x14ac:dyDescent="0.15">
      <c r="A303" s="675"/>
      <c r="B303" s="675"/>
      <c r="C303" s="675"/>
      <c r="D303" s="675"/>
      <c r="E303" s="675"/>
      <c r="F303" s="675"/>
      <c r="G303" s="675"/>
      <c r="H303" s="675"/>
      <c r="I303" s="675"/>
      <c r="J303" s="675"/>
      <c r="K303" s="675"/>
      <c r="L303" s="675"/>
      <c r="M303" s="675"/>
      <c r="N303" s="675"/>
      <c r="O303" s="675"/>
      <c r="P303" s="675"/>
      <c r="Q303" s="675"/>
      <c r="R303" s="675"/>
      <c r="S303" s="675"/>
      <c r="T303" s="891"/>
      <c r="U303" s="675"/>
      <c r="V303" s="675"/>
      <c r="W303" s="675"/>
      <c r="X303" s="675"/>
      <c r="Y303" s="675"/>
      <c r="Z303" s="675"/>
      <c r="AA303" s="675"/>
      <c r="AB303" s="675"/>
      <c r="AC303" s="675"/>
      <c r="AD303" s="675"/>
      <c r="AE303" s="675"/>
      <c r="AF303" s="675"/>
      <c r="AG303" s="675"/>
      <c r="AH303" s="675"/>
      <c r="AI303" s="675"/>
      <c r="AJ303" s="675"/>
      <c r="AK303" s="675"/>
      <c r="AL303" s="675"/>
      <c r="AM303" s="675"/>
      <c r="AN303" s="675"/>
      <c r="AO303" s="675"/>
      <c r="AP303" s="675"/>
      <c r="AQ303" s="675"/>
      <c r="AR303" s="675"/>
      <c r="AS303" s="675"/>
      <c r="AT303" s="675"/>
      <c r="AU303" s="752"/>
      <c r="AV303" s="752"/>
      <c r="AW303" s="752"/>
      <c r="AX303" s="752"/>
      <c r="AY303" s="675"/>
      <c r="AZ303" s="675"/>
      <c r="BA303" s="675"/>
      <c r="BF303" s="675"/>
      <c r="BG303" s="675"/>
      <c r="BH303" s="675"/>
      <c r="BI303" s="675"/>
      <c r="BJ303" s="675"/>
      <c r="BK303" s="675"/>
      <c r="BL303" s="675"/>
      <c r="BM303" s="675"/>
      <c r="BN303" s="675"/>
      <c r="BO303" s="675"/>
      <c r="BP303" s="675"/>
      <c r="BQ303" s="675"/>
      <c r="BR303" s="675"/>
      <c r="BS303" s="675"/>
      <c r="BT303" s="675"/>
      <c r="BU303" s="770"/>
      <c r="BV303" s="770"/>
      <c r="BW303" s="770"/>
      <c r="BX303" s="770"/>
      <c r="BY303" s="770"/>
      <c r="BZ303" s="770"/>
      <c r="CA303" s="770"/>
      <c r="CB303" s="770"/>
      <c r="CC303" s="675"/>
      <c r="CI303" s="675"/>
      <c r="CJ303" s="675"/>
      <c r="CK303" s="675"/>
      <c r="CL303" s="675"/>
      <c r="CM303" s="675"/>
      <c r="CN303" s="675"/>
      <c r="CO303" s="675"/>
      <c r="CP303" s="675"/>
      <c r="CQ303" s="675"/>
      <c r="CR303" s="675"/>
      <c r="CS303" s="675"/>
      <c r="CT303" s="675"/>
      <c r="CU303" s="675"/>
      <c r="CV303" s="675"/>
      <c r="CW303" s="675"/>
      <c r="CX303" s="675"/>
      <c r="CY303" s="675"/>
      <c r="CZ303" s="675"/>
      <c r="DA303" s="675"/>
      <c r="DB303" s="675"/>
      <c r="DC303" s="675"/>
      <c r="DD303" s="675"/>
      <c r="DE303" s="675"/>
      <c r="DF303" s="675"/>
      <c r="DG303" s="675"/>
      <c r="DH303" s="675"/>
      <c r="DI303" s="675"/>
      <c r="DJ303" s="675"/>
      <c r="DK303" s="675"/>
      <c r="DL303" s="675"/>
      <c r="DM303" s="675"/>
      <c r="DN303" s="675"/>
      <c r="DO303" s="675"/>
      <c r="DP303" s="675"/>
      <c r="DQ303" s="675"/>
      <c r="DR303" s="675"/>
      <c r="DS303" s="675"/>
      <c r="DT303" s="675"/>
      <c r="DU303" s="675"/>
      <c r="DV303" s="675"/>
      <c r="DW303" s="675"/>
      <c r="DX303" s="675"/>
      <c r="DY303" s="675"/>
      <c r="DZ303" s="675"/>
      <c r="EA303" s="675"/>
      <c r="EB303" s="675"/>
      <c r="EC303" s="675"/>
      <c r="ED303" s="675"/>
      <c r="EE303" s="675"/>
      <c r="EF303" s="675"/>
      <c r="EG303" s="675"/>
      <c r="EH303" s="675"/>
      <c r="EI303" s="675"/>
      <c r="EJ303" s="675"/>
      <c r="EK303" s="675"/>
    </row>
    <row r="304" spans="1:141" ht="12" customHeight="1" x14ac:dyDescent="0.15">
      <c r="A304" s="675"/>
      <c r="B304" s="675"/>
      <c r="C304" s="675"/>
      <c r="D304" s="675"/>
      <c r="E304" s="675"/>
      <c r="F304" s="675"/>
      <c r="G304" s="675"/>
      <c r="H304" s="675"/>
      <c r="I304" s="675"/>
      <c r="J304" s="675"/>
      <c r="K304" s="675"/>
      <c r="L304" s="675"/>
      <c r="M304" s="675"/>
      <c r="N304" s="675"/>
      <c r="O304" s="675"/>
      <c r="P304" s="675"/>
      <c r="Q304" s="675"/>
      <c r="R304" s="675"/>
      <c r="S304" s="675"/>
      <c r="T304" s="891"/>
      <c r="U304" s="675"/>
      <c r="V304" s="675"/>
      <c r="W304" s="675"/>
      <c r="X304" s="675"/>
      <c r="Y304" s="675"/>
      <c r="Z304" s="675"/>
      <c r="AA304" s="675"/>
      <c r="AB304" s="675"/>
      <c r="AC304" s="675"/>
      <c r="AD304" s="675"/>
      <c r="AE304" s="675"/>
      <c r="AF304" s="675"/>
      <c r="AG304" s="675"/>
      <c r="AH304" s="675"/>
      <c r="AI304" s="675"/>
      <c r="AJ304" s="675"/>
      <c r="AK304" s="675"/>
      <c r="AL304" s="675"/>
      <c r="AM304" s="675"/>
      <c r="AN304" s="675"/>
      <c r="AO304" s="675"/>
      <c r="AP304" s="675"/>
      <c r="AQ304" s="675"/>
      <c r="AR304" s="675"/>
      <c r="AS304" s="675"/>
      <c r="AT304" s="675"/>
      <c r="AU304" s="752"/>
      <c r="AV304" s="752"/>
      <c r="AW304" s="752"/>
      <c r="AX304" s="752"/>
      <c r="AY304" s="675"/>
      <c r="AZ304" s="675"/>
      <c r="BA304" s="675"/>
      <c r="BF304" s="675"/>
      <c r="BG304" s="675"/>
      <c r="BH304" s="675"/>
      <c r="BI304" s="675"/>
      <c r="BJ304" s="675"/>
      <c r="BK304" s="675"/>
      <c r="BL304" s="675"/>
      <c r="BM304" s="675"/>
      <c r="BN304" s="675"/>
      <c r="BO304" s="675"/>
      <c r="BP304" s="675"/>
      <c r="BQ304" s="675"/>
      <c r="BR304" s="675"/>
      <c r="BS304" s="675"/>
      <c r="BT304" s="675"/>
      <c r="BU304" s="770"/>
      <c r="BV304" s="770"/>
      <c r="BW304" s="770"/>
      <c r="BX304" s="770"/>
      <c r="BY304" s="770"/>
      <c r="BZ304" s="770"/>
      <c r="CA304" s="770"/>
      <c r="CB304" s="770"/>
      <c r="CC304" s="675"/>
      <c r="CI304" s="675"/>
      <c r="CJ304" s="675"/>
      <c r="CK304" s="675"/>
      <c r="CL304" s="675"/>
      <c r="CM304" s="675"/>
      <c r="CN304" s="675"/>
      <c r="CO304" s="675"/>
      <c r="CP304" s="675"/>
      <c r="CQ304" s="675"/>
      <c r="CR304" s="675"/>
      <c r="CS304" s="675"/>
      <c r="CT304" s="675"/>
      <c r="CU304" s="675"/>
      <c r="CV304" s="675"/>
      <c r="CW304" s="675"/>
      <c r="CX304" s="675"/>
      <c r="CY304" s="675"/>
      <c r="CZ304" s="675"/>
      <c r="DA304" s="675"/>
      <c r="DB304" s="675"/>
      <c r="DC304" s="675"/>
      <c r="DD304" s="675"/>
      <c r="DE304" s="675"/>
      <c r="DF304" s="675"/>
      <c r="DG304" s="675"/>
      <c r="DH304" s="675"/>
      <c r="DI304" s="675"/>
      <c r="DJ304" s="675"/>
      <c r="DK304" s="675"/>
      <c r="DL304" s="675"/>
      <c r="DM304" s="675"/>
      <c r="DN304" s="675"/>
      <c r="DO304" s="675"/>
      <c r="DP304" s="675"/>
      <c r="DQ304" s="675"/>
      <c r="DR304" s="675"/>
      <c r="DS304" s="675"/>
      <c r="DT304" s="675"/>
      <c r="DU304" s="675"/>
      <c r="DV304" s="675"/>
      <c r="DW304" s="675"/>
      <c r="DX304" s="675"/>
      <c r="DY304" s="675"/>
      <c r="DZ304" s="675"/>
      <c r="EA304" s="675"/>
      <c r="EB304" s="675"/>
      <c r="EC304" s="675"/>
      <c r="ED304" s="675"/>
      <c r="EE304" s="675"/>
      <c r="EF304" s="675"/>
      <c r="EG304" s="675"/>
      <c r="EH304" s="675"/>
      <c r="EI304" s="675"/>
      <c r="EJ304" s="675"/>
      <c r="EK304" s="675"/>
    </row>
    <row r="305" spans="1:141" ht="12" customHeight="1" x14ac:dyDescent="0.15">
      <c r="A305" s="675"/>
      <c r="B305" s="675"/>
      <c r="C305" s="675"/>
      <c r="D305" s="675"/>
      <c r="E305" s="675"/>
      <c r="F305" s="675"/>
      <c r="G305" s="675"/>
      <c r="H305" s="675"/>
      <c r="I305" s="675"/>
      <c r="J305" s="675"/>
      <c r="K305" s="675"/>
      <c r="L305" s="675"/>
      <c r="M305" s="675"/>
      <c r="N305" s="675"/>
      <c r="O305" s="675"/>
      <c r="P305" s="675"/>
      <c r="Q305" s="675"/>
      <c r="R305" s="675"/>
      <c r="S305" s="675"/>
      <c r="T305" s="891"/>
      <c r="U305" s="675"/>
      <c r="V305" s="675"/>
      <c r="W305" s="675"/>
      <c r="X305" s="675"/>
      <c r="Y305" s="675"/>
      <c r="Z305" s="675"/>
      <c r="AA305" s="675"/>
      <c r="AB305" s="675"/>
      <c r="AC305" s="675"/>
      <c r="AD305" s="675"/>
      <c r="AE305" s="675"/>
      <c r="AF305" s="675"/>
      <c r="AG305" s="675"/>
      <c r="AH305" s="675"/>
      <c r="AI305" s="675"/>
      <c r="AJ305" s="675"/>
      <c r="AK305" s="675"/>
      <c r="AL305" s="675"/>
      <c r="AM305" s="675"/>
      <c r="AN305" s="675"/>
      <c r="AO305" s="675"/>
      <c r="AP305" s="675"/>
      <c r="AQ305" s="675"/>
      <c r="AR305" s="675"/>
      <c r="AS305" s="675"/>
      <c r="AT305" s="675"/>
      <c r="AU305" s="752"/>
      <c r="AV305" s="752"/>
      <c r="AW305" s="752"/>
      <c r="AX305" s="752"/>
      <c r="AY305" s="675"/>
      <c r="AZ305" s="675"/>
      <c r="BA305" s="675"/>
      <c r="BF305" s="675"/>
      <c r="BG305" s="675"/>
      <c r="BH305" s="675"/>
      <c r="BI305" s="675"/>
      <c r="BJ305" s="675"/>
      <c r="BK305" s="675"/>
      <c r="BL305" s="675"/>
      <c r="BM305" s="675"/>
      <c r="BN305" s="675"/>
      <c r="BO305" s="675"/>
      <c r="BP305" s="675"/>
      <c r="BQ305" s="675"/>
      <c r="BR305" s="675"/>
      <c r="BS305" s="675"/>
      <c r="BT305" s="675"/>
      <c r="BU305" s="770"/>
      <c r="BV305" s="770"/>
      <c r="BW305" s="770"/>
      <c r="BX305" s="770"/>
      <c r="BY305" s="770"/>
      <c r="BZ305" s="770"/>
      <c r="CA305" s="770"/>
      <c r="CB305" s="770"/>
      <c r="CC305" s="675"/>
      <c r="CI305" s="675"/>
      <c r="CJ305" s="675"/>
      <c r="CK305" s="675"/>
      <c r="CL305" s="675"/>
      <c r="CM305" s="675"/>
      <c r="CN305" s="675"/>
      <c r="CO305" s="675"/>
      <c r="CP305" s="675"/>
      <c r="CQ305" s="675"/>
      <c r="CR305" s="675"/>
      <c r="CS305" s="675"/>
      <c r="CT305" s="675"/>
      <c r="CU305" s="675"/>
      <c r="CV305" s="675"/>
      <c r="CW305" s="675"/>
      <c r="CX305" s="675"/>
      <c r="CY305" s="675"/>
      <c r="CZ305" s="675"/>
      <c r="DA305" s="675"/>
      <c r="DB305" s="675"/>
      <c r="DC305" s="675"/>
      <c r="DD305" s="675"/>
      <c r="DE305" s="675"/>
      <c r="DF305" s="675"/>
      <c r="DG305" s="675"/>
      <c r="DH305" s="675"/>
      <c r="DI305" s="675"/>
      <c r="DJ305" s="675"/>
      <c r="DK305" s="675"/>
      <c r="DL305" s="675"/>
      <c r="DM305" s="675"/>
      <c r="DN305" s="675"/>
      <c r="DO305" s="675"/>
      <c r="DP305" s="675"/>
      <c r="DQ305" s="675"/>
      <c r="DR305" s="675"/>
      <c r="DS305" s="675"/>
      <c r="DT305" s="675"/>
      <c r="DU305" s="675"/>
      <c r="DV305" s="675"/>
      <c r="DW305" s="675"/>
      <c r="DX305" s="675"/>
      <c r="DY305" s="675"/>
      <c r="DZ305" s="675"/>
      <c r="EA305" s="675"/>
      <c r="EB305" s="675"/>
      <c r="EC305" s="675"/>
      <c r="ED305" s="675"/>
      <c r="EE305" s="675"/>
      <c r="EF305" s="675"/>
      <c r="EG305" s="675"/>
      <c r="EH305" s="675"/>
      <c r="EI305" s="675"/>
      <c r="EJ305" s="675"/>
      <c r="EK305" s="675"/>
    </row>
    <row r="306" spans="1:141" ht="12" customHeight="1" x14ac:dyDescent="0.15">
      <c r="A306" s="675"/>
      <c r="B306" s="675"/>
      <c r="C306" s="675"/>
      <c r="D306" s="675"/>
      <c r="E306" s="675"/>
      <c r="F306" s="675"/>
      <c r="G306" s="675"/>
      <c r="H306" s="675"/>
      <c r="I306" s="675"/>
      <c r="J306" s="675"/>
      <c r="K306" s="675"/>
      <c r="L306" s="675"/>
      <c r="M306" s="675"/>
      <c r="N306" s="675"/>
      <c r="O306" s="675"/>
      <c r="P306" s="675"/>
      <c r="Q306" s="675"/>
      <c r="R306" s="675"/>
      <c r="S306" s="675"/>
      <c r="T306" s="891"/>
      <c r="U306" s="675"/>
      <c r="V306" s="675"/>
      <c r="W306" s="675"/>
      <c r="X306" s="675"/>
      <c r="Y306" s="675"/>
      <c r="Z306" s="675"/>
      <c r="AA306" s="675"/>
      <c r="AB306" s="675"/>
      <c r="AC306" s="675"/>
      <c r="AD306" s="675"/>
      <c r="AE306" s="675"/>
      <c r="AF306" s="675"/>
      <c r="AG306" s="675"/>
      <c r="AH306" s="675"/>
      <c r="AI306" s="675"/>
      <c r="AJ306" s="675"/>
      <c r="AK306" s="675"/>
      <c r="AL306" s="675"/>
      <c r="AM306" s="675"/>
      <c r="AN306" s="675"/>
      <c r="AO306" s="675"/>
      <c r="AP306" s="675"/>
      <c r="AQ306" s="675"/>
      <c r="AR306" s="675"/>
      <c r="AS306" s="675"/>
      <c r="AT306" s="675"/>
      <c r="AU306" s="752"/>
      <c r="AV306" s="752"/>
      <c r="AW306" s="752"/>
      <c r="AX306" s="752"/>
      <c r="AY306" s="675"/>
      <c r="AZ306" s="675"/>
      <c r="BA306" s="675"/>
      <c r="BF306" s="675"/>
      <c r="BG306" s="675"/>
      <c r="BH306" s="675"/>
      <c r="BI306" s="675"/>
      <c r="BJ306" s="675"/>
      <c r="BK306" s="675"/>
      <c r="BL306" s="675"/>
      <c r="BM306" s="675"/>
      <c r="BN306" s="675"/>
      <c r="BO306" s="675"/>
      <c r="BP306" s="675"/>
      <c r="BQ306" s="675"/>
      <c r="BR306" s="675"/>
      <c r="BS306" s="675"/>
      <c r="BT306" s="675"/>
      <c r="BU306" s="770"/>
      <c r="BV306" s="770"/>
      <c r="BW306" s="770"/>
      <c r="BX306" s="770"/>
      <c r="BY306" s="770"/>
      <c r="BZ306" s="770"/>
      <c r="CA306" s="770"/>
      <c r="CB306" s="770"/>
      <c r="CC306" s="675"/>
      <c r="CI306" s="675"/>
      <c r="CJ306" s="675"/>
      <c r="CK306" s="675"/>
      <c r="CL306" s="675"/>
      <c r="CM306" s="675"/>
      <c r="CN306" s="675"/>
      <c r="CO306" s="675"/>
      <c r="CP306" s="675"/>
      <c r="CQ306" s="675"/>
      <c r="CR306" s="675"/>
      <c r="CS306" s="675"/>
      <c r="CT306" s="675"/>
      <c r="CU306" s="675"/>
      <c r="CV306" s="675"/>
      <c r="CW306" s="675"/>
      <c r="CX306" s="675"/>
      <c r="CY306" s="675"/>
      <c r="CZ306" s="675"/>
      <c r="DA306" s="675"/>
      <c r="DB306" s="675"/>
      <c r="DC306" s="675"/>
      <c r="DD306" s="675"/>
      <c r="DE306" s="675"/>
      <c r="DF306" s="675"/>
      <c r="DG306" s="675"/>
      <c r="DH306" s="675"/>
      <c r="DI306" s="675"/>
      <c r="DJ306" s="675"/>
      <c r="DK306" s="675"/>
      <c r="DL306" s="675"/>
      <c r="DM306" s="675"/>
      <c r="DN306" s="675"/>
      <c r="DO306" s="675"/>
      <c r="DP306" s="675"/>
      <c r="DQ306" s="675"/>
      <c r="DR306" s="675"/>
      <c r="DS306" s="675"/>
      <c r="DT306" s="675"/>
      <c r="DU306" s="675"/>
      <c r="DV306" s="675"/>
      <c r="DW306" s="675"/>
      <c r="DX306" s="675"/>
      <c r="DY306" s="675"/>
      <c r="DZ306" s="675"/>
      <c r="EA306" s="675"/>
      <c r="EB306" s="675"/>
      <c r="EC306" s="675"/>
      <c r="ED306" s="675"/>
      <c r="EE306" s="675"/>
      <c r="EF306" s="675"/>
      <c r="EG306" s="675"/>
      <c r="EH306" s="675"/>
      <c r="EI306" s="675"/>
      <c r="EJ306" s="675"/>
      <c r="EK306" s="675"/>
    </row>
    <row r="307" spans="1:141" ht="12" customHeight="1" x14ac:dyDescent="0.15">
      <c r="A307" s="675"/>
      <c r="B307" s="675"/>
      <c r="C307" s="675"/>
      <c r="D307" s="675"/>
      <c r="E307" s="675"/>
      <c r="F307" s="675"/>
      <c r="G307" s="675"/>
      <c r="H307" s="675"/>
      <c r="I307" s="675"/>
      <c r="J307" s="675"/>
      <c r="K307" s="675"/>
      <c r="L307" s="675"/>
      <c r="M307" s="675"/>
      <c r="N307" s="675"/>
      <c r="O307" s="675"/>
      <c r="P307" s="675"/>
      <c r="Q307" s="675"/>
      <c r="R307" s="675"/>
      <c r="S307" s="675"/>
      <c r="T307" s="891"/>
      <c r="U307" s="675"/>
      <c r="V307" s="675"/>
      <c r="W307" s="675"/>
      <c r="X307" s="675"/>
      <c r="Y307" s="675"/>
      <c r="Z307" s="675"/>
      <c r="AA307" s="675"/>
      <c r="AB307" s="675"/>
      <c r="AC307" s="675"/>
      <c r="AD307" s="675"/>
      <c r="AE307" s="675"/>
      <c r="AF307" s="675"/>
      <c r="AG307" s="675"/>
      <c r="AH307" s="675"/>
      <c r="AI307" s="675"/>
      <c r="AJ307" s="675"/>
      <c r="AK307" s="675"/>
      <c r="AL307" s="675"/>
      <c r="AM307" s="675"/>
      <c r="AN307" s="675"/>
      <c r="AO307" s="675"/>
      <c r="AP307" s="675"/>
      <c r="AQ307" s="675"/>
      <c r="AR307" s="675"/>
      <c r="AS307" s="675"/>
      <c r="AT307" s="675"/>
      <c r="AU307" s="752"/>
      <c r="AV307" s="752"/>
      <c r="AW307" s="752"/>
      <c r="AX307" s="752"/>
      <c r="AY307" s="675"/>
      <c r="AZ307" s="675"/>
      <c r="BA307" s="675"/>
      <c r="BF307" s="675"/>
      <c r="BG307" s="675"/>
      <c r="BH307" s="675"/>
      <c r="BI307" s="675"/>
      <c r="BJ307" s="675"/>
      <c r="BK307" s="675"/>
      <c r="BL307" s="675"/>
      <c r="BM307" s="675"/>
      <c r="BN307" s="675"/>
      <c r="BO307" s="675"/>
      <c r="BP307" s="675"/>
      <c r="BQ307" s="675"/>
      <c r="BR307" s="675"/>
      <c r="BS307" s="675"/>
      <c r="BT307" s="675"/>
      <c r="BU307" s="770"/>
      <c r="BV307" s="770"/>
      <c r="BW307" s="770"/>
      <c r="BX307" s="770"/>
      <c r="BY307" s="770"/>
      <c r="BZ307" s="770"/>
      <c r="CA307" s="770"/>
      <c r="CB307" s="770"/>
      <c r="CC307" s="675"/>
      <c r="CI307" s="675"/>
      <c r="CJ307" s="675"/>
      <c r="CK307" s="675"/>
      <c r="CL307" s="675"/>
      <c r="CM307" s="675"/>
      <c r="CN307" s="675"/>
      <c r="CO307" s="675"/>
      <c r="CP307" s="675"/>
      <c r="CQ307" s="675"/>
      <c r="CR307" s="675"/>
      <c r="CS307" s="675"/>
      <c r="CT307" s="675"/>
      <c r="CU307" s="675"/>
      <c r="CV307" s="675"/>
      <c r="CW307" s="675"/>
      <c r="CX307" s="675"/>
      <c r="CY307" s="675"/>
      <c r="CZ307" s="675"/>
      <c r="DA307" s="675"/>
      <c r="DB307" s="675"/>
      <c r="DC307" s="675"/>
      <c r="DD307" s="675"/>
      <c r="DE307" s="675"/>
      <c r="DF307" s="675"/>
      <c r="DG307" s="675"/>
      <c r="DH307" s="675"/>
      <c r="DI307" s="675"/>
      <c r="DJ307" s="675"/>
      <c r="DK307" s="675"/>
      <c r="DL307" s="675"/>
      <c r="DM307" s="675"/>
      <c r="DN307" s="675"/>
      <c r="DO307" s="675"/>
      <c r="DP307" s="675"/>
      <c r="DQ307" s="675"/>
      <c r="DR307" s="675"/>
      <c r="DS307" s="675"/>
      <c r="DT307" s="675"/>
      <c r="DU307" s="675"/>
      <c r="DV307" s="675"/>
      <c r="DW307" s="675"/>
      <c r="DX307" s="675"/>
      <c r="DY307" s="675"/>
      <c r="DZ307" s="675"/>
      <c r="EA307" s="675"/>
      <c r="EB307" s="675"/>
      <c r="EC307" s="675"/>
      <c r="ED307" s="675"/>
      <c r="EE307" s="675"/>
      <c r="EF307" s="675"/>
      <c r="EG307" s="675"/>
      <c r="EH307" s="675"/>
      <c r="EI307" s="675"/>
      <c r="EJ307" s="675"/>
      <c r="EK307" s="675"/>
    </row>
    <row r="308" spans="1:141" ht="12" customHeight="1" x14ac:dyDescent="0.15">
      <c r="BF308" s="675"/>
      <c r="BJ308" s="675"/>
      <c r="BK308" s="675"/>
      <c r="BL308" s="675"/>
      <c r="BM308" s="675"/>
      <c r="BN308" s="675"/>
      <c r="BO308" s="675"/>
      <c r="BP308" s="675"/>
      <c r="BQ308" s="675"/>
      <c r="BR308" s="675"/>
      <c r="BS308" s="675"/>
      <c r="BT308" s="675"/>
      <c r="BU308" s="770"/>
      <c r="BV308" s="770"/>
      <c r="BW308" s="770"/>
      <c r="BX308" s="770"/>
      <c r="BY308" s="770"/>
      <c r="BZ308" s="770"/>
      <c r="CA308" s="770"/>
      <c r="CB308" s="770"/>
      <c r="CC308" s="675"/>
      <c r="CI308" s="675"/>
      <c r="CJ308" s="675"/>
      <c r="CK308" s="675"/>
      <c r="CL308" s="675"/>
      <c r="CM308" s="675"/>
      <c r="CN308" s="675"/>
      <c r="CO308" s="675"/>
      <c r="CP308" s="675"/>
      <c r="CQ308" s="675"/>
      <c r="CR308" s="675"/>
      <c r="CS308" s="675"/>
      <c r="CT308" s="675"/>
      <c r="CU308" s="675"/>
      <c r="CV308" s="675"/>
      <c r="CW308" s="675"/>
      <c r="CX308" s="675"/>
      <c r="CY308" s="675"/>
      <c r="CZ308" s="675"/>
      <c r="DA308" s="675"/>
      <c r="DB308" s="675"/>
      <c r="DC308" s="675"/>
      <c r="DD308" s="675"/>
      <c r="DE308" s="675"/>
      <c r="DF308" s="675"/>
      <c r="DG308" s="675"/>
      <c r="DH308" s="675"/>
      <c r="DI308" s="675"/>
      <c r="DJ308" s="675"/>
      <c r="DK308" s="675"/>
      <c r="DL308" s="675"/>
      <c r="DM308" s="675"/>
      <c r="DN308" s="675"/>
      <c r="DO308" s="675"/>
      <c r="DP308" s="675"/>
      <c r="DQ308" s="675"/>
      <c r="DR308" s="675"/>
      <c r="DS308" s="675"/>
      <c r="DT308" s="675"/>
      <c r="DU308" s="675"/>
      <c r="DV308" s="675"/>
      <c r="DW308" s="675"/>
      <c r="DX308" s="675"/>
      <c r="DY308" s="675"/>
      <c r="DZ308" s="675"/>
      <c r="EA308" s="675"/>
      <c r="EB308" s="675"/>
      <c r="EC308" s="675"/>
      <c r="ED308" s="675"/>
      <c r="EE308" s="675"/>
      <c r="EF308" s="675"/>
      <c r="EG308" s="675"/>
      <c r="EH308" s="675"/>
      <c r="EI308" s="675"/>
      <c r="EJ308" s="675"/>
      <c r="EK308" s="675"/>
    </row>
    <row r="309" spans="1:141" ht="12" customHeight="1" x14ac:dyDescent="0.15">
      <c r="BT309" s="675"/>
      <c r="BU309" s="770"/>
      <c r="BV309" s="770"/>
      <c r="BW309" s="770"/>
      <c r="BX309" s="770"/>
      <c r="BY309" s="770"/>
      <c r="BZ309" s="770"/>
      <c r="CA309" s="770"/>
      <c r="CB309" s="770"/>
      <c r="CC309" s="675"/>
      <c r="CJ309" s="675"/>
    </row>
    <row r="310" spans="1:141" ht="12" customHeight="1" x14ac:dyDescent="0.15">
      <c r="BT310" s="675"/>
      <c r="BU310" s="770"/>
      <c r="BV310" s="770"/>
      <c r="BW310" s="770"/>
      <c r="BX310" s="770"/>
      <c r="BY310" s="770"/>
      <c r="BZ310" s="770"/>
      <c r="CA310" s="770"/>
      <c r="CB310" s="770"/>
      <c r="CC310" s="675"/>
    </row>
    <row r="311" spans="1:141" ht="12" customHeight="1" x14ac:dyDescent="0.15">
      <c r="BT311" s="675"/>
      <c r="BU311" s="770"/>
      <c r="BV311" s="770"/>
      <c r="BW311" s="770"/>
      <c r="BX311" s="770"/>
      <c r="BY311" s="770"/>
      <c r="BZ311" s="770"/>
      <c r="CA311" s="770"/>
      <c r="CB311" s="770"/>
    </row>
  </sheetData>
  <sheetProtection password="B7BF" sheet="1" objects="1" scenarios="1"/>
  <dataConsolidate/>
  <mergeCells count="739">
    <mergeCell ref="X63:Y63"/>
    <mergeCell ref="X64:Y64"/>
    <mergeCell ref="X65:Y66"/>
    <mergeCell ref="AC59:AD59"/>
    <mergeCell ref="N52:P52"/>
    <mergeCell ref="X59:Y59"/>
    <mergeCell ref="AA66:AE66"/>
    <mergeCell ref="AA62:AB62"/>
    <mergeCell ref="AA63:AC63"/>
    <mergeCell ref="AA64:AC64"/>
    <mergeCell ref="AD63:AF63"/>
    <mergeCell ref="AF66:AL66"/>
    <mergeCell ref="P65:Q66"/>
    <mergeCell ref="V62:W62"/>
    <mergeCell ref="V63:W63"/>
    <mergeCell ref="V59:W59"/>
    <mergeCell ref="C2:N2"/>
    <mergeCell ref="A75:AK75"/>
    <mergeCell ref="AG59:AH59"/>
    <mergeCell ref="AG60:AH60"/>
    <mergeCell ref="AI59:AJ59"/>
    <mergeCell ref="AE59:AF59"/>
    <mergeCell ref="Y68:AE68"/>
    <mergeCell ref="Y69:AE69"/>
    <mergeCell ref="Y70:AE71"/>
    <mergeCell ref="AF68:AL68"/>
    <mergeCell ref="AF69:AL69"/>
    <mergeCell ref="AF70:AL71"/>
    <mergeCell ref="AC62:AD62"/>
    <mergeCell ref="AA61:AB61"/>
    <mergeCell ref="AK59:AL59"/>
    <mergeCell ref="X60:Y60"/>
    <mergeCell ref="X61:Y61"/>
    <mergeCell ref="X62:Y62"/>
    <mergeCell ref="A65:C66"/>
    <mergeCell ref="V64:W64"/>
    <mergeCell ref="V65:W66"/>
    <mergeCell ref="D65:E66"/>
    <mergeCell ref="D64:E64"/>
    <mergeCell ref="F65:G66"/>
    <mergeCell ref="D59:E59"/>
    <mergeCell ref="L59:M59"/>
    <mergeCell ref="T44:U44"/>
    <mergeCell ref="T45:U45"/>
    <mergeCell ref="T46:U46"/>
    <mergeCell ref="P62:Q62"/>
    <mergeCell ref="T62:U62"/>
    <mergeCell ref="T63:U63"/>
    <mergeCell ref="T64:U64"/>
    <mergeCell ref="R62:S62"/>
    <mergeCell ref="R63:S63"/>
    <mergeCell ref="H63:I63"/>
    <mergeCell ref="T59:U59"/>
    <mergeCell ref="N59:O59"/>
    <mergeCell ref="P59:Q59"/>
    <mergeCell ref="R59:S59"/>
    <mergeCell ref="H61:I61"/>
    <mergeCell ref="F64:G64"/>
    <mergeCell ref="J60:K60"/>
    <mergeCell ref="J63:K63"/>
    <mergeCell ref="L65:M66"/>
    <mergeCell ref="J62:K62"/>
    <mergeCell ref="N61:O61"/>
    <mergeCell ref="P63:Q63"/>
    <mergeCell ref="A59:C59"/>
    <mergeCell ref="A60:C60"/>
    <mergeCell ref="A61:C61"/>
    <mergeCell ref="A62:C62"/>
    <mergeCell ref="A63:C63"/>
    <mergeCell ref="A64:C64"/>
    <mergeCell ref="H64:I64"/>
    <mergeCell ref="N62:O62"/>
    <mergeCell ref="D61:E61"/>
    <mergeCell ref="H62:I62"/>
    <mergeCell ref="F61:G61"/>
    <mergeCell ref="F60:G60"/>
    <mergeCell ref="L60:M60"/>
    <mergeCell ref="F62:G62"/>
    <mergeCell ref="D62:E62"/>
    <mergeCell ref="F59:G59"/>
    <mergeCell ref="H59:I59"/>
    <mergeCell ref="J59:K59"/>
    <mergeCell ref="H60:I60"/>
    <mergeCell ref="D60:E60"/>
    <mergeCell ref="T27:U27"/>
    <mergeCell ref="T28:U28"/>
    <mergeCell ref="T29:U29"/>
    <mergeCell ref="T30:U30"/>
    <mergeCell ref="T33:U33"/>
    <mergeCell ref="T34:U34"/>
    <mergeCell ref="T35:U35"/>
    <mergeCell ref="T36:U36"/>
    <mergeCell ref="T37:U3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AH25:AJ25"/>
    <mergeCell ref="AH50:AJ50"/>
    <mergeCell ref="BH25:BI25"/>
    <mergeCell ref="BH27:BI27"/>
    <mergeCell ref="BD35:BE35"/>
    <mergeCell ref="BD28:BE28"/>
    <mergeCell ref="AH33:AJ33"/>
    <mergeCell ref="BC32:BE32"/>
    <mergeCell ref="AS26:AT26"/>
    <mergeCell ref="AS35:AT35"/>
    <mergeCell ref="AS33:AT33"/>
    <mergeCell ref="AS38:AT38"/>
    <mergeCell ref="BD39:BE39"/>
    <mergeCell ref="AH31:AT32"/>
    <mergeCell ref="AH34:AJ34"/>
    <mergeCell ref="AH27:AJ27"/>
    <mergeCell ref="AQ39:AR39"/>
    <mergeCell ref="AQ38:AR38"/>
    <mergeCell ref="BD36:BE36"/>
    <mergeCell ref="BD41:BE41"/>
    <mergeCell ref="AS39:AT39"/>
    <mergeCell ref="AQ37:AR37"/>
    <mergeCell ref="BD47:BE47"/>
    <mergeCell ref="BD44:BE44"/>
    <mergeCell ref="BW5:CA5"/>
    <mergeCell ref="AH52:AJ52"/>
    <mergeCell ref="AM14:AP14"/>
    <mergeCell ref="AM17:AP17"/>
    <mergeCell ref="AM18:AP18"/>
    <mergeCell ref="AM50:AP50"/>
    <mergeCell ref="AH51:AJ51"/>
    <mergeCell ref="BQ5:BU5"/>
    <mergeCell ref="AM51:AP51"/>
    <mergeCell ref="AS40:AT40"/>
    <mergeCell ref="AQ14:AR14"/>
    <mergeCell ref="AS12:AT12"/>
    <mergeCell ref="AS15:AT15"/>
    <mergeCell ref="BH28:BI28"/>
    <mergeCell ref="BH35:BI35"/>
    <mergeCell ref="BH26:BI26"/>
    <mergeCell ref="BD30:BE30"/>
    <mergeCell ref="BH30:BI30"/>
    <mergeCell ref="BH34:BI34"/>
    <mergeCell ref="BD34:BE34"/>
    <mergeCell ref="BD33:BE33"/>
    <mergeCell ref="BH37:BI37"/>
    <mergeCell ref="BH36:BI36"/>
    <mergeCell ref="BH33:BI33"/>
    <mergeCell ref="CE58:CF58"/>
    <mergeCell ref="CE59:CF59"/>
    <mergeCell ref="CE41:CF41"/>
    <mergeCell ref="CE46:CF46"/>
    <mergeCell ref="CE48:CF48"/>
    <mergeCell ref="AQ53:AR53"/>
    <mergeCell ref="BD52:BE52"/>
    <mergeCell ref="BH52:BI52"/>
    <mergeCell ref="AS53:AT53"/>
    <mergeCell ref="AS52:AT52"/>
    <mergeCell ref="BD54:BE54"/>
    <mergeCell ref="BH59:BI59"/>
    <mergeCell ref="CE47:CF47"/>
    <mergeCell ref="CE57:CF57"/>
    <mergeCell ref="AN58:AT58"/>
    <mergeCell ref="AS59:AT59"/>
    <mergeCell ref="AQ59:AR59"/>
    <mergeCell ref="BD59:BE59"/>
    <mergeCell ref="AS50:AT50"/>
    <mergeCell ref="BH45:BI45"/>
    <mergeCell ref="AQ47:AR47"/>
    <mergeCell ref="BD48:BE48"/>
    <mergeCell ref="AQ50:AR50"/>
    <mergeCell ref="AQ49:AR49"/>
    <mergeCell ref="AQ57:AR57"/>
    <mergeCell ref="AS57:AT57"/>
    <mergeCell ref="AQ52:AR52"/>
    <mergeCell ref="BH54:BI54"/>
    <mergeCell ref="AH49:AJ49"/>
    <mergeCell ref="BH42:BI42"/>
    <mergeCell ref="BD42:BE42"/>
    <mergeCell ref="BD51:BE51"/>
    <mergeCell ref="BD55:BE55"/>
    <mergeCell ref="BH50:BI50"/>
    <mergeCell ref="AS51:AT51"/>
    <mergeCell ref="AQ51:AR51"/>
    <mergeCell ref="AS44:AT44"/>
    <mergeCell ref="AS46:AT46"/>
    <mergeCell ref="AS47:AT47"/>
    <mergeCell ref="AM52:AP52"/>
    <mergeCell ref="AS55:AT55"/>
    <mergeCell ref="BH57:BI57"/>
    <mergeCell ref="AQ55:AR55"/>
    <mergeCell ref="AS54:AT54"/>
    <mergeCell ref="AQ54:AR54"/>
    <mergeCell ref="AM53:AP53"/>
    <mergeCell ref="AM44:AP44"/>
    <mergeCell ref="AM42:AP42"/>
    <mergeCell ref="B34:I34"/>
    <mergeCell ref="AS45:AT45"/>
    <mergeCell ref="AS42:AT42"/>
    <mergeCell ref="AS48:AT48"/>
    <mergeCell ref="AS49:AT49"/>
    <mergeCell ref="B36:I36"/>
    <mergeCell ref="B35:I35"/>
    <mergeCell ref="AM36:AP36"/>
    <mergeCell ref="AQ35:AR35"/>
    <mergeCell ref="AQ48:AR48"/>
    <mergeCell ref="AQ40:AR40"/>
    <mergeCell ref="AQ41:AR41"/>
    <mergeCell ref="AQ44:AR44"/>
    <mergeCell ref="AQ42:AR42"/>
    <mergeCell ref="AH48:AJ48"/>
    <mergeCell ref="AM48:AP48"/>
    <mergeCell ref="AM47:AP47"/>
    <mergeCell ref="AS43:AT43"/>
    <mergeCell ref="T38:U38"/>
    <mergeCell ref="T39:U39"/>
    <mergeCell ref="T40:U40"/>
    <mergeCell ref="T41:U41"/>
    <mergeCell ref="T42:U42"/>
    <mergeCell ref="T43:U43"/>
    <mergeCell ref="CE38:CF38"/>
    <mergeCell ref="CE50:CF50"/>
    <mergeCell ref="CE51:CF51"/>
    <mergeCell ref="CE52:CF52"/>
    <mergeCell ref="CE53:CF53"/>
    <mergeCell ref="CE54:CF54"/>
    <mergeCell ref="CE55:CF55"/>
    <mergeCell ref="BD49:BE49"/>
    <mergeCell ref="CE56:CF56"/>
    <mergeCell ref="CE42:CF42"/>
    <mergeCell ref="CE43:CF43"/>
    <mergeCell ref="CE45:CF45"/>
    <mergeCell ref="CE39:CF39"/>
    <mergeCell ref="CE40:CF40"/>
    <mergeCell ref="CE49:CF49"/>
    <mergeCell ref="BH55:BI55"/>
    <mergeCell ref="BH51:BI51"/>
    <mergeCell ref="BH47:BI47"/>
    <mergeCell ref="BH48:BI48"/>
    <mergeCell ref="BH49:BI49"/>
    <mergeCell ref="BH46:BI46"/>
    <mergeCell ref="BH44:BI44"/>
    <mergeCell ref="CE44:CF44"/>
    <mergeCell ref="BH53:BI53"/>
    <mergeCell ref="BH38:BI38"/>
    <mergeCell ref="BH39:BI39"/>
    <mergeCell ref="BH40:BI40"/>
    <mergeCell ref="AM37:AP37"/>
    <mergeCell ref="AM30:AP30"/>
    <mergeCell ref="BH41:BI41"/>
    <mergeCell ref="BD40:BE40"/>
    <mergeCell ref="BD37:BE37"/>
    <mergeCell ref="BD38:BE38"/>
    <mergeCell ref="BG32:BJ32"/>
    <mergeCell ref="AM41:AP41"/>
    <mergeCell ref="AM38:AP38"/>
    <mergeCell ref="AM39:AP39"/>
    <mergeCell ref="AS41:AT41"/>
    <mergeCell ref="BD7:BE7"/>
    <mergeCell ref="AM25:AP25"/>
    <mergeCell ref="AM34:AP34"/>
    <mergeCell ref="AQ27:AR27"/>
    <mergeCell ref="AM26:AP26"/>
    <mergeCell ref="AS30:AT30"/>
    <mergeCell ref="AS37:AT37"/>
    <mergeCell ref="AQ25:AR25"/>
    <mergeCell ref="AQ36:AR36"/>
    <mergeCell ref="AQ30:AR30"/>
    <mergeCell ref="AS28:AT28"/>
    <mergeCell ref="AQ26:AR26"/>
    <mergeCell ref="AM28:AP28"/>
    <mergeCell ref="AM27:AP27"/>
    <mergeCell ref="AS25:AT25"/>
    <mergeCell ref="AQ34:AR34"/>
    <mergeCell ref="AS34:AT34"/>
    <mergeCell ref="AQ33:AR33"/>
    <mergeCell ref="AM33:AP33"/>
    <mergeCell ref="AS36:AT36"/>
    <mergeCell ref="AM35:AP35"/>
    <mergeCell ref="BD29:BE29"/>
    <mergeCell ref="BD13:BE13"/>
    <mergeCell ref="BD12:BE12"/>
    <mergeCell ref="BH13:BI13"/>
    <mergeCell ref="BH15:BI15"/>
    <mergeCell ref="BD15:BE15"/>
    <mergeCell ref="BD26:BE26"/>
    <mergeCell ref="BD17:BE17"/>
    <mergeCell ref="BD18:BE18"/>
    <mergeCell ref="BH24:BI24"/>
    <mergeCell ref="BH21:BI21"/>
    <mergeCell ref="BD21:BE21"/>
    <mergeCell ref="BH23:BI23"/>
    <mergeCell ref="BH22:BI22"/>
    <mergeCell ref="BH18:BI18"/>
    <mergeCell ref="BH17:BI17"/>
    <mergeCell ref="BD16:BE16"/>
    <mergeCell ref="BH19:BI19"/>
    <mergeCell ref="BD20:BE20"/>
    <mergeCell ref="BH16:BI16"/>
    <mergeCell ref="BH20:BI20"/>
    <mergeCell ref="BD19:BE19"/>
    <mergeCell ref="BH29:BI29"/>
    <mergeCell ref="BD14:BE14"/>
    <mergeCell ref="BH14:BI14"/>
    <mergeCell ref="AS21:AT21"/>
    <mergeCell ref="AQ21:AR21"/>
    <mergeCell ref="BD25:BE25"/>
    <mergeCell ref="BD22:BE22"/>
    <mergeCell ref="BD27:BE27"/>
    <mergeCell ref="AQ22:AR22"/>
    <mergeCell ref="AS27:AT27"/>
    <mergeCell ref="AQ13:AR13"/>
    <mergeCell ref="AQ20:AR20"/>
    <mergeCell ref="AS13:AT13"/>
    <mergeCell ref="BD24:BE24"/>
    <mergeCell ref="AS14:AT14"/>
    <mergeCell ref="AS17:AT17"/>
    <mergeCell ref="BD23:BE23"/>
    <mergeCell ref="AS18:AT18"/>
    <mergeCell ref="AQ24:AR24"/>
    <mergeCell ref="AS24:AT24"/>
    <mergeCell ref="AS23:AT23"/>
    <mergeCell ref="A4:E5"/>
    <mergeCell ref="B7:I7"/>
    <mergeCell ref="AH4:AT5"/>
    <mergeCell ref="AM2:AO2"/>
    <mergeCell ref="AM12:AP12"/>
    <mergeCell ref="AH14:AJ14"/>
    <mergeCell ref="N7:P7"/>
    <mergeCell ref="B13:I13"/>
    <mergeCell ref="B14:I14"/>
    <mergeCell ref="AH13:AJ13"/>
    <mergeCell ref="N8:P8"/>
    <mergeCell ref="AS2:AT2"/>
    <mergeCell ref="AM7:AP7"/>
    <mergeCell ref="AM8:AP8"/>
    <mergeCell ref="AQ6:AR6"/>
    <mergeCell ref="AS7:AT7"/>
    <mergeCell ref="AH6:AJ6"/>
    <mergeCell ref="AM6:AP6"/>
    <mergeCell ref="AH8:AJ8"/>
    <mergeCell ref="AQ9:AR9"/>
    <mergeCell ref="N10:P10"/>
    <mergeCell ref="AQ10:AR10"/>
    <mergeCell ref="N9:P9"/>
    <mergeCell ref="A2:B2"/>
    <mergeCell ref="B9:I9"/>
    <mergeCell ref="B16:I16"/>
    <mergeCell ref="AH12:AJ12"/>
    <mergeCell ref="B15:I15"/>
    <mergeCell ref="AM15:AP15"/>
    <mergeCell ref="AM13:AP13"/>
    <mergeCell ref="AM9:AP9"/>
    <mergeCell ref="T6:U6"/>
    <mergeCell ref="T7:U7"/>
    <mergeCell ref="T8:U8"/>
    <mergeCell ref="T9:U9"/>
    <mergeCell ref="T10:U10"/>
    <mergeCell ref="B8:I8"/>
    <mergeCell ref="AM10:AP10"/>
    <mergeCell ref="AM11:AP11"/>
    <mergeCell ref="Q2:X2"/>
    <mergeCell ref="Y2:Z2"/>
    <mergeCell ref="AA2:AE2"/>
    <mergeCell ref="O2:P2"/>
    <mergeCell ref="BC5:BE5"/>
    <mergeCell ref="BG5:BJ5"/>
    <mergeCell ref="BH10:BI10"/>
    <mergeCell ref="AM16:AP16"/>
    <mergeCell ref="AH9:AJ9"/>
    <mergeCell ref="AH16:AJ16"/>
    <mergeCell ref="AP2:AR2"/>
    <mergeCell ref="AS11:AT11"/>
    <mergeCell ref="AQ7:AR7"/>
    <mergeCell ref="BD10:BE10"/>
    <mergeCell ref="BD8:BE8"/>
    <mergeCell ref="BH8:BI8"/>
    <mergeCell ref="BH9:BI9"/>
    <mergeCell ref="BH6:BI6"/>
    <mergeCell ref="BD6:BE6"/>
    <mergeCell ref="BD9:BE9"/>
    <mergeCell ref="BH7:BI7"/>
    <mergeCell ref="BD11:BE11"/>
    <mergeCell ref="BH12:BI12"/>
    <mergeCell ref="BH11:BI11"/>
    <mergeCell ref="N39:P39"/>
    <mergeCell ref="N37:P37"/>
    <mergeCell ref="N36:P36"/>
    <mergeCell ref="N38:P38"/>
    <mergeCell ref="N25:P25"/>
    <mergeCell ref="B37:I37"/>
    <mergeCell ref="B10:I10"/>
    <mergeCell ref="B11:I11"/>
    <mergeCell ref="B12:I12"/>
    <mergeCell ref="N33:P33"/>
    <mergeCell ref="N34:P34"/>
    <mergeCell ref="N24:P24"/>
    <mergeCell ref="N21:P21"/>
    <mergeCell ref="N26:P26"/>
    <mergeCell ref="N30:P30"/>
    <mergeCell ref="N22:P22"/>
    <mergeCell ref="N17:P17"/>
    <mergeCell ref="N15:P15"/>
    <mergeCell ref="N13:P13"/>
    <mergeCell ref="N14:P14"/>
    <mergeCell ref="N11:P11"/>
    <mergeCell ref="N18:P18"/>
    <mergeCell ref="N19:P19"/>
    <mergeCell ref="B20:I20"/>
    <mergeCell ref="A1:M1"/>
    <mergeCell ref="P1:AG1"/>
    <mergeCell ref="B6:I6"/>
    <mergeCell ref="N12:P12"/>
    <mergeCell ref="AH10:AJ10"/>
    <mergeCell ref="F4:L5"/>
    <mergeCell ref="AH21:AJ21"/>
    <mergeCell ref="N20:P20"/>
    <mergeCell ref="AF2:AG2"/>
    <mergeCell ref="AH2:AI2"/>
    <mergeCell ref="AJ2:AL2"/>
    <mergeCell ref="AH17:AJ17"/>
    <mergeCell ref="T11:U11"/>
    <mergeCell ref="T12:U12"/>
    <mergeCell ref="T13:U13"/>
    <mergeCell ref="T14:U14"/>
    <mergeCell ref="T15:U15"/>
    <mergeCell ref="T16:U16"/>
    <mergeCell ref="T17:U17"/>
    <mergeCell ref="AH11:AJ11"/>
    <mergeCell ref="AH7:AJ7"/>
    <mergeCell ref="N6:P6"/>
    <mergeCell ref="M4:AG5"/>
    <mergeCell ref="B19:I19"/>
    <mergeCell ref="A31:E32"/>
    <mergeCell ref="F31:L32"/>
    <mergeCell ref="A30:L30"/>
    <mergeCell ref="B33:I33"/>
    <mergeCell ref="B23:I23"/>
    <mergeCell ref="B24:I24"/>
    <mergeCell ref="N23:P23"/>
    <mergeCell ref="B25:I25"/>
    <mergeCell ref="B26:I26"/>
    <mergeCell ref="B21:I21"/>
    <mergeCell ref="B22:I22"/>
    <mergeCell ref="B17:I17"/>
    <mergeCell ref="N16:P16"/>
    <mergeCell ref="N28:P28"/>
    <mergeCell ref="N27:P27"/>
    <mergeCell ref="B53:I53"/>
    <mergeCell ref="B49:I49"/>
    <mergeCell ref="B52:I52"/>
    <mergeCell ref="B41:I41"/>
    <mergeCell ref="B39:I39"/>
    <mergeCell ref="B40:I40"/>
    <mergeCell ref="B38:I38"/>
    <mergeCell ref="N53:P53"/>
    <mergeCell ref="B27:I27"/>
    <mergeCell ref="B28:I28"/>
    <mergeCell ref="B29:I29"/>
    <mergeCell ref="N29:P29"/>
    <mergeCell ref="M31:AG32"/>
    <mergeCell ref="N35:P35"/>
    <mergeCell ref="N46:P46"/>
    <mergeCell ref="N40:P40"/>
    <mergeCell ref="N48:P48"/>
    <mergeCell ref="B18:I18"/>
    <mergeCell ref="N42:P42"/>
    <mergeCell ref="N41:P41"/>
    <mergeCell ref="L64:M64"/>
    <mergeCell ref="F63:G63"/>
    <mergeCell ref="AC61:AD61"/>
    <mergeCell ref="AH45:AJ45"/>
    <mergeCell ref="AH44:AJ44"/>
    <mergeCell ref="AH43:AJ43"/>
    <mergeCell ref="AH46:AJ46"/>
    <mergeCell ref="AH42:AJ42"/>
    <mergeCell ref="T48:U48"/>
    <mergeCell ref="T49:U49"/>
    <mergeCell ref="AH47:AJ47"/>
    <mergeCell ref="T47:U47"/>
    <mergeCell ref="A57:L57"/>
    <mergeCell ref="B56:I56"/>
    <mergeCell ref="N56:P56"/>
    <mergeCell ref="AH57:AJ57"/>
    <mergeCell ref="A58:M58"/>
    <mergeCell ref="L63:M63"/>
    <mergeCell ref="N63:O63"/>
    <mergeCell ref="P61:Q61"/>
    <mergeCell ref="J61:K61"/>
    <mergeCell ref="D63:E63"/>
    <mergeCell ref="AM57:AP57"/>
    <mergeCell ref="T50:U50"/>
    <mergeCell ref="T51:U51"/>
    <mergeCell ref="T52:U52"/>
    <mergeCell ref="T53:U53"/>
    <mergeCell ref="T54:U54"/>
    <mergeCell ref="AE60:AF60"/>
    <mergeCell ref="AC60:AD60"/>
    <mergeCell ref="T61:U61"/>
    <mergeCell ref="V61:W61"/>
    <mergeCell ref="AI60:AJ60"/>
    <mergeCell ref="T55:U55"/>
    <mergeCell ref="T56:U56"/>
    <mergeCell ref="T57:U57"/>
    <mergeCell ref="N58:Y58"/>
    <mergeCell ref="N57:P57"/>
    <mergeCell ref="N54:P54"/>
    <mergeCell ref="N60:O60"/>
    <mergeCell ref="R61:S61"/>
    <mergeCell ref="T60:U60"/>
    <mergeCell ref="V60:W60"/>
    <mergeCell ref="AA59:AB59"/>
    <mergeCell ref="AA60:AB60"/>
    <mergeCell ref="P60:Q60"/>
    <mergeCell ref="CE70:CF70"/>
    <mergeCell ref="CE66:CF66"/>
    <mergeCell ref="AQ71:AR71"/>
    <mergeCell ref="AQ68:AR68"/>
    <mergeCell ref="AS66:AT66"/>
    <mergeCell ref="BH71:BI71"/>
    <mergeCell ref="BD67:BE67"/>
    <mergeCell ref="BD68:BE68"/>
    <mergeCell ref="BD70:BE70"/>
    <mergeCell ref="BD71:BE71"/>
    <mergeCell ref="BH70:BI70"/>
    <mergeCell ref="BH66:BI66"/>
    <mergeCell ref="CE71:CF71"/>
    <mergeCell ref="AS71:AT71"/>
    <mergeCell ref="CE67:CF67"/>
    <mergeCell ref="BG69:BI69"/>
    <mergeCell ref="AQ70:AR70"/>
    <mergeCell ref="AS69:AT69"/>
    <mergeCell ref="BD69:BE69"/>
    <mergeCell ref="AS70:AT70"/>
    <mergeCell ref="CE69:CF69"/>
    <mergeCell ref="AQ67:AR67"/>
    <mergeCell ref="AQ66:AR66"/>
    <mergeCell ref="CE68:CF68"/>
    <mergeCell ref="AN71:AP71"/>
    <mergeCell ref="AN70:AP70"/>
    <mergeCell ref="AN67:AP67"/>
    <mergeCell ref="AN68:AP68"/>
    <mergeCell ref="AN66:AP66"/>
    <mergeCell ref="O68:T68"/>
    <mergeCell ref="O69:T69"/>
    <mergeCell ref="O70:T70"/>
    <mergeCell ref="O71:T71"/>
    <mergeCell ref="U69:X69"/>
    <mergeCell ref="U70:X71"/>
    <mergeCell ref="A67:T67"/>
    <mergeCell ref="U67:AL67"/>
    <mergeCell ref="A68:D68"/>
    <mergeCell ref="E71:J71"/>
    <mergeCell ref="K70:N70"/>
    <mergeCell ref="K68:N68"/>
    <mergeCell ref="K69:N69"/>
    <mergeCell ref="K71:N71"/>
    <mergeCell ref="A70:D70"/>
    <mergeCell ref="A71:D71"/>
    <mergeCell ref="E68:J68"/>
    <mergeCell ref="E69:J69"/>
    <mergeCell ref="E70:J70"/>
    <mergeCell ref="A69:D69"/>
    <mergeCell ref="AQ65:AR65"/>
    <mergeCell ref="AD64:AF64"/>
    <mergeCell ref="BG61:BI61"/>
    <mergeCell ref="AG62:AH62"/>
    <mergeCell ref="AG61:AH61"/>
    <mergeCell ref="AE61:AF61"/>
    <mergeCell ref="AJ63:AL63"/>
    <mergeCell ref="BH63:BI63"/>
    <mergeCell ref="AN63:AP63"/>
    <mergeCell ref="AI61:AJ61"/>
    <mergeCell ref="BD64:BE64"/>
    <mergeCell ref="AN64:AP64"/>
    <mergeCell ref="AQ63:AR63"/>
    <mergeCell ref="AS63:AT63"/>
    <mergeCell ref="BD63:BE63"/>
    <mergeCell ref="AJ64:AL64"/>
    <mergeCell ref="AQ64:AR64"/>
    <mergeCell ref="AS64:AT64"/>
    <mergeCell ref="AA65:AE65"/>
    <mergeCell ref="AG64:AI64"/>
    <mergeCell ref="AI62:AJ62"/>
    <mergeCell ref="AK62:AL62"/>
    <mergeCell ref="AE62:AF62"/>
    <mergeCell ref="AS60:AT60"/>
    <mergeCell ref="AK60:AL60"/>
    <mergeCell ref="P64:Q64"/>
    <mergeCell ref="J64:K64"/>
    <mergeCell ref="BD60:BE60"/>
    <mergeCell ref="CE65:CF65"/>
    <mergeCell ref="CE64:CF64"/>
    <mergeCell ref="AN61:AP61"/>
    <mergeCell ref="AQ62:AR62"/>
    <mergeCell ref="AS62:AT62"/>
    <mergeCell ref="AQ61:AR61"/>
    <mergeCell ref="CE61:CF61"/>
    <mergeCell ref="AS61:AT61"/>
    <mergeCell ref="BD61:BE61"/>
    <mergeCell ref="BR64:BS64"/>
    <mergeCell ref="BX64:BY64"/>
    <mergeCell ref="BV64:BW64"/>
    <mergeCell ref="AQ60:AR60"/>
    <mergeCell ref="BT64:BU64"/>
    <mergeCell ref="CE60:CF60"/>
    <mergeCell ref="L62:M62"/>
    <mergeCell ref="N65:O66"/>
    <mergeCell ref="AF65:AL65"/>
    <mergeCell ref="AG63:AI63"/>
    <mergeCell ref="AN69:AP69"/>
    <mergeCell ref="AS68:AT68"/>
    <mergeCell ref="BG64:BI64"/>
    <mergeCell ref="AQ69:AR69"/>
    <mergeCell ref="BD66:BE66"/>
    <mergeCell ref="BD65:BE65"/>
    <mergeCell ref="CE62:CF62"/>
    <mergeCell ref="BH62:BI62"/>
    <mergeCell ref="CE63:CF63"/>
    <mergeCell ref="BZ64:CA64"/>
    <mergeCell ref="AN62:AP62"/>
    <mergeCell ref="BH65:BI65"/>
    <mergeCell ref="AS65:AT65"/>
    <mergeCell ref="BD62:BE62"/>
    <mergeCell ref="AN65:AP65"/>
    <mergeCell ref="AS67:AT67"/>
    <mergeCell ref="CD6:CE6"/>
    <mergeCell ref="CG6:CH6"/>
    <mergeCell ref="AS6:AT6"/>
    <mergeCell ref="AH39:AJ39"/>
    <mergeCell ref="AM21:AP21"/>
    <mergeCell ref="AM45:AP45"/>
    <mergeCell ref="AM46:AP46"/>
    <mergeCell ref="AH36:AJ36"/>
    <mergeCell ref="AS8:AT8"/>
    <mergeCell ref="AQ8:AR8"/>
    <mergeCell ref="AQ12:AR12"/>
    <mergeCell ref="AQ11:AR11"/>
    <mergeCell ref="AQ15:AR15"/>
    <mergeCell ref="AQ17:AR17"/>
    <mergeCell ref="AQ19:AR19"/>
    <mergeCell ref="AQ18:AR18"/>
    <mergeCell ref="AS16:AT16"/>
    <mergeCell ref="AS9:AT9"/>
    <mergeCell ref="AQ16:AR16"/>
    <mergeCell ref="AM20:AP20"/>
    <mergeCell ref="AS20:AT20"/>
    <mergeCell ref="AS19:AT19"/>
    <mergeCell ref="AS10:AT10"/>
    <mergeCell ref="AH20:AJ20"/>
    <mergeCell ref="BD57:BE57"/>
    <mergeCell ref="AA58:AL58"/>
    <mergeCell ref="AH23:AJ23"/>
    <mergeCell ref="AH15:AJ15"/>
    <mergeCell ref="AN60:AP60"/>
    <mergeCell ref="AN59:AP59"/>
    <mergeCell ref="AH18:AJ18"/>
    <mergeCell ref="AH28:AJ28"/>
    <mergeCell ref="AH24:AJ24"/>
    <mergeCell ref="AM24:AP24"/>
    <mergeCell ref="AH26:AJ26"/>
    <mergeCell ref="AM22:AP22"/>
    <mergeCell ref="AM23:AP23"/>
    <mergeCell ref="AH22:AJ22"/>
    <mergeCell ref="AH19:AJ19"/>
    <mergeCell ref="AH30:AJ30"/>
    <mergeCell ref="AQ23:AR23"/>
    <mergeCell ref="AS22:AT22"/>
    <mergeCell ref="AQ28:AR28"/>
    <mergeCell ref="AM19:AP19"/>
    <mergeCell ref="AS29:AT29"/>
    <mergeCell ref="AH56:AJ56"/>
    <mergeCell ref="AM56:AP56"/>
    <mergeCell ref="AH35:AJ35"/>
    <mergeCell ref="AQ56:AR56"/>
    <mergeCell ref="AS56:AT56"/>
    <mergeCell ref="BH56:BI56"/>
    <mergeCell ref="BD56:BE56"/>
    <mergeCell ref="AM55:AP55"/>
    <mergeCell ref="AM54:AP54"/>
    <mergeCell ref="AQ46:AR46"/>
    <mergeCell ref="AQ43:AR43"/>
    <mergeCell ref="AQ45:AR45"/>
    <mergeCell ref="BD53:BE53"/>
    <mergeCell ref="BD46:BE46"/>
    <mergeCell ref="BH43:BI43"/>
    <mergeCell ref="BD43:BE43"/>
    <mergeCell ref="BD45:BE45"/>
    <mergeCell ref="BD50:BE50"/>
    <mergeCell ref="AH37:AJ37"/>
    <mergeCell ref="AH38:AJ38"/>
    <mergeCell ref="B55:I55"/>
    <mergeCell ref="B50:I50"/>
    <mergeCell ref="AH54:AJ54"/>
    <mergeCell ref="B54:I54"/>
    <mergeCell ref="N55:P55"/>
    <mergeCell ref="AH55:AJ55"/>
    <mergeCell ref="AH53:AJ53"/>
    <mergeCell ref="B48:I48"/>
    <mergeCell ref="B46:I46"/>
    <mergeCell ref="B44:I44"/>
    <mergeCell ref="B45:I45"/>
    <mergeCell ref="B42:I42"/>
    <mergeCell ref="B43:I43"/>
    <mergeCell ref="B47:I47"/>
    <mergeCell ref="N50:P50"/>
    <mergeCell ref="N51:P51"/>
    <mergeCell ref="B51:I51"/>
    <mergeCell ref="N44:P44"/>
    <mergeCell ref="N49:P49"/>
    <mergeCell ref="N47:P47"/>
    <mergeCell ref="N43:P43"/>
    <mergeCell ref="N45:P45"/>
    <mergeCell ref="A83:AK83"/>
    <mergeCell ref="AH29:AJ29"/>
    <mergeCell ref="AM29:AP29"/>
    <mergeCell ref="AQ29:AR29"/>
    <mergeCell ref="A79:AK79"/>
    <mergeCell ref="A78:AK78"/>
    <mergeCell ref="A77:AK77"/>
    <mergeCell ref="A80:AK80"/>
    <mergeCell ref="A81:AK81"/>
    <mergeCell ref="R60:S60"/>
    <mergeCell ref="AK61:AL61"/>
    <mergeCell ref="H65:I66"/>
    <mergeCell ref="J65:K66"/>
    <mergeCell ref="R65:S66"/>
    <mergeCell ref="N64:O64"/>
    <mergeCell ref="T65:U66"/>
    <mergeCell ref="L61:M61"/>
    <mergeCell ref="U68:X68"/>
    <mergeCell ref="R64:S64"/>
    <mergeCell ref="AH40:AJ40"/>
    <mergeCell ref="AM43:AP43"/>
    <mergeCell ref="AM49:AP49"/>
    <mergeCell ref="AH41:AJ41"/>
    <mergeCell ref="AM40:AP40"/>
  </mergeCells>
  <phoneticPr fontId="5"/>
  <dataValidations count="16">
    <dataValidation type="list" allowBlank="1" showInputMessage="1" showErrorMessage="1" sqref="K34:K56 K7:K29" xr:uid="{00000000-0002-0000-0200-000000000000}">
      <formula1>"Y,N,-"</formula1>
    </dataValidation>
    <dataValidation type="list" allowBlank="1" showInputMessage="1" showErrorMessage="1" sqref="BG66 BG63 BC60:BC71" xr:uid="{00000000-0002-0000-0200-000001000000}">
      <formula1>"1,2,3,OT"</formula1>
    </dataValidation>
    <dataValidation type="list" allowBlank="1" showInputMessage="1" showErrorMessage="1" sqref="BH71:BI71" xr:uid="{00000000-0002-0000-0200-000002000000}">
      <formula1>"00:00,05:00,10:00,15:00,20:00,40:00,60:00"</formula1>
    </dataValidation>
    <dataValidation type="list" allowBlank="1" showInputMessage="1" showErrorMessage="1" sqref="E76" xr:uid="{00000000-0002-0000-0200-000003000000}">
      <formula1>"✓No,　No"</formula1>
    </dataValidation>
    <dataValidation type="list" allowBlank="1" showInputMessage="1" showErrorMessage="1" sqref="BC7:BC30 BC34:BC57 BG7:BG30 BG34:BG57" xr:uid="{00000000-0002-0000-0200-000004000000}">
      <formula1>"1,2,3,OT,PSS"</formula1>
    </dataValidation>
    <dataValidation type="list" showInputMessage="1" showErrorMessage="1" sqref="AL7:AL30 AL34:AL57" xr:uid="{00000000-0002-0000-0200-000005000000}">
      <formula1>"2,5,10,20,25,PS"</formula1>
    </dataValidation>
    <dataValidation type="list" allowBlank="1" showInputMessage="1" showErrorMessage="1" sqref="BH70:BI70" xr:uid="{00000000-0002-0000-0200-000006000000}">
      <formula1>"01:00,02:00,03:00,04:00,05:00,06:00,07:00,08:00,09:00,10:00,11:00,12:00,13:00,14:00,15:00,16:00,17:00,18:00,19:00,20:00"</formula1>
    </dataValidation>
    <dataValidation type="list" showInputMessage="1" showErrorMessage="1" sqref="Q7:S30" xr:uid="{00000000-0002-0000-0200-000007000000}">
      <formula1>$CG$7:$CG$30</formula1>
    </dataValidation>
    <dataValidation type="list" showInputMessage="1" showErrorMessage="1" sqref="AK7:AK30" xr:uid="{00000000-0002-0000-0200-000008000000}">
      <formula1>$CG$7:$CG$31</formula1>
    </dataValidation>
    <dataValidation type="list" showInputMessage="1" showErrorMessage="1" sqref="Q34:S57" xr:uid="{00000000-0002-0000-0200-000009000000}">
      <formula1>$CH$7:$CH$30</formula1>
    </dataValidation>
    <dataValidation type="list" showInputMessage="1" showErrorMessage="1" sqref="AK34:AK57" xr:uid="{00000000-0002-0000-0200-00000A000000}">
      <formula1>$CH$7:$CH$31</formula1>
    </dataValidation>
    <dataValidation type="list" showInputMessage="1" showErrorMessage="1" sqref="AM7:AP30 AM34:AP57" xr:uid="{00000000-0002-0000-0200-00000B000000}">
      <formula1>Penalty</formula1>
    </dataValidation>
    <dataValidation type="list" allowBlank="1" showInputMessage="1" showErrorMessage="1" sqref="N64:Y64" xr:uid="{00000000-0002-0000-0200-00000C000000}">
      <formula1>"0,-"</formula1>
    </dataValidation>
    <dataValidation type="list" allowBlank="1" showInputMessage="1" showErrorMessage="1" sqref="A72" xr:uid="{00000000-0002-0000-0200-00000D000000}">
      <formula1>"*,-"</formula1>
    </dataValidation>
    <dataValidation type="list" showInputMessage="1" showErrorMessage="1" sqref="T7:U30" xr:uid="{00000000-0002-0000-0200-00000E000000}">
      <formula1>"EQ,PP1,PP2,SH1,SH2,EQ･EA,PP1･EA,PP2･EA,SH1･EA,SH2･EA,EQ･EN,PP1･EN,PP2･EN,SH1･EN,SH2･EN,PS,GWG,-"</formula1>
    </dataValidation>
    <dataValidation type="list" allowBlank="1" showInputMessage="1" showErrorMessage="1" sqref="T34:U57" xr:uid="{00000000-0002-0000-0200-00000F000000}">
      <formula1>"EQ,PP1,PP2,SH1,SH2,EQ･EA,PP1･EA,PP2･EA,SH1･EA,SH2･EA,EQ･EN,PP1･EN,PP2･EN,SH1･EN,SH2･EN,PS,GWG,-"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10000000}">
          <x14:formula1>
            <xm:f>List!$J$7:$J$15</xm:f>
          </x14:formula1>
          <xm:sqref>AF66:AL66</xm:sqref>
        </x14:dataValidation>
        <x14:dataValidation type="list" allowBlank="1" showInputMessage="1" showErrorMessage="1" xr:uid="{00000000-0002-0000-0200-000011000000}">
          <x14:formula1>
            <xm:f>List!$A$7:$A$56</xm:f>
          </x14:formula1>
          <xm:sqref>AS2:AT2</xm:sqref>
        </x14:dataValidation>
        <x14:dataValidation type="list" allowBlank="1" showInputMessage="1" xr:uid="{00000000-0002-0000-0200-000012000000}">
          <x14:formula1>
            <xm:f>List!$M$7:$M$70</xm:f>
          </x14:formula1>
          <xm:sqref>E68:J71 O68:O71</xm:sqref>
        </x14:dataValidation>
        <x14:dataValidation type="list" allowBlank="1" showInputMessage="1" showErrorMessage="1" xr:uid="{00000000-0002-0000-0200-000013000000}">
          <x14:formula1>
            <xm:f>List!$K$7:$K$70</xm:f>
          </x14:formula1>
          <xm:sqref>Y68:Y69 AF68:AF69</xm:sqref>
        </x14:dataValidation>
        <x14:dataValidation type="list" allowBlank="1" showInputMessage="1" showErrorMessage="1" xr:uid="{00000000-0002-0000-0200-000014000000}">
          <x14:formula1>
            <xm:f>List!$B$2:$B$3</xm:f>
          </x14:formula1>
          <xm:sqref>C2</xm:sqref>
        </x14:dataValidation>
        <x14:dataValidation type="list" allowBlank="1" showInputMessage="1" showErrorMessage="1" xr:uid="{00000000-0002-0000-0200-000015000000}">
          <x14:formula1>
            <xm:f>List!$L$7:$L$15</xm:f>
          </x14:formula1>
          <xm:sqref>AF65:AL65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00B0F0"/>
    <pageSetUpPr fitToPage="1"/>
  </sheetPr>
  <dimension ref="A1:EV304"/>
  <sheetViews>
    <sheetView showGridLines="0" showRowColHeaders="0" workbookViewId="0">
      <selection activeCell="BD7" sqref="BD7:BE7"/>
    </sheetView>
  </sheetViews>
  <sheetFormatPr defaultColWidth="2.5" defaultRowHeight="10.5" x14ac:dyDescent="0.15"/>
  <cols>
    <col min="1" max="46" width="2.5" style="681"/>
    <col min="47" max="47" width="2.5" style="753"/>
    <col min="48" max="49" width="2.5" style="753" hidden="1" customWidth="1"/>
    <col min="50" max="51" width="2.5" style="753"/>
    <col min="52" max="67" width="2.5" style="681"/>
    <col min="68" max="68" width="2.5" style="681" customWidth="1"/>
    <col min="69" max="86" width="2.5" style="681" hidden="1" customWidth="1"/>
    <col min="87" max="87" width="2.5" style="681" customWidth="1"/>
    <col min="88" max="16384" width="2.5" style="681"/>
  </cols>
  <sheetData>
    <row r="1" spans="1:146" ht="28.5" customHeight="1" x14ac:dyDescent="0.25">
      <c r="A1" s="1290" t="s">
        <v>5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666"/>
      <c r="O1" s="666"/>
      <c r="P1" s="1291" t="s">
        <v>44</v>
      </c>
      <c r="Q1" s="1291"/>
      <c r="R1" s="1291"/>
      <c r="S1" s="1291"/>
      <c r="T1" s="1291"/>
      <c r="U1" s="1291"/>
      <c r="V1" s="1291"/>
      <c r="W1" s="1291"/>
      <c r="X1" s="1291"/>
      <c r="Y1" s="1291"/>
      <c r="Z1" s="1291"/>
      <c r="AA1" s="1291"/>
      <c r="AB1" s="1291"/>
      <c r="AC1" s="1291"/>
      <c r="AD1" s="1291"/>
      <c r="AE1" s="1291"/>
      <c r="AF1" s="1291"/>
      <c r="AG1" s="1291"/>
      <c r="AH1" s="676"/>
      <c r="AI1" s="676"/>
      <c r="AJ1" s="676"/>
      <c r="AK1" s="677"/>
      <c r="AL1" s="677"/>
      <c r="AM1" s="677"/>
      <c r="AN1" s="677"/>
      <c r="AO1" s="678"/>
      <c r="AP1" s="677"/>
      <c r="AQ1" s="677"/>
      <c r="AR1" s="679"/>
      <c r="AS1" s="679"/>
      <c r="AT1" s="679"/>
      <c r="AU1" s="680"/>
      <c r="AV1" s="680"/>
      <c r="AW1" s="680"/>
      <c r="AX1" s="680"/>
      <c r="AY1" s="680"/>
      <c r="AZ1" s="666"/>
      <c r="BA1" s="675"/>
      <c r="BB1" s="675"/>
      <c r="BC1" s="675"/>
      <c r="BD1" s="675"/>
      <c r="BE1" s="675"/>
      <c r="BF1" s="675"/>
      <c r="BG1" s="675"/>
      <c r="BH1" s="675"/>
      <c r="BI1" s="675"/>
      <c r="BJ1" s="675"/>
      <c r="BK1" s="675"/>
      <c r="BL1" s="675"/>
      <c r="BM1" s="675"/>
      <c r="BN1" s="675"/>
      <c r="BO1" s="675"/>
      <c r="BP1" s="675"/>
      <c r="BQ1" s="675"/>
      <c r="BR1" s="675"/>
      <c r="BS1" s="675"/>
      <c r="BT1" s="675"/>
      <c r="BU1" s="675"/>
      <c r="BV1" s="675"/>
      <c r="BW1" s="675"/>
      <c r="BX1" s="675"/>
      <c r="BY1" s="675"/>
      <c r="BZ1" s="675"/>
      <c r="CA1" s="675"/>
      <c r="CB1" s="675"/>
      <c r="CC1" s="675"/>
      <c r="CD1" s="675"/>
      <c r="CE1" s="675"/>
      <c r="CF1" s="675"/>
      <c r="CG1" s="675"/>
      <c r="CH1" s="675"/>
      <c r="CI1" s="675"/>
      <c r="CJ1" s="675"/>
      <c r="CK1" s="675"/>
      <c r="CL1" s="675"/>
      <c r="CM1" s="675"/>
      <c r="CN1" s="675"/>
      <c r="CO1" s="675"/>
      <c r="CP1" s="675"/>
      <c r="CQ1" s="675"/>
      <c r="CR1" s="675"/>
      <c r="CS1" s="675"/>
      <c r="CT1" s="675"/>
      <c r="CU1" s="675"/>
      <c r="CV1" s="675"/>
      <c r="CW1" s="675"/>
      <c r="CX1" s="675"/>
      <c r="CY1" s="675"/>
      <c r="CZ1" s="675"/>
      <c r="DA1" s="675"/>
      <c r="DB1" s="675"/>
      <c r="DC1" s="675"/>
      <c r="DD1" s="675"/>
      <c r="DE1" s="675"/>
      <c r="DF1" s="675"/>
      <c r="DG1" s="675"/>
      <c r="DH1" s="675"/>
      <c r="DI1" s="675"/>
      <c r="DJ1" s="675"/>
      <c r="DK1" s="675"/>
      <c r="DL1" s="675"/>
      <c r="DM1" s="675"/>
      <c r="DN1" s="675"/>
      <c r="DO1" s="675"/>
      <c r="DP1" s="675"/>
      <c r="DQ1" s="675"/>
      <c r="DR1" s="675"/>
      <c r="DS1" s="675"/>
      <c r="DT1" s="675"/>
      <c r="DU1" s="675"/>
      <c r="DV1" s="675"/>
      <c r="DW1" s="675"/>
      <c r="DX1" s="675"/>
      <c r="DY1" s="675"/>
      <c r="DZ1" s="675"/>
      <c r="EA1" s="675"/>
      <c r="EB1" s="675"/>
      <c r="EC1" s="675"/>
      <c r="ED1" s="675"/>
      <c r="EE1" s="675"/>
      <c r="EF1" s="675"/>
      <c r="EG1" s="675"/>
      <c r="EH1" s="675"/>
      <c r="EI1" s="675"/>
      <c r="EJ1" s="675"/>
      <c r="EK1" s="675"/>
      <c r="EL1" s="675"/>
      <c r="EM1" s="675"/>
      <c r="EN1" s="675"/>
      <c r="EO1" s="675"/>
      <c r="EP1" s="675"/>
    </row>
    <row r="2" spans="1:146" s="685" customFormat="1" ht="24" customHeight="1" x14ac:dyDescent="0.15">
      <c r="A2" s="1331" t="s">
        <v>1131</v>
      </c>
      <c r="B2" s="1332"/>
      <c r="C2" s="1548" t="str">
        <f>IF(GameSheet!C2="","",GameSheet!C2)</f>
        <v>河渕杯争奪 第 18 回レディースカップ 
兼 2019 オータムレディースカップ</v>
      </c>
      <c r="D2" s="1549"/>
      <c r="E2" s="1549"/>
      <c r="F2" s="1549"/>
      <c r="G2" s="1549"/>
      <c r="H2" s="1549"/>
      <c r="I2" s="1549"/>
      <c r="J2" s="1549"/>
      <c r="K2" s="1549"/>
      <c r="L2" s="1549"/>
      <c r="M2" s="1549"/>
      <c r="N2" s="1550"/>
      <c r="O2" s="1296" t="s">
        <v>734</v>
      </c>
      <c r="P2" s="1297"/>
      <c r="Q2" s="1545" t="str">
        <f>IF(GameSheet!Q2="","",GameSheet!Q2)</f>
        <v>ダイナックス
沼ノ端アイスアリーナ</v>
      </c>
      <c r="R2" s="1546"/>
      <c r="S2" s="1546"/>
      <c r="T2" s="1546"/>
      <c r="U2" s="1546"/>
      <c r="V2" s="1546"/>
      <c r="W2" s="1546"/>
      <c r="X2" s="1547"/>
      <c r="Y2" s="1296" t="s">
        <v>1132</v>
      </c>
      <c r="Z2" s="1297"/>
      <c r="AA2" s="1542" t="str">
        <f>IF(GameSheet!AA2="","",GameSheet!AA2)</f>
        <v>2019年9月14日(土)</v>
      </c>
      <c r="AB2" s="1543"/>
      <c r="AC2" s="1543"/>
      <c r="AD2" s="1543"/>
      <c r="AE2" s="1544"/>
      <c r="AF2" s="1296" t="s">
        <v>613</v>
      </c>
      <c r="AG2" s="1297"/>
      <c r="AH2" s="1417">
        <f>IF(GameSheet!AH2="","",GameSheet!AH2)</f>
        <v>0.41666666666666669</v>
      </c>
      <c r="AI2" s="1418"/>
      <c r="AJ2" s="1300" t="s">
        <v>614</v>
      </c>
      <c r="AK2" s="1300"/>
      <c r="AL2" s="1297"/>
      <c r="AM2" s="1539" t="str">
        <f>IF(GameSheet!AM2="","",GameSheet!AM2)</f>
        <v/>
      </c>
      <c r="AN2" s="1540"/>
      <c r="AO2" s="1541"/>
      <c r="AP2" s="1366" t="s">
        <v>1149</v>
      </c>
      <c r="AQ2" s="1376"/>
      <c r="AR2" s="1368"/>
      <c r="AS2" s="1419" t="str">
        <f>IF(GameSheet!AS2="","",GameSheet!AS2&amp;"-(2)")</f>
        <v>1-(2)</v>
      </c>
      <c r="AT2" s="1420"/>
      <c r="AU2" s="682"/>
      <c r="AV2" s="682"/>
      <c r="AW2" s="682"/>
      <c r="AX2" s="682"/>
      <c r="AY2" s="682"/>
      <c r="AZ2" s="683"/>
      <c r="BA2" s="684"/>
      <c r="BB2" s="684"/>
      <c r="BC2" s="684"/>
      <c r="BD2" s="684"/>
      <c r="BE2" s="684"/>
      <c r="BF2" s="684"/>
      <c r="BG2" s="684"/>
      <c r="BH2" s="684"/>
      <c r="BI2" s="684"/>
      <c r="BJ2" s="684"/>
      <c r="BK2" s="684"/>
      <c r="BL2" s="684"/>
      <c r="BM2" s="684"/>
      <c r="BN2" s="684"/>
      <c r="BO2" s="684"/>
      <c r="BP2" s="684"/>
      <c r="BQ2" s="684"/>
      <c r="BR2" s="684"/>
      <c r="BS2" s="684"/>
      <c r="BT2" s="684"/>
      <c r="BU2" s="684"/>
      <c r="BV2" s="684"/>
      <c r="BW2" s="684"/>
      <c r="BX2" s="684"/>
      <c r="BY2" s="684"/>
      <c r="BZ2" s="684"/>
      <c r="CA2" s="684"/>
      <c r="CB2" s="684"/>
      <c r="CC2" s="684"/>
      <c r="CD2" s="684"/>
      <c r="CE2" s="684"/>
      <c r="CF2" s="684"/>
      <c r="CG2" s="675"/>
      <c r="CH2" s="675"/>
      <c r="CI2" s="684"/>
      <c r="CJ2" s="684"/>
      <c r="CK2" s="684"/>
      <c r="CL2" s="684"/>
      <c r="CM2" s="684"/>
      <c r="CN2" s="684"/>
      <c r="CO2" s="684"/>
      <c r="CP2" s="684"/>
      <c r="CQ2" s="684"/>
      <c r="CR2" s="684"/>
      <c r="CS2" s="684"/>
      <c r="CT2" s="684"/>
      <c r="CU2" s="684"/>
      <c r="CV2" s="684"/>
      <c r="CW2" s="684"/>
      <c r="CX2" s="684"/>
      <c r="CY2" s="684"/>
      <c r="CZ2" s="684"/>
      <c r="DA2" s="684"/>
      <c r="DB2" s="684"/>
      <c r="DC2" s="684"/>
      <c r="DD2" s="684"/>
      <c r="DE2" s="684"/>
      <c r="DF2" s="684"/>
      <c r="DG2" s="684"/>
      <c r="DH2" s="684"/>
      <c r="DI2" s="684"/>
      <c r="DJ2" s="684"/>
      <c r="DK2" s="684"/>
      <c r="DL2" s="684"/>
      <c r="DM2" s="684"/>
      <c r="DN2" s="684"/>
      <c r="DO2" s="684"/>
      <c r="DP2" s="684"/>
      <c r="DQ2" s="684"/>
      <c r="DR2" s="684"/>
      <c r="DS2" s="684"/>
      <c r="DT2" s="684"/>
      <c r="DU2" s="684"/>
      <c r="DV2" s="684"/>
      <c r="DW2" s="684"/>
      <c r="DX2" s="684"/>
      <c r="DY2" s="684"/>
      <c r="DZ2" s="684"/>
      <c r="EA2" s="684"/>
      <c r="EB2" s="684"/>
      <c r="EC2" s="684"/>
      <c r="ED2" s="684"/>
      <c r="EE2" s="684"/>
      <c r="EF2" s="684"/>
      <c r="EG2" s="684"/>
      <c r="EH2" s="684"/>
      <c r="EI2" s="684"/>
      <c r="EJ2" s="684"/>
      <c r="EK2" s="684"/>
      <c r="EL2" s="684"/>
      <c r="EM2" s="684"/>
      <c r="EN2" s="684"/>
      <c r="EO2" s="684"/>
      <c r="EP2" s="684"/>
    </row>
    <row r="3" spans="1:146" ht="4.5" customHeight="1" x14ac:dyDescent="0.15">
      <c r="A3" s="666"/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6"/>
      <c r="AL3" s="666"/>
      <c r="AM3" s="666"/>
      <c r="AN3" s="666"/>
      <c r="AO3" s="666"/>
      <c r="AP3" s="666"/>
      <c r="AQ3" s="666"/>
      <c r="AR3" s="666"/>
      <c r="AS3" s="666"/>
      <c r="AT3" s="666"/>
      <c r="AU3" s="680"/>
      <c r="AV3" s="680"/>
      <c r="AW3" s="680"/>
      <c r="AX3" s="680"/>
      <c r="AY3" s="680"/>
      <c r="AZ3" s="666"/>
      <c r="BA3" s="675"/>
      <c r="BB3" s="675"/>
      <c r="BC3" s="675"/>
      <c r="BD3" s="675"/>
      <c r="BE3" s="675"/>
      <c r="BF3" s="675"/>
      <c r="BG3" s="675"/>
      <c r="BH3" s="675"/>
      <c r="BI3" s="675"/>
      <c r="BJ3" s="675"/>
      <c r="BK3" s="675"/>
      <c r="BL3" s="675"/>
      <c r="BM3" s="675"/>
      <c r="BN3" s="675"/>
      <c r="BO3" s="675"/>
      <c r="BP3" s="675"/>
      <c r="BQ3" s="675"/>
      <c r="BR3" s="675"/>
      <c r="BS3" s="675"/>
      <c r="BT3" s="675"/>
      <c r="BU3" s="675"/>
      <c r="BV3" s="675"/>
      <c r="BW3" s="675"/>
      <c r="BX3" s="675"/>
      <c r="BY3" s="675"/>
      <c r="BZ3" s="675"/>
      <c r="CA3" s="675"/>
      <c r="CB3" s="675"/>
      <c r="CC3" s="675"/>
      <c r="CD3" s="675"/>
      <c r="CE3" s="675"/>
      <c r="CF3" s="675"/>
      <c r="CG3" s="684"/>
      <c r="CH3" s="684"/>
      <c r="CI3" s="675"/>
      <c r="CJ3" s="675"/>
      <c r="CK3" s="675"/>
      <c r="CL3" s="675"/>
      <c r="CM3" s="675"/>
      <c r="CN3" s="675"/>
      <c r="CO3" s="675"/>
      <c r="CP3" s="675"/>
      <c r="CQ3" s="675"/>
      <c r="CR3" s="675"/>
      <c r="CS3" s="675"/>
      <c r="CT3" s="675"/>
      <c r="CU3" s="675"/>
      <c r="CV3" s="675"/>
      <c r="CW3" s="675"/>
      <c r="CX3" s="675"/>
      <c r="CY3" s="675"/>
      <c r="CZ3" s="675"/>
      <c r="DA3" s="675"/>
      <c r="DB3" s="675"/>
      <c r="DC3" s="675"/>
      <c r="DD3" s="675"/>
      <c r="DE3" s="675"/>
      <c r="DF3" s="675"/>
      <c r="DG3" s="675"/>
      <c r="DH3" s="675"/>
      <c r="DI3" s="675"/>
      <c r="DJ3" s="675"/>
      <c r="DK3" s="675"/>
      <c r="DL3" s="675"/>
      <c r="DM3" s="675"/>
      <c r="DN3" s="675"/>
      <c r="DO3" s="675"/>
      <c r="DP3" s="675"/>
      <c r="DQ3" s="675"/>
      <c r="DR3" s="675"/>
      <c r="DS3" s="675"/>
      <c r="DT3" s="675"/>
      <c r="DU3" s="675"/>
      <c r="DV3" s="675"/>
      <c r="DW3" s="675"/>
      <c r="DX3" s="675"/>
      <c r="DY3" s="675"/>
      <c r="DZ3" s="675"/>
      <c r="EA3" s="675"/>
      <c r="EB3" s="675"/>
      <c r="EC3" s="675"/>
      <c r="ED3" s="675"/>
      <c r="EE3" s="675"/>
      <c r="EF3" s="675"/>
      <c r="EG3" s="675"/>
      <c r="EH3" s="675"/>
      <c r="EI3" s="675"/>
      <c r="EJ3" s="675"/>
      <c r="EK3" s="675"/>
      <c r="EL3" s="675"/>
      <c r="EM3" s="675"/>
      <c r="EN3" s="675"/>
      <c r="EO3" s="675"/>
      <c r="EP3" s="675"/>
    </row>
    <row r="4" spans="1:146" s="688" customFormat="1" ht="13.5" customHeight="1" x14ac:dyDescent="0.15">
      <c r="A4" s="1529" t="s">
        <v>6</v>
      </c>
      <c r="B4" s="1530"/>
      <c r="C4" s="1530"/>
      <c r="D4" s="1530"/>
      <c r="E4" s="1531"/>
      <c r="F4" s="1535" t="str">
        <f>IF(ISBLANK(GameMember!B2),"",GameMember!B2)</f>
        <v>道路建設ペリグリン</v>
      </c>
      <c r="G4" s="1536"/>
      <c r="H4" s="1536"/>
      <c r="I4" s="1536"/>
      <c r="J4" s="1536"/>
      <c r="K4" s="1536"/>
      <c r="L4" s="1536"/>
      <c r="M4" s="1304" t="s">
        <v>7</v>
      </c>
      <c r="N4" s="1305"/>
      <c r="O4" s="1305"/>
      <c r="P4" s="1305"/>
      <c r="Q4" s="1305"/>
      <c r="R4" s="1305"/>
      <c r="S4" s="1305"/>
      <c r="T4" s="1306"/>
      <c r="U4" s="1305"/>
      <c r="V4" s="1305"/>
      <c r="W4" s="1305"/>
      <c r="X4" s="1305"/>
      <c r="Y4" s="1305"/>
      <c r="Z4" s="1305"/>
      <c r="AA4" s="1305"/>
      <c r="AB4" s="1305"/>
      <c r="AC4" s="1305"/>
      <c r="AD4" s="1305"/>
      <c r="AE4" s="1305"/>
      <c r="AF4" s="1305"/>
      <c r="AG4" s="1307"/>
      <c r="AH4" s="1304" t="s">
        <v>8</v>
      </c>
      <c r="AI4" s="1305"/>
      <c r="AJ4" s="1305"/>
      <c r="AK4" s="1305"/>
      <c r="AL4" s="1305"/>
      <c r="AM4" s="1305"/>
      <c r="AN4" s="1305"/>
      <c r="AO4" s="1305"/>
      <c r="AP4" s="1305"/>
      <c r="AQ4" s="1305"/>
      <c r="AR4" s="1305"/>
      <c r="AS4" s="1305"/>
      <c r="AT4" s="1307"/>
      <c r="AU4" s="686"/>
      <c r="AV4" s="686"/>
      <c r="AW4" s="686"/>
      <c r="AX4" s="686"/>
      <c r="AY4" s="686"/>
      <c r="AZ4" s="143"/>
      <c r="BA4" s="687"/>
      <c r="BB4" s="144" t="s">
        <v>522</v>
      </c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634"/>
      <c r="CG4" s="675"/>
      <c r="CH4" s="675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</row>
    <row r="5" spans="1:146" s="688" customFormat="1" ht="13.5" customHeight="1" x14ac:dyDescent="0.15">
      <c r="A5" s="1532"/>
      <c r="B5" s="1533"/>
      <c r="C5" s="1533"/>
      <c r="D5" s="1533"/>
      <c r="E5" s="1534"/>
      <c r="F5" s="1537"/>
      <c r="G5" s="1538"/>
      <c r="H5" s="1538"/>
      <c r="I5" s="1538"/>
      <c r="J5" s="1538"/>
      <c r="K5" s="1538"/>
      <c r="L5" s="1538"/>
      <c r="M5" s="1308"/>
      <c r="N5" s="1309"/>
      <c r="O5" s="1309"/>
      <c r="P5" s="1309"/>
      <c r="Q5" s="1309"/>
      <c r="R5" s="1309"/>
      <c r="S5" s="1309"/>
      <c r="T5" s="1309"/>
      <c r="U5" s="1309"/>
      <c r="V5" s="1309"/>
      <c r="W5" s="1309"/>
      <c r="X5" s="1309"/>
      <c r="Y5" s="1309"/>
      <c r="Z5" s="1309"/>
      <c r="AA5" s="1309"/>
      <c r="AB5" s="1309"/>
      <c r="AC5" s="1309"/>
      <c r="AD5" s="1309"/>
      <c r="AE5" s="1309"/>
      <c r="AF5" s="1309"/>
      <c r="AG5" s="1310"/>
      <c r="AH5" s="1308"/>
      <c r="AI5" s="1309"/>
      <c r="AJ5" s="1309"/>
      <c r="AK5" s="1309"/>
      <c r="AL5" s="1309"/>
      <c r="AM5" s="1309"/>
      <c r="AN5" s="1309"/>
      <c r="AO5" s="1309"/>
      <c r="AP5" s="1309"/>
      <c r="AQ5" s="1309"/>
      <c r="AR5" s="1309"/>
      <c r="AS5" s="1309"/>
      <c r="AT5" s="1310"/>
      <c r="AU5" s="689"/>
      <c r="AV5" s="690"/>
      <c r="AW5" s="690"/>
      <c r="AX5" s="690"/>
      <c r="AY5" s="690"/>
      <c r="AZ5" s="143"/>
      <c r="BA5" s="144"/>
      <c r="BB5" s="691"/>
      <c r="BC5" s="1316" t="s">
        <v>197</v>
      </c>
      <c r="BD5" s="1316"/>
      <c r="BE5" s="1316"/>
      <c r="BF5" s="691"/>
      <c r="BG5" s="1316" t="s">
        <v>198</v>
      </c>
      <c r="BH5" s="1316"/>
      <c r="BI5" s="1316"/>
      <c r="BJ5" s="1316"/>
      <c r="BK5" s="691"/>
      <c r="BL5" s="144"/>
      <c r="BM5" s="144"/>
      <c r="BN5" s="144"/>
      <c r="BO5" s="144"/>
      <c r="BP5" s="144"/>
      <c r="BQ5" s="1345" t="s">
        <v>1040</v>
      </c>
      <c r="BR5" s="1345"/>
      <c r="BS5" s="1345"/>
      <c r="BT5" s="1345"/>
      <c r="BU5" s="1345"/>
      <c r="BV5" s="144"/>
      <c r="BW5" s="1345" t="s">
        <v>1039</v>
      </c>
      <c r="BX5" s="1345"/>
      <c r="BY5" s="1345"/>
      <c r="BZ5" s="1345"/>
      <c r="CA5" s="1345"/>
      <c r="CB5" s="144"/>
      <c r="CC5" s="144"/>
      <c r="CD5" s="635" t="s">
        <v>531</v>
      </c>
      <c r="CE5" s="635" t="s">
        <v>532</v>
      </c>
      <c r="CF5" s="144"/>
      <c r="CG5" s="635" t="s">
        <v>531</v>
      </c>
      <c r="CH5" s="635" t="s">
        <v>532</v>
      </c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</row>
    <row r="6" spans="1:146" s="705" customFormat="1" ht="13.5" customHeight="1" x14ac:dyDescent="0.15">
      <c r="A6" s="692" t="s">
        <v>151</v>
      </c>
      <c r="B6" s="1288" t="s">
        <v>89</v>
      </c>
      <c r="C6" s="1289"/>
      <c r="D6" s="1289"/>
      <c r="E6" s="1289"/>
      <c r="F6" s="1289"/>
      <c r="G6" s="1289"/>
      <c r="H6" s="1289"/>
      <c r="I6" s="1289"/>
      <c r="J6" s="693" t="s">
        <v>45</v>
      </c>
      <c r="K6" s="694" t="s">
        <v>9</v>
      </c>
      <c r="L6" s="693" t="s">
        <v>10</v>
      </c>
      <c r="M6" s="692" t="s">
        <v>11</v>
      </c>
      <c r="N6" s="1156" t="s">
        <v>12</v>
      </c>
      <c r="O6" s="1156"/>
      <c r="P6" s="1156"/>
      <c r="Q6" s="693" t="s">
        <v>13</v>
      </c>
      <c r="R6" s="693" t="s">
        <v>14</v>
      </c>
      <c r="S6" s="693" t="s">
        <v>15</v>
      </c>
      <c r="T6" s="1320" t="s">
        <v>16</v>
      </c>
      <c r="U6" s="1321"/>
      <c r="V6" s="692" t="s">
        <v>17</v>
      </c>
      <c r="W6" s="693" t="s">
        <v>18</v>
      </c>
      <c r="X6" s="693" t="s">
        <v>4</v>
      </c>
      <c r="Y6" s="693" t="s">
        <v>95</v>
      </c>
      <c r="Z6" s="693" t="s">
        <v>96</v>
      </c>
      <c r="AA6" s="695" t="s">
        <v>97</v>
      </c>
      <c r="AB6" s="696" t="s">
        <v>19</v>
      </c>
      <c r="AC6" s="693" t="s">
        <v>20</v>
      </c>
      <c r="AD6" s="693" t="s">
        <v>98</v>
      </c>
      <c r="AE6" s="693" t="s">
        <v>99</v>
      </c>
      <c r="AF6" s="693" t="s">
        <v>100</v>
      </c>
      <c r="AG6" s="695" t="s">
        <v>101</v>
      </c>
      <c r="AH6" s="1330" t="s">
        <v>12</v>
      </c>
      <c r="AI6" s="1156"/>
      <c r="AJ6" s="1156"/>
      <c r="AK6" s="693" t="s">
        <v>46</v>
      </c>
      <c r="AL6" s="693" t="s">
        <v>21</v>
      </c>
      <c r="AM6" s="1156" t="s">
        <v>22</v>
      </c>
      <c r="AN6" s="1156"/>
      <c r="AO6" s="1156"/>
      <c r="AP6" s="1156"/>
      <c r="AQ6" s="1156" t="s">
        <v>23</v>
      </c>
      <c r="AR6" s="1156"/>
      <c r="AS6" s="1156" t="s">
        <v>24</v>
      </c>
      <c r="AT6" s="1157"/>
      <c r="AU6" s="697"/>
      <c r="AV6" s="698"/>
      <c r="AW6" s="698"/>
      <c r="AX6" s="699" t="s">
        <v>705</v>
      </c>
      <c r="AY6" s="698"/>
      <c r="AZ6" s="700"/>
      <c r="BA6" s="638"/>
      <c r="BB6" s="668" t="s">
        <v>11</v>
      </c>
      <c r="BC6" s="669" t="s">
        <v>199</v>
      </c>
      <c r="BD6" s="994" t="s">
        <v>12</v>
      </c>
      <c r="BE6" s="995"/>
      <c r="BF6" s="701"/>
      <c r="BG6" s="669" t="s">
        <v>199</v>
      </c>
      <c r="BH6" s="994" t="s">
        <v>12</v>
      </c>
      <c r="BI6" s="995"/>
      <c r="BJ6" s="638"/>
      <c r="BK6" s="638"/>
      <c r="BL6" s="638"/>
      <c r="BM6" s="638"/>
      <c r="BN6" s="638"/>
      <c r="BO6" s="638"/>
      <c r="BP6" s="638"/>
      <c r="BQ6" s="702" t="s">
        <v>536</v>
      </c>
      <c r="BR6" s="703" t="s">
        <v>537</v>
      </c>
      <c r="BS6" s="703" t="s">
        <v>538</v>
      </c>
      <c r="BT6" s="703" t="s">
        <v>217</v>
      </c>
      <c r="BU6" s="704" t="s">
        <v>909</v>
      </c>
      <c r="BV6" s="638"/>
      <c r="BW6" s="702" t="s">
        <v>536</v>
      </c>
      <c r="BX6" s="703" t="s">
        <v>537</v>
      </c>
      <c r="BY6" s="703" t="s">
        <v>538</v>
      </c>
      <c r="BZ6" s="703" t="s">
        <v>217</v>
      </c>
      <c r="CA6" s="704" t="s">
        <v>909</v>
      </c>
      <c r="CB6" s="638"/>
      <c r="CC6" s="638"/>
      <c r="CD6" s="1154" t="s">
        <v>533</v>
      </c>
      <c r="CE6" s="1155"/>
      <c r="CF6" s="638"/>
      <c r="CG6" s="1154" t="s">
        <v>534</v>
      </c>
      <c r="CH6" s="1155"/>
      <c r="CI6" s="638"/>
      <c r="CJ6" s="638"/>
      <c r="CK6" s="638"/>
      <c r="CL6" s="638"/>
      <c r="CM6" s="638"/>
      <c r="CN6" s="638"/>
      <c r="CO6" s="638"/>
      <c r="CP6" s="638"/>
      <c r="CQ6" s="638"/>
      <c r="CR6" s="638"/>
      <c r="CS6" s="638"/>
      <c r="CT6" s="638"/>
      <c r="CU6" s="638"/>
      <c r="CV6" s="638"/>
      <c r="CW6" s="638"/>
      <c r="CX6" s="638"/>
      <c r="CY6" s="638"/>
      <c r="CZ6" s="638"/>
      <c r="DA6" s="638"/>
      <c r="DB6" s="638"/>
      <c r="DC6" s="638"/>
      <c r="DD6" s="638"/>
      <c r="DE6" s="638"/>
      <c r="DF6" s="638"/>
      <c r="DG6" s="638"/>
      <c r="DH6" s="638"/>
      <c r="DI6" s="638"/>
      <c r="DJ6" s="638"/>
      <c r="DK6" s="638"/>
      <c r="DL6" s="638"/>
      <c r="DM6" s="638"/>
      <c r="DN6" s="638"/>
      <c r="DO6" s="638"/>
      <c r="DP6" s="638"/>
      <c r="DQ6" s="638"/>
      <c r="DR6" s="638"/>
      <c r="DS6" s="638"/>
      <c r="DT6" s="638"/>
      <c r="DU6" s="638"/>
      <c r="DV6" s="638"/>
      <c r="DW6" s="638"/>
      <c r="DX6" s="638"/>
      <c r="DY6" s="638"/>
      <c r="DZ6" s="638"/>
      <c r="EA6" s="638"/>
      <c r="EB6" s="638"/>
      <c r="EC6" s="638"/>
      <c r="ED6" s="638"/>
      <c r="EE6" s="638"/>
      <c r="EF6" s="638"/>
      <c r="EG6" s="638"/>
      <c r="EH6" s="638"/>
      <c r="EI6" s="638"/>
      <c r="EJ6" s="638"/>
      <c r="EK6" s="638"/>
      <c r="EL6" s="638"/>
      <c r="EM6" s="638"/>
      <c r="EN6" s="638"/>
      <c r="EO6" s="638"/>
      <c r="EP6" s="638"/>
    </row>
    <row r="7" spans="1:146" s="715" customFormat="1" ht="13.5" customHeight="1" x14ac:dyDescent="0.15">
      <c r="A7" s="893">
        <f>IF($F$4="","",IF(GameMember!A5="","-",GameMember!A5))</f>
        <v>33</v>
      </c>
      <c r="B7" s="1524" t="str">
        <f>IF(A7="","",IF(A7="-","-",IF(AND(GameMember!C5=0,GameMember!D5=0),+GameMember!B5,IF(AND(GameMember!C5&lt;&gt;0,GameMember!D5=0),+GameMember!B5&amp;" "&amp;GameMember!C5,IF(AND(GameMember!C5=0,GameMember!D5&lt;&gt;0),+GameMember!B5&amp;" "&amp;GameMember!D5,IF(AND(GameMember!C5&lt;&gt;0,GameMember!D5&lt;&gt;0),+GameMember!B5&amp;" "&amp;GameMember!C5&amp;" "&amp;GameMember!D5,""))))))</f>
        <v>増原　海夕</v>
      </c>
      <c r="C7" s="1525"/>
      <c r="D7" s="1525"/>
      <c r="E7" s="1525"/>
      <c r="F7" s="1525"/>
      <c r="G7" s="1525"/>
      <c r="H7" s="1525"/>
      <c r="I7" s="1526"/>
      <c r="J7" s="894" t="str">
        <f>IF(A7="","",IF(A7="-","-",+GameMember!E5))</f>
        <v>G</v>
      </c>
      <c r="K7" s="895" t="s">
        <v>147</v>
      </c>
      <c r="L7" s="896" t="s">
        <v>3</v>
      </c>
      <c r="M7" s="754"/>
      <c r="N7" s="1130" t="str">
        <f t="shared" ref="N7:N28" si="0">IF(BC7="PSS","65:00",IF(BD7="","",IF(BD7=":",":",IF(BC7=1,$BH$70-BD7,IF(BC7=2,$BH$70*2-BD7,IF(BC7=3,$BH$70*3-BD7,IF(BC7="OT",$BH$70*3+$BH$71-BD7,)))))))</f>
        <v>:</v>
      </c>
      <c r="O7" s="1131"/>
      <c r="P7" s="1132"/>
      <c r="Q7" s="560"/>
      <c r="R7" s="560"/>
      <c r="S7" s="560"/>
      <c r="T7" s="1322"/>
      <c r="U7" s="1323"/>
      <c r="V7" s="389"/>
      <c r="W7" s="390"/>
      <c r="X7" s="390"/>
      <c r="Y7" s="390"/>
      <c r="Z7" s="390"/>
      <c r="AA7" s="391"/>
      <c r="AB7" s="389"/>
      <c r="AC7" s="390"/>
      <c r="AD7" s="390"/>
      <c r="AE7" s="390"/>
      <c r="AF7" s="390"/>
      <c r="AG7" s="391"/>
      <c r="AH7" s="1301" t="str">
        <f t="shared" ref="AH7:AH30" si="1">IF(BG7="PSS",SUM(($BH$70*3)+$BH$71),IF(BH7="","",IF(BH7=":",":",IF(BG7=1,$BH$70-BH7,IF(BG7=2,$BH$70*2-BH7,IF(BG7=3,$BH$70*3-BH7,IF(BG7="OT",$BH$70*3+$BH$71-BH7,)))))))</f>
        <v>:</v>
      </c>
      <c r="AI7" s="1302"/>
      <c r="AJ7" s="1303"/>
      <c r="AK7" s="393"/>
      <c r="AL7" s="393"/>
      <c r="AM7" s="1411"/>
      <c r="AN7" s="1411"/>
      <c r="AO7" s="1411"/>
      <c r="AP7" s="1411"/>
      <c r="AQ7" s="1527" t="str">
        <f>IF(AND(AH7&lt;&gt;":",AL7=""),":",IF(AND(AH7&lt;&gt;":",AL7="-"),"-",AH7))</f>
        <v>:</v>
      </c>
      <c r="AR7" s="1528"/>
      <c r="AS7" s="1317" t="str">
        <f t="shared" ref="AS7:AS27" si="2">IF(SUM($CD$67:$CD$69)=SUM($CE$67:$CE$69),IF(AND(AH7&lt;&gt;":",OR(AL7="-",AL7=0)),AQ7,IF(AND(AH7&lt;&gt;":",AX7="*",AV7&lt;=(SUM(($BH$70*3)+$BH$71))),AV7,IF(AND(AH7&lt;&gt;":",AX7="*",AV7&gt;(SUM(($BH$70*3)+$BH$71))),(SUM(($BH$70*3)+$BH$71)),":"))),IF(AND(AH7&lt;&gt;":",OR(AL7="-",AL7=0)),AQ7,IF(AND(AH7&lt;&gt;":",AX7="*",AV7&lt;=(SUM($BH$70*3))),AV7,IF(AND(AH7&lt;&gt;":",AX7="*",AV7&gt;(SUM($BH$70*3))),(SUM($BH$70*3)),":"))))</f>
        <v>:</v>
      </c>
      <c r="AT7" s="1523"/>
      <c r="AU7" s="706"/>
      <c r="AV7" s="707" t="b">
        <f>IF(AH7&lt;&gt;":",IF(AND(AX7="*",OR(AL7=2,AL7=5,AL7=10)),AQ7+AW7,""))</f>
        <v>0</v>
      </c>
      <c r="AW7" s="707" t="str">
        <f>IF(AND(AX7="*",AL7=2),"02:00",IF(AND(AX7="*",AL7=5),"05:00",IF(AND(AX7="*",AL7=10),"10:00","0")))</f>
        <v>0</v>
      </c>
      <c r="AX7" s="761"/>
      <c r="AY7" s="708" t="s">
        <v>704</v>
      </c>
      <c r="AZ7" s="709"/>
      <c r="BA7" s="641"/>
      <c r="BB7" s="670">
        <v>1</v>
      </c>
      <c r="BC7" s="762">
        <v>3</v>
      </c>
      <c r="BD7" s="1174" t="s">
        <v>157</v>
      </c>
      <c r="BE7" s="1175"/>
      <c r="BF7" s="691"/>
      <c r="BG7" s="766" t="s">
        <v>622</v>
      </c>
      <c r="BH7" s="1318" t="s">
        <v>215</v>
      </c>
      <c r="BI7" s="1319"/>
      <c r="BJ7" s="641"/>
      <c r="BK7" s="641"/>
      <c r="BL7" s="641"/>
      <c r="BM7" s="641"/>
      <c r="BN7" s="641"/>
      <c r="BO7" s="641"/>
      <c r="BP7" s="641"/>
      <c r="BQ7" s="710" t="str">
        <f>IF(M7="-","",IF(N7&lt;$BH$70,1,""))</f>
        <v/>
      </c>
      <c r="BR7" s="711" t="str">
        <f t="shared" ref="BR7:BR28" si="3">IF(M7="-","",IF(AND(N7&gt;=$BH$70,N7&lt;($BH$70*2)),1,""))</f>
        <v/>
      </c>
      <c r="BS7" s="711" t="str">
        <f t="shared" ref="BS7:BS28" si="4">IF(M7="-","",IF(AND(N7&gt;=($BH$70*2),N7&lt;($BH$70*3)),1,""))</f>
        <v/>
      </c>
      <c r="BT7" s="711" t="str">
        <f t="shared" ref="BT7:BT28" si="5">IF(M7="-","",IF(AND(N7&gt;=($BH$70*3),N7&lt;($BH$70*3+$BH$71)),1,""))</f>
        <v/>
      </c>
      <c r="BU7" s="712" t="str">
        <f t="shared" ref="BU7:BU28" si="6">IF(M7="-","",IF(N7="","",IF(N7=":","",IF(VALUE(N7)=($BH$70*3+$BH$71),1,""))))</f>
        <v/>
      </c>
      <c r="BV7" s="641"/>
      <c r="BW7" s="710" t="str">
        <f>IF($BG7=1,$AL7,"")</f>
        <v/>
      </c>
      <c r="BX7" s="711" t="str">
        <f>IF($BG7=2,$AL7,"")</f>
        <v/>
      </c>
      <c r="BY7" s="711" t="str">
        <f>IF($BG7=3,$AL7,"")</f>
        <v/>
      </c>
      <c r="BZ7" s="711">
        <f>IF($BG7="OT",$AL7,"")</f>
        <v>0</v>
      </c>
      <c r="CA7" s="712" t="str">
        <f>IF($BG7="PSS",$AL7,"")</f>
        <v/>
      </c>
      <c r="CB7" s="641"/>
      <c r="CC7" s="641"/>
      <c r="CD7" s="713" t="s">
        <v>90</v>
      </c>
      <c r="CE7" s="714" t="s">
        <v>90</v>
      </c>
      <c r="CF7" s="641"/>
      <c r="CG7" s="639" t="s">
        <v>90</v>
      </c>
      <c r="CH7" s="640" t="s">
        <v>90</v>
      </c>
      <c r="CI7" s="641"/>
      <c r="CJ7" s="641"/>
      <c r="CK7" s="641"/>
      <c r="CL7" s="641"/>
      <c r="CM7" s="641"/>
      <c r="CN7" s="641"/>
      <c r="CO7" s="641"/>
      <c r="CP7" s="641"/>
      <c r="CQ7" s="641"/>
      <c r="CR7" s="641"/>
      <c r="CS7" s="641"/>
      <c r="CT7" s="641"/>
      <c r="CU7" s="641"/>
      <c r="CV7" s="641"/>
      <c r="CW7" s="641"/>
      <c r="CX7" s="641"/>
      <c r="CY7" s="641"/>
      <c r="CZ7" s="641"/>
      <c r="DA7" s="641"/>
      <c r="DB7" s="641"/>
      <c r="DC7" s="641"/>
      <c r="DD7" s="641"/>
      <c r="DE7" s="641"/>
      <c r="DF7" s="641"/>
      <c r="DG7" s="641"/>
      <c r="DH7" s="641"/>
      <c r="DI7" s="641"/>
      <c r="DJ7" s="641"/>
      <c r="DK7" s="641"/>
      <c r="DL7" s="641"/>
      <c r="DM7" s="641"/>
      <c r="DN7" s="641"/>
      <c r="DO7" s="641"/>
      <c r="DP7" s="641"/>
      <c r="DQ7" s="641"/>
      <c r="DR7" s="641"/>
      <c r="DS7" s="641"/>
      <c r="DT7" s="641"/>
      <c r="DU7" s="641"/>
      <c r="DV7" s="641"/>
      <c r="DW7" s="641"/>
      <c r="DX7" s="641"/>
      <c r="DY7" s="641"/>
      <c r="DZ7" s="641"/>
      <c r="EA7" s="641"/>
      <c r="EB7" s="641"/>
      <c r="EC7" s="641"/>
      <c r="ED7" s="641"/>
      <c r="EE7" s="641"/>
      <c r="EF7" s="641"/>
      <c r="EG7" s="641"/>
      <c r="EH7" s="641"/>
      <c r="EI7" s="641"/>
      <c r="EJ7" s="641"/>
      <c r="EK7" s="641"/>
      <c r="EL7" s="641"/>
      <c r="EM7" s="641"/>
      <c r="EN7" s="641"/>
      <c r="EO7" s="641"/>
      <c r="EP7" s="641"/>
    </row>
    <row r="8" spans="1:146" s="715" customFormat="1" ht="13.5" customHeight="1" x14ac:dyDescent="0.15">
      <c r="A8" s="898">
        <f>IF($F$4="","",IF(GameMember!A6="","-",GameMember!A6))</f>
        <v>44</v>
      </c>
      <c r="B8" s="1414" t="str">
        <f>IF(A8="","",IF(A8="-","-",IF(AND(GameMember!C6=0,GameMember!D6=0),+GameMember!B6,IF(AND(GameMember!C6&lt;&gt;0,GameMember!D6=0),+GameMember!B6&amp;" "&amp;GameMember!C6,IF(AND(GameMember!C6=0,GameMember!D6&lt;&gt;0),+GameMember!B6&amp;" "&amp;GameMember!D6,IF(AND(GameMember!C6&lt;&gt;0,GameMember!D6&lt;&gt;0),+GameMember!B6&amp;" "&amp;GameMember!C6&amp;" "&amp;GameMember!D6,""))))))</f>
        <v>野原　日馨</v>
      </c>
      <c r="C8" s="1415"/>
      <c r="D8" s="1415"/>
      <c r="E8" s="1415"/>
      <c r="F8" s="1415"/>
      <c r="G8" s="1415"/>
      <c r="H8" s="1415"/>
      <c r="I8" s="1416"/>
      <c r="J8" s="133" t="str">
        <f>IF(A8="","",IF(A8="-","-",+GameMember!E6))</f>
        <v>G</v>
      </c>
      <c r="K8" s="722" t="s">
        <v>90</v>
      </c>
      <c r="L8" s="899" t="s">
        <v>3</v>
      </c>
      <c r="M8" s="755"/>
      <c r="N8" s="1130" t="str">
        <f t="shared" si="0"/>
        <v>:</v>
      </c>
      <c r="O8" s="1131"/>
      <c r="P8" s="1132"/>
      <c r="Q8" s="393"/>
      <c r="R8" s="393"/>
      <c r="S8" s="393"/>
      <c r="T8" s="1247"/>
      <c r="U8" s="1248"/>
      <c r="V8" s="392"/>
      <c r="W8" s="393"/>
      <c r="X8" s="393"/>
      <c r="Y8" s="393"/>
      <c r="Z8" s="393"/>
      <c r="AA8" s="394"/>
      <c r="AB8" s="392"/>
      <c r="AC8" s="393"/>
      <c r="AD8" s="393"/>
      <c r="AE8" s="393"/>
      <c r="AF8" s="393"/>
      <c r="AG8" s="394"/>
      <c r="AH8" s="1104" t="str">
        <f t="shared" si="1"/>
        <v>:</v>
      </c>
      <c r="AI8" s="1105"/>
      <c r="AJ8" s="1106"/>
      <c r="AK8" s="393"/>
      <c r="AL8" s="393"/>
      <c r="AM8" s="1411"/>
      <c r="AN8" s="1411"/>
      <c r="AO8" s="1411"/>
      <c r="AP8" s="1411"/>
      <c r="AQ8" s="1108" t="str">
        <f t="shared" ref="AQ8:AQ28" si="7">IF(AND(AH8&lt;&gt;":",AL8=""),":",IF(AND(AH8&lt;&gt;":",AL8="-"),"-",AH8))</f>
        <v>:</v>
      </c>
      <c r="AR8" s="1106"/>
      <c r="AS8" s="1108" t="str">
        <f t="shared" si="2"/>
        <v>:</v>
      </c>
      <c r="AT8" s="1153"/>
      <c r="AU8" s="706"/>
      <c r="AV8" s="707" t="b">
        <f t="shared" ref="AV8:AV30" si="8">IF(AH8&lt;&gt;":",IF(AND(AX8="*",OR(AL8=2,AL8=5,AL8=10)),AQ8+AW8,""))</f>
        <v>0</v>
      </c>
      <c r="AW8" s="707" t="str">
        <f t="shared" ref="AW8:AW30" si="9">IF(AND(AX8="*",AL8=2),"02:00",IF(AND(AX8="*",AL8=5),"05:00",IF(AND(AX8="*",AL8=10),"10:00","0")))</f>
        <v>0</v>
      </c>
      <c r="AX8" s="761"/>
      <c r="AY8" s="716"/>
      <c r="AZ8" s="709"/>
      <c r="BA8" s="641"/>
      <c r="BB8" s="671">
        <v>2</v>
      </c>
      <c r="BC8" s="763"/>
      <c r="BD8" s="1139" t="s">
        <v>550</v>
      </c>
      <c r="BE8" s="1140"/>
      <c r="BF8" s="691"/>
      <c r="BG8" s="767"/>
      <c r="BH8" s="1141" t="s">
        <v>550</v>
      </c>
      <c r="BI8" s="1142"/>
      <c r="BJ8" s="641"/>
      <c r="BK8" s="641"/>
      <c r="BL8" s="641"/>
      <c r="BM8" s="641"/>
      <c r="BN8" s="641"/>
      <c r="BO8" s="641"/>
      <c r="BP8" s="641"/>
      <c r="BQ8" s="717" t="str">
        <f>IF(M8="-","",IF(N8&lt;$BH$70,1,""))</f>
        <v/>
      </c>
      <c r="BR8" s="718" t="str">
        <f t="shared" si="3"/>
        <v/>
      </c>
      <c r="BS8" s="718" t="str">
        <f t="shared" si="4"/>
        <v/>
      </c>
      <c r="BT8" s="718" t="str">
        <f t="shared" si="5"/>
        <v/>
      </c>
      <c r="BU8" s="719" t="str">
        <f t="shared" si="6"/>
        <v/>
      </c>
      <c r="BV8" s="641"/>
      <c r="BW8" s="717" t="str">
        <f t="shared" ref="BW8:BW30" si="10">IF($BG8=1,$AL8,"")</f>
        <v/>
      </c>
      <c r="BX8" s="718" t="str">
        <f t="shared" ref="BX8:BX30" si="11">IF($BG8=2,$AL8,"")</f>
        <v/>
      </c>
      <c r="BY8" s="718" t="str">
        <f t="shared" ref="BY8:BY30" si="12">IF($BG8=3,$AL8,"")</f>
        <v/>
      </c>
      <c r="BZ8" s="718" t="str">
        <f t="shared" ref="BZ8:BZ30" si="13">IF($BG8="OT",$AL8,"")</f>
        <v/>
      </c>
      <c r="CA8" s="719" t="str">
        <f t="shared" ref="CA8:CA30" si="14">IF($BG8="PSS",$AL8,"")</f>
        <v/>
      </c>
      <c r="CB8" s="641"/>
      <c r="CC8" s="641"/>
      <c r="CD8" s="642" t="str">
        <f t="shared" ref="CD8:CD30" si="15">IF(A7="","",+$CD$33&amp;A7)</f>
        <v>ab33</v>
      </c>
      <c r="CE8" s="643" t="str">
        <f t="shared" ref="CE8:CE30" si="16">IF(A34="","",+$CE$33&amp;A34)</f>
        <v>cd1</v>
      </c>
      <c r="CF8" s="641"/>
      <c r="CG8" s="642">
        <f t="shared" ref="CG8:CG30" si="17">IF(A7="","",A7)</f>
        <v>33</v>
      </c>
      <c r="CH8" s="643">
        <f t="shared" ref="CH8:CH30" si="18">IF(A34="","",A34)</f>
        <v>1</v>
      </c>
      <c r="CI8" s="641"/>
      <c r="CJ8" s="641"/>
      <c r="CK8" s="641"/>
      <c r="CL8" s="641"/>
      <c r="CM8" s="641"/>
      <c r="CN8" s="641"/>
      <c r="CO8" s="641"/>
      <c r="CP8" s="641"/>
      <c r="CQ8" s="641"/>
      <c r="CR8" s="641"/>
      <c r="CS8" s="641"/>
      <c r="CT8" s="641"/>
      <c r="CU8" s="641"/>
      <c r="CV8" s="641"/>
      <c r="CW8" s="641"/>
      <c r="CX8" s="641"/>
      <c r="CY8" s="641"/>
      <c r="CZ8" s="641"/>
      <c r="DA8" s="641"/>
      <c r="DB8" s="641"/>
      <c r="DC8" s="641"/>
      <c r="DD8" s="641"/>
      <c r="DE8" s="641"/>
      <c r="DF8" s="641"/>
      <c r="DG8" s="641"/>
      <c r="DH8" s="641"/>
      <c r="DI8" s="641"/>
      <c r="DJ8" s="641"/>
      <c r="DK8" s="641"/>
      <c r="DL8" s="641"/>
      <c r="DM8" s="641"/>
      <c r="DN8" s="641"/>
      <c r="DO8" s="641"/>
      <c r="DP8" s="641"/>
      <c r="DQ8" s="641"/>
      <c r="DR8" s="641"/>
      <c r="DS8" s="641"/>
      <c r="DT8" s="641"/>
      <c r="DU8" s="641"/>
      <c r="DV8" s="641"/>
      <c r="DW8" s="641"/>
      <c r="DX8" s="641"/>
      <c r="DY8" s="641"/>
      <c r="DZ8" s="641"/>
      <c r="EA8" s="641"/>
      <c r="EB8" s="641"/>
      <c r="EC8" s="641"/>
      <c r="ED8" s="641"/>
      <c r="EE8" s="641"/>
      <c r="EF8" s="641"/>
      <c r="EG8" s="641"/>
      <c r="EH8" s="641"/>
      <c r="EI8" s="641"/>
      <c r="EJ8" s="641"/>
      <c r="EK8" s="641"/>
      <c r="EL8" s="641"/>
      <c r="EM8" s="641"/>
      <c r="EN8" s="641"/>
      <c r="EO8" s="641"/>
      <c r="EP8" s="641"/>
    </row>
    <row r="9" spans="1:146" s="715" customFormat="1" ht="13.5" customHeight="1" x14ac:dyDescent="0.15">
      <c r="A9" s="898" t="str">
        <f>IF($F$4="","",IF(GameMember!A7="","-",GameMember!A7))</f>
        <v>-</v>
      </c>
      <c r="B9" s="1414" t="str">
        <f>IF(A9="","",IF(A9="-","-",IF(AND(GameMember!C7=0,GameMember!D7=0),+GameMember!B7,IF(AND(GameMember!C7&lt;&gt;0,GameMember!D7=0),+GameMember!B7&amp;" "&amp;GameMember!C7,IF(AND(GameMember!C7=0,GameMember!D7&lt;&gt;0),+GameMember!B7&amp;" "&amp;GameMember!D7,IF(AND(GameMember!C7&lt;&gt;0,GameMember!D7&lt;&gt;0),+GameMember!B7&amp;" "&amp;GameMember!C7&amp;" "&amp;GameMember!D7,""))))))</f>
        <v>-</v>
      </c>
      <c r="C9" s="1415"/>
      <c r="D9" s="1415"/>
      <c r="E9" s="1415"/>
      <c r="F9" s="1415"/>
      <c r="G9" s="1415"/>
      <c r="H9" s="1415"/>
      <c r="I9" s="1416"/>
      <c r="J9" s="133" t="str">
        <f>IF(A9="","",IF(A9="-","-",+GameMember!E7))</f>
        <v>-</v>
      </c>
      <c r="K9" s="722" t="s">
        <v>90</v>
      </c>
      <c r="L9" s="899" t="s">
        <v>3</v>
      </c>
      <c r="M9" s="755"/>
      <c r="N9" s="1130" t="str">
        <f t="shared" si="0"/>
        <v>:</v>
      </c>
      <c r="O9" s="1131"/>
      <c r="P9" s="1132"/>
      <c r="Q9" s="393"/>
      <c r="R9" s="393"/>
      <c r="S9" s="393"/>
      <c r="T9" s="1247"/>
      <c r="U9" s="1248"/>
      <c r="V9" s="392"/>
      <c r="W9" s="393"/>
      <c r="X9" s="393"/>
      <c r="Y9" s="393"/>
      <c r="Z9" s="393"/>
      <c r="AA9" s="394"/>
      <c r="AB9" s="392"/>
      <c r="AC9" s="393"/>
      <c r="AD9" s="393"/>
      <c r="AE9" s="393"/>
      <c r="AF9" s="393"/>
      <c r="AG9" s="394"/>
      <c r="AH9" s="1104" t="str">
        <f t="shared" si="1"/>
        <v>:</v>
      </c>
      <c r="AI9" s="1105"/>
      <c r="AJ9" s="1106"/>
      <c r="AK9" s="393"/>
      <c r="AL9" s="393"/>
      <c r="AM9" s="1411"/>
      <c r="AN9" s="1411"/>
      <c r="AO9" s="1411"/>
      <c r="AP9" s="1411"/>
      <c r="AQ9" s="1108" t="str">
        <f t="shared" si="7"/>
        <v>:</v>
      </c>
      <c r="AR9" s="1106"/>
      <c r="AS9" s="1108" t="str">
        <f t="shared" si="2"/>
        <v>:</v>
      </c>
      <c r="AT9" s="1153"/>
      <c r="AU9" s="706"/>
      <c r="AV9" s="707" t="b">
        <f t="shared" si="8"/>
        <v>0</v>
      </c>
      <c r="AW9" s="707" t="str">
        <f t="shared" si="9"/>
        <v>0</v>
      </c>
      <c r="AX9" s="761"/>
      <c r="AY9" s="716"/>
      <c r="AZ9" s="709"/>
      <c r="BA9" s="641"/>
      <c r="BB9" s="671">
        <v>3</v>
      </c>
      <c r="BC9" s="763"/>
      <c r="BD9" s="1139" t="s">
        <v>88</v>
      </c>
      <c r="BE9" s="1140"/>
      <c r="BF9" s="691"/>
      <c r="BG9" s="767"/>
      <c r="BH9" s="1141" t="s">
        <v>88</v>
      </c>
      <c r="BI9" s="1142"/>
      <c r="BJ9" s="641"/>
      <c r="BK9" s="641"/>
      <c r="BL9" s="641"/>
      <c r="BM9" s="641"/>
      <c r="BN9" s="641"/>
      <c r="BO9" s="641"/>
      <c r="BP9" s="641"/>
      <c r="BQ9" s="717" t="str">
        <f t="shared" ref="BQ9:BQ30" si="19">IF(M9="-","",IF(N9&lt;$BH$70,1,""))</f>
        <v/>
      </c>
      <c r="BR9" s="718" t="str">
        <f t="shared" si="3"/>
        <v/>
      </c>
      <c r="BS9" s="718" t="str">
        <f t="shared" si="4"/>
        <v/>
      </c>
      <c r="BT9" s="718" t="str">
        <f t="shared" si="5"/>
        <v/>
      </c>
      <c r="BU9" s="719" t="str">
        <f t="shared" si="6"/>
        <v/>
      </c>
      <c r="BV9" s="641"/>
      <c r="BW9" s="717" t="str">
        <f t="shared" si="10"/>
        <v/>
      </c>
      <c r="BX9" s="718" t="str">
        <f t="shared" si="11"/>
        <v/>
      </c>
      <c r="BY9" s="718" t="str">
        <f t="shared" si="12"/>
        <v/>
      </c>
      <c r="BZ9" s="718" t="str">
        <f t="shared" si="13"/>
        <v/>
      </c>
      <c r="CA9" s="719" t="str">
        <f t="shared" si="14"/>
        <v/>
      </c>
      <c r="CB9" s="641"/>
      <c r="CC9" s="641"/>
      <c r="CD9" s="720" t="str">
        <f t="shared" si="15"/>
        <v>ab44</v>
      </c>
      <c r="CE9" s="721" t="str">
        <f t="shared" si="16"/>
        <v>cd22</v>
      </c>
      <c r="CF9" s="641"/>
      <c r="CG9" s="720">
        <f t="shared" si="17"/>
        <v>44</v>
      </c>
      <c r="CH9" s="721">
        <f t="shared" si="18"/>
        <v>22</v>
      </c>
      <c r="CI9" s="641"/>
      <c r="CJ9" s="641"/>
      <c r="CK9" s="641"/>
      <c r="CL9" s="641"/>
      <c r="CM9" s="641"/>
      <c r="CN9" s="641"/>
      <c r="CO9" s="641"/>
      <c r="CP9" s="641"/>
      <c r="CQ9" s="641"/>
      <c r="CR9" s="641"/>
      <c r="CS9" s="641"/>
      <c r="CT9" s="641"/>
      <c r="CU9" s="641"/>
      <c r="CV9" s="641"/>
      <c r="CW9" s="641"/>
      <c r="CX9" s="641"/>
      <c r="CY9" s="641"/>
      <c r="CZ9" s="641"/>
      <c r="DA9" s="641"/>
      <c r="DB9" s="641"/>
      <c r="DC9" s="641"/>
      <c r="DD9" s="641"/>
      <c r="DE9" s="641"/>
      <c r="DF9" s="641"/>
      <c r="DG9" s="641"/>
      <c r="DH9" s="641"/>
      <c r="DI9" s="641"/>
      <c r="DJ9" s="641"/>
      <c r="DK9" s="641"/>
      <c r="DL9" s="641"/>
      <c r="DM9" s="641"/>
      <c r="DN9" s="641"/>
      <c r="DO9" s="641"/>
      <c r="DP9" s="641"/>
      <c r="DQ9" s="641"/>
      <c r="DR9" s="641"/>
      <c r="DS9" s="641"/>
      <c r="DT9" s="641"/>
      <c r="DU9" s="641"/>
      <c r="DV9" s="641"/>
      <c r="DW9" s="641"/>
      <c r="DX9" s="641"/>
      <c r="DY9" s="641"/>
      <c r="DZ9" s="641"/>
      <c r="EA9" s="641"/>
      <c r="EB9" s="641"/>
      <c r="EC9" s="641"/>
      <c r="ED9" s="641"/>
      <c r="EE9" s="641"/>
      <c r="EF9" s="641"/>
      <c r="EG9" s="641"/>
      <c r="EH9" s="641"/>
      <c r="EI9" s="641"/>
      <c r="EJ9" s="641"/>
      <c r="EK9" s="641"/>
      <c r="EL9" s="641"/>
      <c r="EM9" s="641"/>
      <c r="EN9" s="641"/>
      <c r="EO9" s="641"/>
      <c r="EP9" s="641"/>
    </row>
    <row r="10" spans="1:146" s="715" customFormat="1" ht="13.5" customHeight="1" x14ac:dyDescent="0.15">
      <c r="A10" s="898" t="str">
        <f>IF($F$4="","",IF(GameMember!A8="","-",GameMember!A8))</f>
        <v>-</v>
      </c>
      <c r="B10" s="1414" t="str">
        <f>IF(A10="","",IF(A10="-","-",IF(AND(GameMember!C8=0,GameMember!D8=0),+GameMember!B8,IF(AND(GameMember!C8&lt;&gt;0,GameMember!D8=0),+GameMember!B8&amp;" "&amp;GameMember!C8,IF(AND(GameMember!C8=0,GameMember!D8&lt;&gt;0),+GameMember!B8&amp;" "&amp;GameMember!D8,IF(AND(GameMember!C8&lt;&gt;0,GameMember!D8&lt;&gt;0),+GameMember!B8&amp;" "&amp;GameMember!C8&amp;" "&amp;GameMember!D8,""))))))</f>
        <v>-</v>
      </c>
      <c r="C10" s="1415"/>
      <c r="D10" s="1415"/>
      <c r="E10" s="1415"/>
      <c r="F10" s="1415"/>
      <c r="G10" s="1415"/>
      <c r="H10" s="1415"/>
      <c r="I10" s="1416"/>
      <c r="J10" s="133" t="str">
        <f>IF(A10="","",IF(A10="-","-",+GameMember!E8))</f>
        <v>-</v>
      </c>
      <c r="K10" s="722" t="s">
        <v>90</v>
      </c>
      <c r="L10" s="899" t="s">
        <v>3</v>
      </c>
      <c r="M10" s="755"/>
      <c r="N10" s="1130" t="str">
        <f t="shared" si="0"/>
        <v>:</v>
      </c>
      <c r="O10" s="1131"/>
      <c r="P10" s="1132"/>
      <c r="Q10" s="393"/>
      <c r="R10" s="393"/>
      <c r="S10" s="393"/>
      <c r="T10" s="1247"/>
      <c r="U10" s="1248"/>
      <c r="V10" s="392"/>
      <c r="W10" s="393"/>
      <c r="X10" s="393"/>
      <c r="Y10" s="393"/>
      <c r="Z10" s="393"/>
      <c r="AA10" s="394"/>
      <c r="AB10" s="392"/>
      <c r="AC10" s="393"/>
      <c r="AD10" s="393"/>
      <c r="AE10" s="393"/>
      <c r="AF10" s="393"/>
      <c r="AG10" s="394"/>
      <c r="AH10" s="1104" t="str">
        <f t="shared" si="1"/>
        <v>:</v>
      </c>
      <c r="AI10" s="1105"/>
      <c r="AJ10" s="1106"/>
      <c r="AK10" s="393"/>
      <c r="AL10" s="393"/>
      <c r="AM10" s="1411"/>
      <c r="AN10" s="1411"/>
      <c r="AO10" s="1411"/>
      <c r="AP10" s="1411"/>
      <c r="AQ10" s="1108" t="str">
        <f t="shared" si="7"/>
        <v>:</v>
      </c>
      <c r="AR10" s="1106"/>
      <c r="AS10" s="1108" t="str">
        <f t="shared" si="2"/>
        <v>:</v>
      </c>
      <c r="AT10" s="1153"/>
      <c r="AU10" s="706"/>
      <c r="AV10" s="707" t="b">
        <f t="shared" si="8"/>
        <v>0</v>
      </c>
      <c r="AW10" s="707" t="str">
        <f t="shared" si="9"/>
        <v>0</v>
      </c>
      <c r="AX10" s="761"/>
      <c r="AY10" s="716"/>
      <c r="AZ10" s="709"/>
      <c r="BA10" s="641"/>
      <c r="BB10" s="671">
        <v>4</v>
      </c>
      <c r="BC10" s="763"/>
      <c r="BD10" s="1139" t="s">
        <v>88</v>
      </c>
      <c r="BE10" s="1140"/>
      <c r="BF10" s="691"/>
      <c r="BG10" s="767"/>
      <c r="BH10" s="1141" t="s">
        <v>88</v>
      </c>
      <c r="BI10" s="1142"/>
      <c r="BJ10" s="641"/>
      <c r="BK10" s="641"/>
      <c r="BL10" s="641"/>
      <c r="BM10" s="641"/>
      <c r="BN10" s="641"/>
      <c r="BO10" s="641"/>
      <c r="BP10" s="641"/>
      <c r="BQ10" s="717" t="str">
        <f t="shared" si="19"/>
        <v/>
      </c>
      <c r="BR10" s="718" t="str">
        <f t="shared" si="3"/>
        <v/>
      </c>
      <c r="BS10" s="718" t="str">
        <f t="shared" si="4"/>
        <v/>
      </c>
      <c r="BT10" s="718" t="str">
        <f t="shared" si="5"/>
        <v/>
      </c>
      <c r="BU10" s="719" t="str">
        <f t="shared" si="6"/>
        <v/>
      </c>
      <c r="BV10" s="641"/>
      <c r="BW10" s="717" t="str">
        <f t="shared" si="10"/>
        <v/>
      </c>
      <c r="BX10" s="718" t="str">
        <f t="shared" si="11"/>
        <v/>
      </c>
      <c r="BY10" s="718" t="str">
        <f t="shared" si="12"/>
        <v/>
      </c>
      <c r="BZ10" s="718" t="str">
        <f t="shared" si="13"/>
        <v/>
      </c>
      <c r="CA10" s="719" t="str">
        <f t="shared" si="14"/>
        <v/>
      </c>
      <c r="CB10" s="641"/>
      <c r="CC10" s="641"/>
      <c r="CD10" s="723" t="str">
        <f t="shared" si="15"/>
        <v>ab-</v>
      </c>
      <c r="CE10" s="724" t="str">
        <f t="shared" si="16"/>
        <v>cd-</v>
      </c>
      <c r="CF10" s="641"/>
      <c r="CG10" s="723" t="str">
        <f t="shared" si="17"/>
        <v>-</v>
      </c>
      <c r="CH10" s="724" t="str">
        <f t="shared" si="18"/>
        <v>-</v>
      </c>
      <c r="CI10" s="641"/>
      <c r="CJ10" s="641"/>
      <c r="CK10" s="641"/>
      <c r="CL10" s="641"/>
      <c r="CM10" s="641"/>
      <c r="CN10" s="641"/>
      <c r="CO10" s="641"/>
      <c r="CP10" s="641"/>
      <c r="CQ10" s="641"/>
      <c r="CR10" s="641"/>
      <c r="CS10" s="641"/>
      <c r="CT10" s="641"/>
      <c r="CU10" s="641"/>
      <c r="CV10" s="641"/>
      <c r="CW10" s="641"/>
      <c r="CX10" s="641"/>
      <c r="CY10" s="641"/>
      <c r="CZ10" s="641"/>
      <c r="DA10" s="641"/>
      <c r="DB10" s="641"/>
      <c r="DC10" s="641"/>
      <c r="DD10" s="641"/>
      <c r="DE10" s="641"/>
      <c r="DF10" s="641"/>
      <c r="DG10" s="641"/>
      <c r="DH10" s="641"/>
      <c r="DI10" s="641"/>
      <c r="DJ10" s="641"/>
      <c r="DK10" s="641"/>
      <c r="DL10" s="641"/>
      <c r="DM10" s="641"/>
      <c r="DN10" s="641"/>
      <c r="DO10" s="641"/>
      <c r="DP10" s="641"/>
      <c r="DQ10" s="641"/>
      <c r="DR10" s="641"/>
      <c r="DS10" s="641"/>
      <c r="DT10" s="641"/>
      <c r="DU10" s="641"/>
      <c r="DV10" s="641"/>
      <c r="DW10" s="641"/>
      <c r="DX10" s="641"/>
      <c r="DY10" s="641"/>
      <c r="DZ10" s="641"/>
      <c r="EA10" s="641"/>
      <c r="EB10" s="641"/>
      <c r="EC10" s="641"/>
      <c r="ED10" s="641"/>
      <c r="EE10" s="641"/>
      <c r="EF10" s="641"/>
      <c r="EG10" s="641"/>
      <c r="EH10" s="641"/>
      <c r="EI10" s="641"/>
      <c r="EJ10" s="641"/>
      <c r="EK10" s="641"/>
      <c r="EL10" s="641"/>
      <c r="EM10" s="641"/>
      <c r="EN10" s="641"/>
      <c r="EO10" s="641"/>
      <c r="EP10" s="641"/>
    </row>
    <row r="11" spans="1:146" s="715" customFormat="1" ht="13.5" customHeight="1" x14ac:dyDescent="0.15">
      <c r="A11" s="898" t="str">
        <f>IF($F$4="","",IF(GameMember!A9="","-",GameMember!A9))</f>
        <v>-</v>
      </c>
      <c r="B11" s="1414" t="str">
        <f>IF(A11="","",IF(A11="-","-",IF(AND(GameMember!C9=0,GameMember!D9=0),+GameMember!B9,IF(AND(GameMember!C9&lt;&gt;0,GameMember!D9=0),+GameMember!B9&amp;" "&amp;GameMember!C9,IF(AND(GameMember!C9=0,GameMember!D9&lt;&gt;0),+GameMember!B9&amp;" "&amp;GameMember!D9,IF(AND(GameMember!C9&lt;&gt;0,GameMember!D9&lt;&gt;0),+GameMember!B9&amp;" "&amp;GameMember!C9&amp;" "&amp;GameMember!D9,""))))))</f>
        <v>-</v>
      </c>
      <c r="C11" s="1415"/>
      <c r="D11" s="1415"/>
      <c r="E11" s="1415"/>
      <c r="F11" s="1415"/>
      <c r="G11" s="1415"/>
      <c r="H11" s="1415"/>
      <c r="I11" s="1416"/>
      <c r="J11" s="133" t="str">
        <f>IF(A11="","",IF(A11="-","-",+GameMember!E9))</f>
        <v>-</v>
      </c>
      <c r="K11" s="722" t="s">
        <v>90</v>
      </c>
      <c r="L11" s="899" t="s">
        <v>3</v>
      </c>
      <c r="M11" s="755"/>
      <c r="N11" s="1130" t="str">
        <f t="shared" si="0"/>
        <v>:</v>
      </c>
      <c r="O11" s="1131"/>
      <c r="P11" s="1132"/>
      <c r="Q11" s="393"/>
      <c r="R11" s="393"/>
      <c r="S11" s="393"/>
      <c r="T11" s="1247"/>
      <c r="U11" s="1248"/>
      <c r="V11" s="392"/>
      <c r="W11" s="393"/>
      <c r="X11" s="393"/>
      <c r="Y11" s="393"/>
      <c r="Z11" s="393"/>
      <c r="AA11" s="394"/>
      <c r="AB11" s="392"/>
      <c r="AC11" s="393"/>
      <c r="AD11" s="393"/>
      <c r="AE11" s="393"/>
      <c r="AF11" s="393"/>
      <c r="AG11" s="394"/>
      <c r="AH11" s="1104" t="str">
        <f t="shared" si="1"/>
        <v>:</v>
      </c>
      <c r="AI11" s="1105"/>
      <c r="AJ11" s="1106"/>
      <c r="AK11" s="393"/>
      <c r="AL11" s="393"/>
      <c r="AM11" s="1411"/>
      <c r="AN11" s="1411"/>
      <c r="AO11" s="1411"/>
      <c r="AP11" s="1411"/>
      <c r="AQ11" s="1108" t="str">
        <f t="shared" si="7"/>
        <v>:</v>
      </c>
      <c r="AR11" s="1106"/>
      <c r="AS11" s="1108" t="str">
        <f t="shared" si="2"/>
        <v>:</v>
      </c>
      <c r="AT11" s="1153"/>
      <c r="AU11" s="706"/>
      <c r="AV11" s="707" t="b">
        <f t="shared" si="8"/>
        <v>0</v>
      </c>
      <c r="AW11" s="707" t="str">
        <f t="shared" si="9"/>
        <v>0</v>
      </c>
      <c r="AX11" s="761"/>
      <c r="AY11" s="716"/>
      <c r="AZ11" s="709"/>
      <c r="BA11" s="641"/>
      <c r="BB11" s="671">
        <v>5</v>
      </c>
      <c r="BC11" s="763"/>
      <c r="BD11" s="1139" t="s">
        <v>215</v>
      </c>
      <c r="BE11" s="1140"/>
      <c r="BF11" s="691"/>
      <c r="BG11" s="767"/>
      <c r="BH11" s="1141" t="s">
        <v>88</v>
      </c>
      <c r="BI11" s="1142"/>
      <c r="BJ11" s="641"/>
      <c r="BK11" s="641"/>
      <c r="BL11" s="641"/>
      <c r="BM11" s="641"/>
      <c r="BN11" s="641"/>
      <c r="BO11" s="641"/>
      <c r="BP11" s="641"/>
      <c r="BQ11" s="717" t="str">
        <f t="shared" si="19"/>
        <v/>
      </c>
      <c r="BR11" s="718" t="str">
        <f t="shared" si="3"/>
        <v/>
      </c>
      <c r="BS11" s="718" t="str">
        <f t="shared" si="4"/>
        <v/>
      </c>
      <c r="BT11" s="718" t="str">
        <f t="shared" si="5"/>
        <v/>
      </c>
      <c r="BU11" s="719" t="str">
        <f t="shared" si="6"/>
        <v/>
      </c>
      <c r="BV11" s="641"/>
      <c r="BW11" s="717" t="str">
        <f t="shared" si="10"/>
        <v/>
      </c>
      <c r="BX11" s="718" t="str">
        <f t="shared" si="11"/>
        <v/>
      </c>
      <c r="BY11" s="718" t="str">
        <f t="shared" si="12"/>
        <v/>
      </c>
      <c r="BZ11" s="718" t="str">
        <f t="shared" si="13"/>
        <v/>
      </c>
      <c r="CA11" s="719" t="str">
        <f t="shared" si="14"/>
        <v/>
      </c>
      <c r="CB11" s="641"/>
      <c r="CC11" s="641"/>
      <c r="CD11" s="642" t="str">
        <f t="shared" si="15"/>
        <v>ab-</v>
      </c>
      <c r="CE11" s="643" t="str">
        <f t="shared" si="16"/>
        <v>cd-</v>
      </c>
      <c r="CF11" s="641"/>
      <c r="CG11" s="642" t="str">
        <f t="shared" si="17"/>
        <v>-</v>
      </c>
      <c r="CH11" s="643" t="str">
        <f t="shared" si="18"/>
        <v>-</v>
      </c>
      <c r="CI11" s="641"/>
      <c r="CJ11" s="641"/>
      <c r="CK11" s="641"/>
      <c r="CL11" s="641"/>
      <c r="CM11" s="641"/>
      <c r="CN11" s="641"/>
      <c r="CO11" s="641"/>
      <c r="CP11" s="641"/>
      <c r="CQ11" s="641"/>
      <c r="CR11" s="641"/>
      <c r="CS11" s="641"/>
      <c r="CT11" s="641"/>
      <c r="CU11" s="641"/>
      <c r="CV11" s="641"/>
      <c r="CW11" s="641"/>
      <c r="CX11" s="641"/>
      <c r="CY11" s="641"/>
      <c r="CZ11" s="641"/>
      <c r="DA11" s="641"/>
      <c r="DB11" s="641"/>
      <c r="DC11" s="641"/>
      <c r="DD11" s="641"/>
      <c r="DE11" s="641"/>
      <c r="DF11" s="641"/>
      <c r="DG11" s="641"/>
      <c r="DH11" s="641"/>
      <c r="DI11" s="641"/>
      <c r="DJ11" s="641"/>
      <c r="DK11" s="641"/>
      <c r="DL11" s="641"/>
      <c r="DM11" s="641"/>
      <c r="DN11" s="641"/>
      <c r="DO11" s="641"/>
      <c r="DP11" s="641"/>
      <c r="DQ11" s="641"/>
      <c r="DR11" s="641"/>
      <c r="DS11" s="641"/>
      <c r="DT11" s="641"/>
      <c r="DU11" s="641"/>
      <c r="DV11" s="641"/>
      <c r="DW11" s="641"/>
      <c r="DX11" s="641"/>
      <c r="DY11" s="641"/>
      <c r="DZ11" s="641"/>
      <c r="EA11" s="641"/>
      <c r="EB11" s="641"/>
      <c r="EC11" s="641"/>
      <c r="ED11" s="641"/>
      <c r="EE11" s="641"/>
      <c r="EF11" s="641"/>
      <c r="EG11" s="641"/>
      <c r="EH11" s="641"/>
      <c r="EI11" s="641"/>
      <c r="EJ11" s="641"/>
      <c r="EK11" s="641"/>
      <c r="EL11" s="641"/>
      <c r="EM11" s="641"/>
      <c r="EN11" s="641"/>
      <c r="EO11" s="641"/>
      <c r="EP11" s="641"/>
    </row>
    <row r="12" spans="1:146" s="715" customFormat="1" ht="13.5" customHeight="1" x14ac:dyDescent="0.15">
      <c r="A12" s="898" t="str">
        <f>IF($F$4="","",IF(GameMember!A10="","-",GameMember!A10))</f>
        <v>-</v>
      </c>
      <c r="B12" s="1414" t="str">
        <f>IF(A12="","",IF(A12="-","-",IF(AND(GameMember!C10=0,GameMember!D10=0),+GameMember!B10,IF(AND(GameMember!C10&lt;&gt;0,GameMember!D10=0),+GameMember!B10&amp;" "&amp;GameMember!C10,IF(AND(GameMember!C10=0,GameMember!D10&lt;&gt;0),+GameMember!B10&amp;" "&amp;GameMember!D10,IF(AND(GameMember!C10&lt;&gt;0,GameMember!D10&lt;&gt;0),+GameMember!B10&amp;" "&amp;GameMember!C10&amp;" "&amp;GameMember!D10,""))))))</f>
        <v>-</v>
      </c>
      <c r="C12" s="1415"/>
      <c r="D12" s="1415"/>
      <c r="E12" s="1415"/>
      <c r="F12" s="1415"/>
      <c r="G12" s="1415"/>
      <c r="H12" s="1415"/>
      <c r="I12" s="1416"/>
      <c r="J12" s="133" t="str">
        <f>IF(A12="","",IF(A12="-","-",+GameMember!E10))</f>
        <v>-</v>
      </c>
      <c r="K12" s="722" t="s">
        <v>90</v>
      </c>
      <c r="L12" s="899" t="s">
        <v>3</v>
      </c>
      <c r="M12" s="755"/>
      <c r="N12" s="1130" t="str">
        <f t="shared" si="0"/>
        <v>:</v>
      </c>
      <c r="O12" s="1131"/>
      <c r="P12" s="1132"/>
      <c r="Q12" s="393"/>
      <c r="R12" s="393"/>
      <c r="S12" s="393"/>
      <c r="T12" s="1247"/>
      <c r="U12" s="1248"/>
      <c r="V12" s="392"/>
      <c r="W12" s="393"/>
      <c r="X12" s="393"/>
      <c r="Y12" s="393"/>
      <c r="Z12" s="393"/>
      <c r="AA12" s="394"/>
      <c r="AB12" s="392"/>
      <c r="AC12" s="393"/>
      <c r="AD12" s="393"/>
      <c r="AE12" s="393"/>
      <c r="AF12" s="393"/>
      <c r="AG12" s="394"/>
      <c r="AH12" s="1104" t="str">
        <f t="shared" si="1"/>
        <v>:</v>
      </c>
      <c r="AI12" s="1105"/>
      <c r="AJ12" s="1106"/>
      <c r="AK12" s="393"/>
      <c r="AL12" s="393"/>
      <c r="AM12" s="1411"/>
      <c r="AN12" s="1411"/>
      <c r="AO12" s="1411"/>
      <c r="AP12" s="1411"/>
      <c r="AQ12" s="1108" t="str">
        <f t="shared" si="7"/>
        <v>:</v>
      </c>
      <c r="AR12" s="1106"/>
      <c r="AS12" s="1108" t="str">
        <f t="shared" si="2"/>
        <v>:</v>
      </c>
      <c r="AT12" s="1153"/>
      <c r="AU12" s="706"/>
      <c r="AV12" s="707" t="b">
        <f t="shared" si="8"/>
        <v>0</v>
      </c>
      <c r="AW12" s="707" t="str">
        <f t="shared" si="9"/>
        <v>0</v>
      </c>
      <c r="AX12" s="761"/>
      <c r="AY12" s="716"/>
      <c r="AZ12" s="709"/>
      <c r="BA12" s="641"/>
      <c r="BB12" s="671">
        <v>6</v>
      </c>
      <c r="BC12" s="763"/>
      <c r="BD12" s="1139" t="s">
        <v>88</v>
      </c>
      <c r="BE12" s="1140"/>
      <c r="BF12" s="691"/>
      <c r="BG12" s="767"/>
      <c r="BH12" s="1141" t="s">
        <v>88</v>
      </c>
      <c r="BI12" s="1142"/>
      <c r="BJ12" s="641"/>
      <c r="BK12" s="641"/>
      <c r="BL12" s="641"/>
      <c r="BM12" s="641"/>
      <c r="BN12" s="641"/>
      <c r="BO12" s="641"/>
      <c r="BP12" s="641"/>
      <c r="BQ12" s="717" t="str">
        <f t="shared" si="19"/>
        <v/>
      </c>
      <c r="BR12" s="718" t="str">
        <f t="shared" si="3"/>
        <v/>
      </c>
      <c r="BS12" s="718" t="str">
        <f t="shared" si="4"/>
        <v/>
      </c>
      <c r="BT12" s="718" t="str">
        <f t="shared" si="5"/>
        <v/>
      </c>
      <c r="BU12" s="719" t="str">
        <f t="shared" si="6"/>
        <v/>
      </c>
      <c r="BV12" s="641"/>
      <c r="BW12" s="717" t="str">
        <f t="shared" si="10"/>
        <v/>
      </c>
      <c r="BX12" s="718" t="str">
        <f t="shared" si="11"/>
        <v/>
      </c>
      <c r="BY12" s="718" t="str">
        <f t="shared" si="12"/>
        <v/>
      </c>
      <c r="BZ12" s="718" t="str">
        <f t="shared" si="13"/>
        <v/>
      </c>
      <c r="CA12" s="719" t="str">
        <f t="shared" si="14"/>
        <v/>
      </c>
      <c r="CB12" s="641"/>
      <c r="CC12" s="641"/>
      <c r="CD12" s="642" t="str">
        <f t="shared" si="15"/>
        <v>ab-</v>
      </c>
      <c r="CE12" s="643" t="str">
        <f t="shared" si="16"/>
        <v>cd-</v>
      </c>
      <c r="CF12" s="641"/>
      <c r="CG12" s="642" t="str">
        <f t="shared" si="17"/>
        <v>-</v>
      </c>
      <c r="CH12" s="643" t="str">
        <f t="shared" si="18"/>
        <v>-</v>
      </c>
      <c r="CI12" s="641"/>
      <c r="CJ12" s="641"/>
      <c r="CK12" s="641"/>
      <c r="CL12" s="641"/>
      <c r="CM12" s="641"/>
      <c r="CN12" s="641"/>
      <c r="CO12" s="641"/>
      <c r="CP12" s="641"/>
      <c r="CQ12" s="641"/>
      <c r="CR12" s="641"/>
      <c r="CS12" s="641"/>
      <c r="CT12" s="641"/>
      <c r="CU12" s="641"/>
      <c r="CV12" s="641"/>
      <c r="CW12" s="641"/>
      <c r="CX12" s="641"/>
      <c r="CY12" s="641"/>
      <c r="CZ12" s="641"/>
      <c r="DA12" s="641"/>
      <c r="DB12" s="641"/>
      <c r="DC12" s="641"/>
      <c r="DD12" s="641"/>
      <c r="DE12" s="641"/>
      <c r="DF12" s="641"/>
      <c r="DG12" s="641"/>
      <c r="DH12" s="641"/>
      <c r="DI12" s="641"/>
      <c r="DJ12" s="641"/>
      <c r="DK12" s="641"/>
      <c r="DL12" s="641"/>
      <c r="DM12" s="641"/>
      <c r="DN12" s="641"/>
      <c r="DO12" s="641"/>
      <c r="DP12" s="641"/>
      <c r="DQ12" s="641"/>
      <c r="DR12" s="641"/>
      <c r="DS12" s="641"/>
      <c r="DT12" s="641"/>
      <c r="DU12" s="641"/>
      <c r="DV12" s="641"/>
      <c r="DW12" s="641"/>
      <c r="DX12" s="641"/>
      <c r="DY12" s="641"/>
      <c r="DZ12" s="641"/>
      <c r="EA12" s="641"/>
      <c r="EB12" s="641"/>
      <c r="EC12" s="641"/>
      <c r="ED12" s="641"/>
      <c r="EE12" s="641"/>
      <c r="EF12" s="641"/>
      <c r="EG12" s="641"/>
      <c r="EH12" s="641"/>
      <c r="EI12" s="641"/>
      <c r="EJ12" s="641"/>
      <c r="EK12" s="641"/>
      <c r="EL12" s="641"/>
      <c r="EM12" s="641"/>
      <c r="EN12" s="641"/>
      <c r="EO12" s="641"/>
      <c r="EP12" s="641"/>
    </row>
    <row r="13" spans="1:146" s="715" customFormat="1" ht="13.5" customHeight="1" x14ac:dyDescent="0.15">
      <c r="A13" s="898" t="str">
        <f>IF($F$4="","",IF(GameMember!A11="","-",GameMember!A11))</f>
        <v>-</v>
      </c>
      <c r="B13" s="1414" t="str">
        <f>IF(A13="","",IF(A13="-","-",IF(AND(GameMember!C11=0,GameMember!D11=0),+GameMember!B11,IF(AND(GameMember!C11&lt;&gt;0,GameMember!D11=0),+GameMember!B11&amp;" "&amp;GameMember!C11,IF(AND(GameMember!C11=0,GameMember!D11&lt;&gt;0),+GameMember!B11&amp;" "&amp;GameMember!D11,IF(AND(GameMember!C11&lt;&gt;0,GameMember!D11&lt;&gt;0),+GameMember!B11&amp;" "&amp;GameMember!C11&amp;" "&amp;GameMember!D11,""))))))</f>
        <v>-</v>
      </c>
      <c r="C13" s="1415"/>
      <c r="D13" s="1415"/>
      <c r="E13" s="1415"/>
      <c r="F13" s="1415"/>
      <c r="G13" s="1415"/>
      <c r="H13" s="1415"/>
      <c r="I13" s="1416"/>
      <c r="J13" s="133" t="str">
        <f>IF(A13="","",IF(A13="-","-",+GameMember!E11))</f>
        <v>-</v>
      </c>
      <c r="K13" s="722" t="s">
        <v>90</v>
      </c>
      <c r="L13" s="899" t="s">
        <v>3</v>
      </c>
      <c r="M13" s="755"/>
      <c r="N13" s="1130" t="str">
        <f t="shared" si="0"/>
        <v>:</v>
      </c>
      <c r="O13" s="1131"/>
      <c r="P13" s="1132"/>
      <c r="Q13" s="393"/>
      <c r="R13" s="393"/>
      <c r="S13" s="393"/>
      <c r="T13" s="1247"/>
      <c r="U13" s="1248"/>
      <c r="V13" s="392"/>
      <c r="W13" s="393"/>
      <c r="X13" s="393"/>
      <c r="Y13" s="393"/>
      <c r="Z13" s="393"/>
      <c r="AA13" s="394"/>
      <c r="AB13" s="392"/>
      <c r="AC13" s="393"/>
      <c r="AD13" s="393"/>
      <c r="AE13" s="393"/>
      <c r="AF13" s="393"/>
      <c r="AG13" s="394"/>
      <c r="AH13" s="1104" t="str">
        <f t="shared" si="1"/>
        <v>:</v>
      </c>
      <c r="AI13" s="1105"/>
      <c r="AJ13" s="1106"/>
      <c r="AK13" s="393"/>
      <c r="AL13" s="393"/>
      <c r="AM13" s="1411"/>
      <c r="AN13" s="1411"/>
      <c r="AO13" s="1411"/>
      <c r="AP13" s="1411"/>
      <c r="AQ13" s="1108" t="str">
        <f t="shared" si="7"/>
        <v>:</v>
      </c>
      <c r="AR13" s="1106"/>
      <c r="AS13" s="1108" t="str">
        <f t="shared" si="2"/>
        <v>:</v>
      </c>
      <c r="AT13" s="1153"/>
      <c r="AU13" s="706"/>
      <c r="AV13" s="707" t="b">
        <f t="shared" si="8"/>
        <v>0</v>
      </c>
      <c r="AW13" s="707" t="str">
        <f t="shared" si="9"/>
        <v>0</v>
      </c>
      <c r="AX13" s="761"/>
      <c r="AY13" s="716"/>
      <c r="AZ13" s="709"/>
      <c r="BA13" s="641"/>
      <c r="BB13" s="671">
        <v>7</v>
      </c>
      <c r="BC13" s="763"/>
      <c r="BD13" s="1139" t="s">
        <v>88</v>
      </c>
      <c r="BE13" s="1140"/>
      <c r="BF13" s="691"/>
      <c r="BG13" s="767"/>
      <c r="BH13" s="1141" t="s">
        <v>88</v>
      </c>
      <c r="BI13" s="1142"/>
      <c r="BJ13" s="641"/>
      <c r="BK13" s="641"/>
      <c r="BL13" s="641"/>
      <c r="BM13" s="641"/>
      <c r="BN13" s="641"/>
      <c r="BO13" s="641"/>
      <c r="BP13" s="641"/>
      <c r="BQ13" s="717" t="str">
        <f t="shared" si="19"/>
        <v/>
      </c>
      <c r="BR13" s="718" t="str">
        <f t="shared" si="3"/>
        <v/>
      </c>
      <c r="BS13" s="718" t="str">
        <f t="shared" si="4"/>
        <v/>
      </c>
      <c r="BT13" s="718" t="str">
        <f t="shared" si="5"/>
        <v/>
      </c>
      <c r="BU13" s="719" t="str">
        <f t="shared" si="6"/>
        <v/>
      </c>
      <c r="BV13" s="641"/>
      <c r="BW13" s="717" t="str">
        <f t="shared" si="10"/>
        <v/>
      </c>
      <c r="BX13" s="718" t="str">
        <f t="shared" si="11"/>
        <v/>
      </c>
      <c r="BY13" s="718" t="str">
        <f t="shared" si="12"/>
        <v/>
      </c>
      <c r="BZ13" s="718" t="str">
        <f t="shared" si="13"/>
        <v/>
      </c>
      <c r="CA13" s="719" t="str">
        <f t="shared" si="14"/>
        <v/>
      </c>
      <c r="CB13" s="641"/>
      <c r="CC13" s="641"/>
      <c r="CD13" s="642" t="str">
        <f t="shared" si="15"/>
        <v>ab-</v>
      </c>
      <c r="CE13" s="643" t="str">
        <f t="shared" si="16"/>
        <v>cd-</v>
      </c>
      <c r="CF13" s="641"/>
      <c r="CG13" s="642" t="str">
        <f t="shared" si="17"/>
        <v>-</v>
      </c>
      <c r="CH13" s="643" t="str">
        <f t="shared" si="18"/>
        <v>-</v>
      </c>
      <c r="CI13" s="641"/>
      <c r="CJ13" s="641"/>
      <c r="CK13" s="641"/>
      <c r="CL13" s="641"/>
      <c r="CM13" s="641"/>
      <c r="CN13" s="641"/>
      <c r="CO13" s="641"/>
      <c r="CP13" s="641"/>
      <c r="CQ13" s="641"/>
      <c r="CR13" s="641"/>
      <c r="CS13" s="641"/>
      <c r="CT13" s="641"/>
      <c r="CU13" s="641"/>
      <c r="CV13" s="641"/>
      <c r="CW13" s="641"/>
      <c r="CX13" s="641"/>
      <c r="CY13" s="641"/>
      <c r="CZ13" s="641"/>
      <c r="DA13" s="641"/>
      <c r="DB13" s="641"/>
      <c r="DC13" s="641"/>
      <c r="DD13" s="641"/>
      <c r="DE13" s="641"/>
      <c r="DF13" s="641"/>
      <c r="DG13" s="641"/>
      <c r="DH13" s="641"/>
      <c r="DI13" s="641"/>
      <c r="DJ13" s="641"/>
      <c r="DK13" s="641"/>
      <c r="DL13" s="641"/>
      <c r="DM13" s="641"/>
      <c r="DN13" s="641"/>
      <c r="DO13" s="641"/>
      <c r="DP13" s="641"/>
      <c r="DQ13" s="641"/>
      <c r="DR13" s="641"/>
      <c r="DS13" s="641"/>
      <c r="DT13" s="641"/>
      <c r="DU13" s="641"/>
      <c r="DV13" s="641"/>
      <c r="DW13" s="641"/>
      <c r="DX13" s="641"/>
      <c r="DY13" s="641"/>
      <c r="DZ13" s="641"/>
      <c r="EA13" s="641"/>
      <c r="EB13" s="641"/>
      <c r="EC13" s="641"/>
      <c r="ED13" s="641"/>
      <c r="EE13" s="641"/>
      <c r="EF13" s="641"/>
      <c r="EG13" s="641"/>
      <c r="EH13" s="641"/>
      <c r="EI13" s="641"/>
      <c r="EJ13" s="641"/>
      <c r="EK13" s="641"/>
      <c r="EL13" s="641"/>
      <c r="EM13" s="641"/>
      <c r="EN13" s="641"/>
      <c r="EO13" s="641"/>
      <c r="EP13" s="641"/>
    </row>
    <row r="14" spans="1:146" s="715" customFormat="1" ht="13.5" customHeight="1" x14ac:dyDescent="0.15">
      <c r="A14" s="898" t="str">
        <f>IF($F$4="","",IF(GameMember!A12="","-",GameMember!A12))</f>
        <v>-</v>
      </c>
      <c r="B14" s="1414" t="str">
        <f>IF(A14="","",IF(A14="-","-",IF(AND(GameMember!C12=0,GameMember!D12=0),+GameMember!B12,IF(AND(GameMember!C12&lt;&gt;0,GameMember!D12=0),+GameMember!B12&amp;" "&amp;GameMember!C12,IF(AND(GameMember!C12=0,GameMember!D12&lt;&gt;0),+GameMember!B12&amp;" "&amp;GameMember!D12,IF(AND(GameMember!C12&lt;&gt;0,GameMember!D12&lt;&gt;0),+GameMember!B12&amp;" "&amp;GameMember!C12&amp;" "&amp;GameMember!D12,""))))))</f>
        <v>-</v>
      </c>
      <c r="C14" s="1415"/>
      <c r="D14" s="1415"/>
      <c r="E14" s="1415"/>
      <c r="F14" s="1415"/>
      <c r="G14" s="1415"/>
      <c r="H14" s="1415"/>
      <c r="I14" s="1416"/>
      <c r="J14" s="133" t="str">
        <f>IF(A14="","",IF(A14="-","-",+GameMember!E12))</f>
        <v>-</v>
      </c>
      <c r="K14" s="722" t="s">
        <v>90</v>
      </c>
      <c r="L14" s="899" t="s">
        <v>3</v>
      </c>
      <c r="M14" s="755"/>
      <c r="N14" s="1130" t="str">
        <f t="shared" si="0"/>
        <v>:</v>
      </c>
      <c r="O14" s="1131"/>
      <c r="P14" s="1132"/>
      <c r="Q14" s="393"/>
      <c r="R14" s="393"/>
      <c r="S14" s="393"/>
      <c r="T14" s="1247"/>
      <c r="U14" s="1248"/>
      <c r="V14" s="392"/>
      <c r="W14" s="393"/>
      <c r="X14" s="393"/>
      <c r="Y14" s="393"/>
      <c r="Z14" s="393"/>
      <c r="AA14" s="394"/>
      <c r="AB14" s="392"/>
      <c r="AC14" s="393"/>
      <c r="AD14" s="393"/>
      <c r="AE14" s="393"/>
      <c r="AF14" s="393"/>
      <c r="AG14" s="394"/>
      <c r="AH14" s="1104" t="str">
        <f t="shared" si="1"/>
        <v>:</v>
      </c>
      <c r="AI14" s="1105"/>
      <c r="AJ14" s="1106"/>
      <c r="AK14" s="393"/>
      <c r="AL14" s="393"/>
      <c r="AM14" s="1411"/>
      <c r="AN14" s="1411"/>
      <c r="AO14" s="1411"/>
      <c r="AP14" s="1411"/>
      <c r="AQ14" s="1108" t="str">
        <f t="shared" si="7"/>
        <v>:</v>
      </c>
      <c r="AR14" s="1106"/>
      <c r="AS14" s="1108" t="str">
        <f t="shared" si="2"/>
        <v>:</v>
      </c>
      <c r="AT14" s="1153"/>
      <c r="AU14" s="706"/>
      <c r="AV14" s="707" t="b">
        <f t="shared" si="8"/>
        <v>0</v>
      </c>
      <c r="AW14" s="707" t="str">
        <f t="shared" si="9"/>
        <v>0</v>
      </c>
      <c r="AX14" s="761"/>
      <c r="AY14" s="716"/>
      <c r="AZ14" s="709"/>
      <c r="BA14" s="641"/>
      <c r="BB14" s="671">
        <v>8</v>
      </c>
      <c r="BC14" s="763"/>
      <c r="BD14" s="1139" t="s">
        <v>88</v>
      </c>
      <c r="BE14" s="1140"/>
      <c r="BF14" s="691"/>
      <c r="BG14" s="767"/>
      <c r="BH14" s="1141" t="s">
        <v>88</v>
      </c>
      <c r="BI14" s="1142"/>
      <c r="BJ14" s="641"/>
      <c r="BK14" s="641"/>
      <c r="BL14" s="641"/>
      <c r="BM14" s="641"/>
      <c r="BN14" s="641"/>
      <c r="BO14" s="641"/>
      <c r="BP14" s="641"/>
      <c r="BQ14" s="717" t="str">
        <f t="shared" si="19"/>
        <v/>
      </c>
      <c r="BR14" s="718" t="str">
        <f t="shared" si="3"/>
        <v/>
      </c>
      <c r="BS14" s="718" t="str">
        <f t="shared" si="4"/>
        <v/>
      </c>
      <c r="BT14" s="718" t="str">
        <f t="shared" si="5"/>
        <v/>
      </c>
      <c r="BU14" s="719" t="str">
        <f t="shared" si="6"/>
        <v/>
      </c>
      <c r="BV14" s="641"/>
      <c r="BW14" s="717" t="str">
        <f t="shared" si="10"/>
        <v/>
      </c>
      <c r="BX14" s="718" t="str">
        <f t="shared" si="11"/>
        <v/>
      </c>
      <c r="BY14" s="718" t="str">
        <f t="shared" si="12"/>
        <v/>
      </c>
      <c r="BZ14" s="718" t="str">
        <f t="shared" si="13"/>
        <v/>
      </c>
      <c r="CA14" s="719" t="str">
        <f t="shared" si="14"/>
        <v/>
      </c>
      <c r="CB14" s="641"/>
      <c r="CC14" s="641"/>
      <c r="CD14" s="642" t="str">
        <f t="shared" si="15"/>
        <v>ab-</v>
      </c>
      <c r="CE14" s="643" t="str">
        <f t="shared" si="16"/>
        <v>cd-</v>
      </c>
      <c r="CF14" s="641"/>
      <c r="CG14" s="642" t="str">
        <f t="shared" si="17"/>
        <v>-</v>
      </c>
      <c r="CH14" s="643" t="str">
        <f t="shared" si="18"/>
        <v>-</v>
      </c>
      <c r="CI14" s="641"/>
      <c r="CJ14" s="641"/>
      <c r="CK14" s="641"/>
      <c r="CL14" s="641"/>
      <c r="CM14" s="641"/>
      <c r="CN14" s="641"/>
      <c r="CO14" s="641"/>
      <c r="CP14" s="641"/>
      <c r="CQ14" s="641"/>
      <c r="CR14" s="641"/>
      <c r="CS14" s="641"/>
      <c r="CT14" s="641"/>
      <c r="CU14" s="641"/>
      <c r="CV14" s="641"/>
      <c r="CW14" s="641"/>
      <c r="CX14" s="641"/>
      <c r="CY14" s="641"/>
      <c r="CZ14" s="641"/>
      <c r="DA14" s="641"/>
      <c r="DB14" s="641"/>
      <c r="DC14" s="641"/>
      <c r="DD14" s="641"/>
      <c r="DE14" s="641"/>
      <c r="DF14" s="641"/>
      <c r="DG14" s="641"/>
      <c r="DH14" s="641"/>
      <c r="DI14" s="641"/>
      <c r="DJ14" s="641"/>
      <c r="DK14" s="641"/>
      <c r="DL14" s="641"/>
      <c r="DM14" s="641"/>
      <c r="DN14" s="641"/>
      <c r="DO14" s="641"/>
      <c r="DP14" s="641"/>
      <c r="DQ14" s="641"/>
      <c r="DR14" s="641"/>
      <c r="DS14" s="641"/>
      <c r="DT14" s="641"/>
      <c r="DU14" s="641"/>
      <c r="DV14" s="641"/>
      <c r="DW14" s="641"/>
      <c r="DX14" s="641"/>
      <c r="DY14" s="641"/>
      <c r="DZ14" s="641"/>
      <c r="EA14" s="641"/>
      <c r="EB14" s="641"/>
      <c r="EC14" s="641"/>
      <c r="ED14" s="641"/>
      <c r="EE14" s="641"/>
      <c r="EF14" s="641"/>
      <c r="EG14" s="641"/>
      <c r="EH14" s="641"/>
      <c r="EI14" s="641"/>
      <c r="EJ14" s="641"/>
      <c r="EK14" s="641"/>
      <c r="EL14" s="641"/>
      <c r="EM14" s="641"/>
      <c r="EN14" s="641"/>
      <c r="EO14" s="641"/>
      <c r="EP14" s="641"/>
    </row>
    <row r="15" spans="1:146" s="715" customFormat="1" ht="13.5" customHeight="1" x14ac:dyDescent="0.15">
      <c r="A15" s="898" t="str">
        <f>IF($F$4="","",IF(GameMember!A13="","-",GameMember!A13))</f>
        <v>-</v>
      </c>
      <c r="B15" s="1414" t="str">
        <f>IF(A15="","",IF(A15="-","-",IF(AND(GameMember!C13=0,GameMember!D13=0),+GameMember!B13,IF(AND(GameMember!C13&lt;&gt;0,GameMember!D13=0),+GameMember!B13&amp;" "&amp;GameMember!C13,IF(AND(GameMember!C13=0,GameMember!D13&lt;&gt;0),+GameMember!B13&amp;" "&amp;GameMember!D13,IF(AND(GameMember!C13&lt;&gt;0,GameMember!D13&lt;&gt;0),+GameMember!B13&amp;" "&amp;GameMember!C13&amp;" "&amp;GameMember!D13,""))))))</f>
        <v>-</v>
      </c>
      <c r="C15" s="1415"/>
      <c r="D15" s="1415"/>
      <c r="E15" s="1415"/>
      <c r="F15" s="1415"/>
      <c r="G15" s="1415"/>
      <c r="H15" s="1415"/>
      <c r="I15" s="1416"/>
      <c r="J15" s="133" t="str">
        <f>IF(A15="","",IF(A15="-","-",+GameMember!E13))</f>
        <v>-</v>
      </c>
      <c r="K15" s="722" t="s">
        <v>90</v>
      </c>
      <c r="L15" s="899" t="s">
        <v>3</v>
      </c>
      <c r="M15" s="755"/>
      <c r="N15" s="1130" t="str">
        <f t="shared" si="0"/>
        <v>:</v>
      </c>
      <c r="O15" s="1131"/>
      <c r="P15" s="1132"/>
      <c r="Q15" s="393"/>
      <c r="R15" s="393"/>
      <c r="S15" s="393"/>
      <c r="T15" s="1247"/>
      <c r="U15" s="1248"/>
      <c r="V15" s="392"/>
      <c r="W15" s="393"/>
      <c r="X15" s="393"/>
      <c r="Y15" s="393"/>
      <c r="Z15" s="393"/>
      <c r="AA15" s="394"/>
      <c r="AB15" s="392"/>
      <c r="AC15" s="393"/>
      <c r="AD15" s="393"/>
      <c r="AE15" s="393"/>
      <c r="AF15" s="393"/>
      <c r="AG15" s="394"/>
      <c r="AH15" s="1104" t="str">
        <f t="shared" si="1"/>
        <v>:</v>
      </c>
      <c r="AI15" s="1105"/>
      <c r="AJ15" s="1106"/>
      <c r="AK15" s="393"/>
      <c r="AL15" s="393"/>
      <c r="AM15" s="1411"/>
      <c r="AN15" s="1411"/>
      <c r="AO15" s="1411"/>
      <c r="AP15" s="1411"/>
      <c r="AQ15" s="1108" t="str">
        <f t="shared" si="7"/>
        <v>:</v>
      </c>
      <c r="AR15" s="1106"/>
      <c r="AS15" s="1108" t="str">
        <f t="shared" si="2"/>
        <v>:</v>
      </c>
      <c r="AT15" s="1153"/>
      <c r="AU15" s="706"/>
      <c r="AV15" s="707" t="b">
        <f t="shared" si="8"/>
        <v>0</v>
      </c>
      <c r="AW15" s="707" t="str">
        <f t="shared" si="9"/>
        <v>0</v>
      </c>
      <c r="AX15" s="761"/>
      <c r="AY15" s="716"/>
      <c r="AZ15" s="709"/>
      <c r="BA15" s="641"/>
      <c r="BB15" s="671">
        <v>9</v>
      </c>
      <c r="BC15" s="763"/>
      <c r="BD15" s="1139" t="s">
        <v>88</v>
      </c>
      <c r="BE15" s="1140"/>
      <c r="BF15" s="691"/>
      <c r="BG15" s="767"/>
      <c r="BH15" s="1141" t="s">
        <v>88</v>
      </c>
      <c r="BI15" s="1142"/>
      <c r="BJ15" s="641"/>
      <c r="BK15" s="641"/>
      <c r="BL15" s="641"/>
      <c r="BM15" s="641"/>
      <c r="BN15" s="641"/>
      <c r="BO15" s="641"/>
      <c r="BP15" s="641"/>
      <c r="BQ15" s="717" t="str">
        <f t="shared" si="19"/>
        <v/>
      </c>
      <c r="BR15" s="718" t="str">
        <f t="shared" si="3"/>
        <v/>
      </c>
      <c r="BS15" s="718" t="str">
        <f t="shared" si="4"/>
        <v/>
      </c>
      <c r="BT15" s="718" t="str">
        <f t="shared" si="5"/>
        <v/>
      </c>
      <c r="BU15" s="719" t="str">
        <f t="shared" si="6"/>
        <v/>
      </c>
      <c r="BV15" s="641"/>
      <c r="BW15" s="717" t="str">
        <f t="shared" si="10"/>
        <v/>
      </c>
      <c r="BX15" s="718" t="str">
        <f t="shared" si="11"/>
        <v/>
      </c>
      <c r="BY15" s="718" t="str">
        <f t="shared" si="12"/>
        <v/>
      </c>
      <c r="BZ15" s="718" t="str">
        <f t="shared" si="13"/>
        <v/>
      </c>
      <c r="CA15" s="719" t="str">
        <f t="shared" si="14"/>
        <v/>
      </c>
      <c r="CB15" s="641"/>
      <c r="CC15" s="641"/>
      <c r="CD15" s="642" t="str">
        <f t="shared" si="15"/>
        <v>ab-</v>
      </c>
      <c r="CE15" s="643" t="str">
        <f t="shared" si="16"/>
        <v>cd-</v>
      </c>
      <c r="CF15" s="641"/>
      <c r="CG15" s="642" t="str">
        <f t="shared" si="17"/>
        <v>-</v>
      </c>
      <c r="CH15" s="643" t="str">
        <f t="shared" si="18"/>
        <v>-</v>
      </c>
      <c r="CI15" s="641"/>
      <c r="CJ15" s="641"/>
      <c r="CK15" s="641"/>
      <c r="CL15" s="641"/>
      <c r="CM15" s="641"/>
      <c r="CN15" s="641"/>
      <c r="CO15" s="641"/>
      <c r="CP15" s="641"/>
      <c r="CQ15" s="641"/>
      <c r="CR15" s="641"/>
      <c r="CS15" s="641"/>
      <c r="CT15" s="641"/>
      <c r="CU15" s="641"/>
      <c r="CV15" s="641"/>
      <c r="CW15" s="641"/>
      <c r="CX15" s="641"/>
      <c r="CY15" s="641"/>
      <c r="CZ15" s="641"/>
      <c r="DA15" s="641"/>
      <c r="DB15" s="641"/>
      <c r="DC15" s="641"/>
      <c r="DD15" s="641"/>
      <c r="DE15" s="641"/>
      <c r="DF15" s="641"/>
      <c r="DG15" s="641"/>
      <c r="DH15" s="641"/>
      <c r="DI15" s="641"/>
      <c r="DJ15" s="641"/>
      <c r="DK15" s="641"/>
      <c r="DL15" s="641"/>
      <c r="DM15" s="641"/>
      <c r="DN15" s="641"/>
      <c r="DO15" s="641"/>
      <c r="DP15" s="641"/>
      <c r="DQ15" s="641"/>
      <c r="DR15" s="641"/>
      <c r="DS15" s="641"/>
      <c r="DT15" s="641"/>
      <c r="DU15" s="641"/>
      <c r="DV15" s="641"/>
      <c r="DW15" s="641"/>
      <c r="DX15" s="641"/>
      <c r="DY15" s="641"/>
      <c r="DZ15" s="641"/>
      <c r="EA15" s="641"/>
      <c r="EB15" s="641"/>
      <c r="EC15" s="641"/>
      <c r="ED15" s="641"/>
      <c r="EE15" s="641"/>
      <c r="EF15" s="641"/>
      <c r="EG15" s="641"/>
      <c r="EH15" s="641"/>
      <c r="EI15" s="641"/>
      <c r="EJ15" s="641"/>
      <c r="EK15" s="641"/>
      <c r="EL15" s="641"/>
      <c r="EM15" s="641"/>
      <c r="EN15" s="641"/>
      <c r="EO15" s="641"/>
      <c r="EP15" s="641"/>
    </row>
    <row r="16" spans="1:146" s="715" customFormat="1" ht="13.5" customHeight="1" x14ac:dyDescent="0.15">
      <c r="A16" s="898" t="str">
        <f>IF($F$4="","",IF(GameMember!A14="","-",GameMember!A14))</f>
        <v>-</v>
      </c>
      <c r="B16" s="1414" t="str">
        <f>IF(A16="","",IF(A16="-","-",IF(AND(GameMember!C14=0,GameMember!D14=0),+GameMember!B14,IF(AND(GameMember!C14&lt;&gt;0,GameMember!D14=0),+GameMember!B14&amp;" "&amp;GameMember!C14,IF(AND(GameMember!C14=0,GameMember!D14&lt;&gt;0),+GameMember!B14&amp;" "&amp;GameMember!D14,IF(AND(GameMember!C14&lt;&gt;0,GameMember!D14&lt;&gt;0),+GameMember!B14&amp;" "&amp;GameMember!C14&amp;" "&amp;GameMember!D14,""))))))</f>
        <v>-</v>
      </c>
      <c r="C16" s="1415"/>
      <c r="D16" s="1415"/>
      <c r="E16" s="1415"/>
      <c r="F16" s="1415"/>
      <c r="G16" s="1415"/>
      <c r="H16" s="1415"/>
      <c r="I16" s="1416"/>
      <c r="J16" s="133" t="str">
        <f>IF(A16="","",IF(A16="-","-",+GameMember!E14))</f>
        <v>-</v>
      </c>
      <c r="K16" s="722" t="s">
        <v>90</v>
      </c>
      <c r="L16" s="899" t="s">
        <v>3</v>
      </c>
      <c r="M16" s="755"/>
      <c r="N16" s="1130" t="str">
        <f t="shared" si="0"/>
        <v>:</v>
      </c>
      <c r="O16" s="1131"/>
      <c r="P16" s="1132"/>
      <c r="Q16" s="393"/>
      <c r="R16" s="393"/>
      <c r="S16" s="393"/>
      <c r="T16" s="1247"/>
      <c r="U16" s="1248"/>
      <c r="V16" s="392"/>
      <c r="W16" s="393"/>
      <c r="X16" s="393"/>
      <c r="Y16" s="393"/>
      <c r="Z16" s="393"/>
      <c r="AA16" s="394"/>
      <c r="AB16" s="392"/>
      <c r="AC16" s="393"/>
      <c r="AD16" s="393"/>
      <c r="AE16" s="393"/>
      <c r="AF16" s="393"/>
      <c r="AG16" s="394"/>
      <c r="AH16" s="1104" t="str">
        <f t="shared" si="1"/>
        <v>:</v>
      </c>
      <c r="AI16" s="1105"/>
      <c r="AJ16" s="1106"/>
      <c r="AK16" s="393"/>
      <c r="AL16" s="393"/>
      <c r="AM16" s="1411"/>
      <c r="AN16" s="1411"/>
      <c r="AO16" s="1411"/>
      <c r="AP16" s="1411"/>
      <c r="AQ16" s="1108" t="str">
        <f t="shared" si="7"/>
        <v>:</v>
      </c>
      <c r="AR16" s="1106"/>
      <c r="AS16" s="1108" t="str">
        <f t="shared" si="2"/>
        <v>:</v>
      </c>
      <c r="AT16" s="1153"/>
      <c r="AU16" s="706"/>
      <c r="AV16" s="707" t="b">
        <f t="shared" si="8"/>
        <v>0</v>
      </c>
      <c r="AW16" s="707" t="str">
        <f t="shared" si="9"/>
        <v>0</v>
      </c>
      <c r="AX16" s="761"/>
      <c r="AY16" s="716"/>
      <c r="AZ16" s="709"/>
      <c r="BA16" s="641"/>
      <c r="BB16" s="671">
        <v>10</v>
      </c>
      <c r="BC16" s="763"/>
      <c r="BD16" s="1139" t="s">
        <v>88</v>
      </c>
      <c r="BE16" s="1140"/>
      <c r="BF16" s="691"/>
      <c r="BG16" s="767"/>
      <c r="BH16" s="1141" t="s">
        <v>88</v>
      </c>
      <c r="BI16" s="1142"/>
      <c r="BJ16" s="641"/>
      <c r="BK16" s="641"/>
      <c r="BL16" s="641"/>
      <c r="BM16" s="641"/>
      <c r="BN16" s="641"/>
      <c r="BO16" s="641"/>
      <c r="BP16" s="641"/>
      <c r="BQ16" s="717" t="str">
        <f t="shared" si="19"/>
        <v/>
      </c>
      <c r="BR16" s="718" t="str">
        <f t="shared" si="3"/>
        <v/>
      </c>
      <c r="BS16" s="718" t="str">
        <f t="shared" si="4"/>
        <v/>
      </c>
      <c r="BT16" s="718" t="str">
        <f t="shared" si="5"/>
        <v/>
      </c>
      <c r="BU16" s="719" t="str">
        <f t="shared" si="6"/>
        <v/>
      </c>
      <c r="BV16" s="641"/>
      <c r="BW16" s="717" t="str">
        <f t="shared" si="10"/>
        <v/>
      </c>
      <c r="BX16" s="718" t="str">
        <f t="shared" si="11"/>
        <v/>
      </c>
      <c r="BY16" s="718" t="str">
        <f t="shared" si="12"/>
        <v/>
      </c>
      <c r="BZ16" s="718" t="str">
        <f t="shared" si="13"/>
        <v/>
      </c>
      <c r="CA16" s="719" t="str">
        <f t="shared" si="14"/>
        <v/>
      </c>
      <c r="CB16" s="641"/>
      <c r="CC16" s="641"/>
      <c r="CD16" s="642" t="str">
        <f t="shared" si="15"/>
        <v>ab-</v>
      </c>
      <c r="CE16" s="643" t="str">
        <f t="shared" si="16"/>
        <v>cd-</v>
      </c>
      <c r="CF16" s="641"/>
      <c r="CG16" s="642" t="str">
        <f t="shared" si="17"/>
        <v>-</v>
      </c>
      <c r="CH16" s="643" t="str">
        <f t="shared" si="18"/>
        <v>-</v>
      </c>
      <c r="CI16" s="641"/>
      <c r="CJ16" s="641"/>
      <c r="CK16" s="641"/>
      <c r="CL16" s="641"/>
      <c r="CM16" s="641"/>
      <c r="CN16" s="641"/>
      <c r="CO16" s="641"/>
      <c r="CP16" s="641"/>
      <c r="CQ16" s="641"/>
      <c r="CR16" s="641"/>
      <c r="CS16" s="641"/>
      <c r="CT16" s="641"/>
      <c r="CU16" s="641"/>
      <c r="CV16" s="641"/>
      <c r="CW16" s="641"/>
      <c r="CX16" s="641"/>
      <c r="CY16" s="641"/>
      <c r="CZ16" s="641"/>
      <c r="DA16" s="641"/>
      <c r="DB16" s="641"/>
      <c r="DC16" s="641"/>
      <c r="DD16" s="641"/>
      <c r="DE16" s="641"/>
      <c r="DF16" s="641"/>
      <c r="DG16" s="641"/>
      <c r="DH16" s="641"/>
      <c r="DI16" s="641"/>
      <c r="DJ16" s="641"/>
      <c r="DK16" s="641"/>
      <c r="DL16" s="641"/>
      <c r="DM16" s="641"/>
      <c r="DN16" s="641"/>
      <c r="DO16" s="641"/>
      <c r="DP16" s="641"/>
      <c r="DQ16" s="641"/>
      <c r="DR16" s="641"/>
      <c r="DS16" s="641"/>
      <c r="DT16" s="641"/>
      <c r="DU16" s="641"/>
      <c r="DV16" s="641"/>
      <c r="DW16" s="641"/>
      <c r="DX16" s="641"/>
      <c r="DY16" s="641"/>
      <c r="DZ16" s="641"/>
      <c r="EA16" s="641"/>
      <c r="EB16" s="641"/>
      <c r="EC16" s="641"/>
      <c r="ED16" s="641"/>
      <c r="EE16" s="641"/>
      <c r="EF16" s="641"/>
      <c r="EG16" s="641"/>
      <c r="EH16" s="641"/>
      <c r="EI16" s="641"/>
      <c r="EJ16" s="641"/>
      <c r="EK16" s="641"/>
      <c r="EL16" s="641"/>
      <c r="EM16" s="641"/>
      <c r="EN16" s="641"/>
      <c r="EO16" s="641"/>
      <c r="EP16" s="641"/>
    </row>
    <row r="17" spans="1:146" s="715" customFormat="1" ht="13.5" customHeight="1" x14ac:dyDescent="0.15">
      <c r="A17" s="898" t="str">
        <f>IF($F$4="","",IF(GameMember!A15="","-",GameMember!A15))</f>
        <v>-</v>
      </c>
      <c r="B17" s="1414" t="str">
        <f>IF(A17="","",IF(A17="-","-",IF(AND(GameMember!C15=0,GameMember!D15=0),+GameMember!B15,IF(AND(GameMember!C15&lt;&gt;0,GameMember!D15=0),+GameMember!B15&amp;" "&amp;GameMember!C15,IF(AND(GameMember!C15=0,GameMember!D15&lt;&gt;0),+GameMember!B15&amp;" "&amp;GameMember!D15,IF(AND(GameMember!C15&lt;&gt;0,GameMember!D15&lt;&gt;0),+GameMember!B15&amp;" "&amp;GameMember!C15&amp;" "&amp;GameMember!D15,""))))))</f>
        <v>-</v>
      </c>
      <c r="C17" s="1415"/>
      <c r="D17" s="1415"/>
      <c r="E17" s="1415"/>
      <c r="F17" s="1415"/>
      <c r="G17" s="1415"/>
      <c r="H17" s="1415"/>
      <c r="I17" s="1416"/>
      <c r="J17" s="133" t="str">
        <f>IF(A17="","",IF(A17="-","-",+GameMember!E15))</f>
        <v>-</v>
      </c>
      <c r="K17" s="722" t="s">
        <v>90</v>
      </c>
      <c r="L17" s="899" t="s">
        <v>3</v>
      </c>
      <c r="M17" s="755"/>
      <c r="N17" s="1130" t="str">
        <f t="shared" si="0"/>
        <v>:</v>
      </c>
      <c r="O17" s="1131"/>
      <c r="P17" s="1132"/>
      <c r="Q17" s="393"/>
      <c r="R17" s="393"/>
      <c r="S17" s="393"/>
      <c r="T17" s="1247"/>
      <c r="U17" s="1248"/>
      <c r="V17" s="392"/>
      <c r="W17" s="393"/>
      <c r="X17" s="393"/>
      <c r="Y17" s="393"/>
      <c r="Z17" s="393"/>
      <c r="AA17" s="394"/>
      <c r="AB17" s="392"/>
      <c r="AC17" s="393"/>
      <c r="AD17" s="393"/>
      <c r="AE17" s="393"/>
      <c r="AF17" s="393"/>
      <c r="AG17" s="394"/>
      <c r="AH17" s="1104" t="str">
        <f t="shared" si="1"/>
        <v>:</v>
      </c>
      <c r="AI17" s="1105"/>
      <c r="AJ17" s="1106"/>
      <c r="AK17" s="393"/>
      <c r="AL17" s="393"/>
      <c r="AM17" s="1411"/>
      <c r="AN17" s="1411"/>
      <c r="AO17" s="1411"/>
      <c r="AP17" s="1411"/>
      <c r="AQ17" s="1108" t="str">
        <f t="shared" si="7"/>
        <v>:</v>
      </c>
      <c r="AR17" s="1106"/>
      <c r="AS17" s="1108" t="str">
        <f t="shared" si="2"/>
        <v>:</v>
      </c>
      <c r="AT17" s="1153"/>
      <c r="AU17" s="706"/>
      <c r="AV17" s="707" t="b">
        <f t="shared" si="8"/>
        <v>0</v>
      </c>
      <c r="AW17" s="707" t="str">
        <f t="shared" si="9"/>
        <v>0</v>
      </c>
      <c r="AX17" s="761"/>
      <c r="AY17" s="716"/>
      <c r="AZ17" s="709"/>
      <c r="BA17" s="641"/>
      <c r="BB17" s="671">
        <v>11</v>
      </c>
      <c r="BC17" s="763"/>
      <c r="BD17" s="1139" t="s">
        <v>88</v>
      </c>
      <c r="BE17" s="1140"/>
      <c r="BF17" s="691"/>
      <c r="BG17" s="767"/>
      <c r="BH17" s="1141" t="s">
        <v>88</v>
      </c>
      <c r="BI17" s="1142"/>
      <c r="BJ17" s="641"/>
      <c r="BK17" s="641"/>
      <c r="BL17" s="641"/>
      <c r="BM17" s="641"/>
      <c r="BN17" s="641"/>
      <c r="BO17" s="641"/>
      <c r="BP17" s="641"/>
      <c r="BQ17" s="717" t="str">
        <f t="shared" si="19"/>
        <v/>
      </c>
      <c r="BR17" s="718" t="str">
        <f t="shared" si="3"/>
        <v/>
      </c>
      <c r="BS17" s="718" t="str">
        <f t="shared" si="4"/>
        <v/>
      </c>
      <c r="BT17" s="718" t="str">
        <f t="shared" si="5"/>
        <v/>
      </c>
      <c r="BU17" s="719" t="str">
        <f t="shared" si="6"/>
        <v/>
      </c>
      <c r="BV17" s="641"/>
      <c r="BW17" s="717" t="str">
        <f t="shared" si="10"/>
        <v/>
      </c>
      <c r="BX17" s="718" t="str">
        <f t="shared" si="11"/>
        <v/>
      </c>
      <c r="BY17" s="718" t="str">
        <f t="shared" si="12"/>
        <v/>
      </c>
      <c r="BZ17" s="718" t="str">
        <f t="shared" si="13"/>
        <v/>
      </c>
      <c r="CA17" s="719" t="str">
        <f t="shared" si="14"/>
        <v/>
      </c>
      <c r="CB17" s="641"/>
      <c r="CC17" s="641"/>
      <c r="CD17" s="642" t="str">
        <f t="shared" si="15"/>
        <v>ab-</v>
      </c>
      <c r="CE17" s="643" t="str">
        <f t="shared" si="16"/>
        <v>cd-</v>
      </c>
      <c r="CF17" s="641"/>
      <c r="CG17" s="642" t="str">
        <f t="shared" si="17"/>
        <v>-</v>
      </c>
      <c r="CH17" s="643" t="str">
        <f t="shared" si="18"/>
        <v>-</v>
      </c>
      <c r="CI17" s="641"/>
      <c r="CJ17" s="641"/>
      <c r="CK17" s="641"/>
      <c r="CL17" s="641"/>
      <c r="CM17" s="641"/>
      <c r="CN17" s="641"/>
      <c r="CO17" s="641"/>
      <c r="CP17" s="641"/>
      <c r="CQ17" s="641"/>
      <c r="CR17" s="641"/>
      <c r="CS17" s="641"/>
      <c r="CT17" s="641"/>
      <c r="CU17" s="641"/>
      <c r="CV17" s="641"/>
      <c r="CW17" s="641"/>
      <c r="CX17" s="641"/>
      <c r="CY17" s="641"/>
      <c r="CZ17" s="641"/>
      <c r="DA17" s="641"/>
      <c r="DB17" s="641"/>
      <c r="DC17" s="641"/>
      <c r="DD17" s="641"/>
      <c r="DE17" s="641"/>
      <c r="DF17" s="641"/>
      <c r="DG17" s="641"/>
      <c r="DH17" s="641"/>
      <c r="DI17" s="641"/>
      <c r="DJ17" s="641"/>
      <c r="DK17" s="641"/>
      <c r="DL17" s="641"/>
      <c r="DM17" s="641"/>
      <c r="DN17" s="641"/>
      <c r="DO17" s="641"/>
      <c r="DP17" s="641"/>
      <c r="DQ17" s="641"/>
      <c r="DR17" s="641"/>
      <c r="DS17" s="641"/>
      <c r="DT17" s="641"/>
      <c r="DU17" s="641"/>
      <c r="DV17" s="641"/>
      <c r="DW17" s="641"/>
      <c r="DX17" s="641"/>
      <c r="DY17" s="641"/>
      <c r="DZ17" s="641"/>
      <c r="EA17" s="641"/>
      <c r="EB17" s="641"/>
      <c r="EC17" s="641"/>
      <c r="ED17" s="641"/>
      <c r="EE17" s="641"/>
      <c r="EF17" s="641"/>
      <c r="EG17" s="641"/>
      <c r="EH17" s="641"/>
      <c r="EI17" s="641"/>
      <c r="EJ17" s="641"/>
      <c r="EK17" s="641"/>
      <c r="EL17" s="641"/>
      <c r="EM17" s="641"/>
      <c r="EN17" s="641"/>
      <c r="EO17" s="641"/>
      <c r="EP17" s="641"/>
    </row>
    <row r="18" spans="1:146" s="715" customFormat="1" ht="13.5" customHeight="1" x14ac:dyDescent="0.15">
      <c r="A18" s="898" t="str">
        <f>IF($F$4="","",IF(GameMember!A16="","-",GameMember!A16))</f>
        <v>-</v>
      </c>
      <c r="B18" s="1414" t="str">
        <f>IF(A18="","",IF(A18="-","-",IF(AND(GameMember!C16=0,GameMember!D16=0),+GameMember!B16,IF(AND(GameMember!C16&lt;&gt;0,GameMember!D16=0),+GameMember!B16&amp;" "&amp;GameMember!C16,IF(AND(GameMember!C16=0,GameMember!D16&lt;&gt;0),+GameMember!B16&amp;" "&amp;GameMember!D16,IF(AND(GameMember!C16&lt;&gt;0,GameMember!D16&lt;&gt;0),+GameMember!B16&amp;" "&amp;GameMember!C16&amp;" "&amp;GameMember!D16,""))))))</f>
        <v>-</v>
      </c>
      <c r="C18" s="1415"/>
      <c r="D18" s="1415"/>
      <c r="E18" s="1415"/>
      <c r="F18" s="1415"/>
      <c r="G18" s="1415"/>
      <c r="H18" s="1415"/>
      <c r="I18" s="1416"/>
      <c r="J18" s="133" t="str">
        <f>IF(A18="","",IF(A18="-","-",+GameMember!E16))</f>
        <v>-</v>
      </c>
      <c r="K18" s="722" t="s">
        <v>90</v>
      </c>
      <c r="L18" s="899" t="s">
        <v>3</v>
      </c>
      <c r="M18" s="755"/>
      <c r="N18" s="1130" t="str">
        <f t="shared" si="0"/>
        <v>:</v>
      </c>
      <c r="O18" s="1131"/>
      <c r="P18" s="1132"/>
      <c r="Q18" s="393"/>
      <c r="R18" s="393"/>
      <c r="S18" s="393"/>
      <c r="T18" s="1247"/>
      <c r="U18" s="1248"/>
      <c r="V18" s="392"/>
      <c r="W18" s="393"/>
      <c r="X18" s="393"/>
      <c r="Y18" s="393"/>
      <c r="Z18" s="393"/>
      <c r="AA18" s="394"/>
      <c r="AB18" s="392"/>
      <c r="AC18" s="393"/>
      <c r="AD18" s="393"/>
      <c r="AE18" s="393"/>
      <c r="AF18" s="393"/>
      <c r="AG18" s="394"/>
      <c r="AH18" s="1104" t="str">
        <f t="shared" si="1"/>
        <v>:</v>
      </c>
      <c r="AI18" s="1105"/>
      <c r="AJ18" s="1106"/>
      <c r="AK18" s="393"/>
      <c r="AL18" s="393"/>
      <c r="AM18" s="1411"/>
      <c r="AN18" s="1411"/>
      <c r="AO18" s="1411"/>
      <c r="AP18" s="1411"/>
      <c r="AQ18" s="1108" t="str">
        <f t="shared" si="7"/>
        <v>:</v>
      </c>
      <c r="AR18" s="1106"/>
      <c r="AS18" s="1108" t="str">
        <f t="shared" si="2"/>
        <v>:</v>
      </c>
      <c r="AT18" s="1153"/>
      <c r="AU18" s="706"/>
      <c r="AV18" s="707" t="b">
        <f t="shared" si="8"/>
        <v>0</v>
      </c>
      <c r="AW18" s="707" t="str">
        <f t="shared" si="9"/>
        <v>0</v>
      </c>
      <c r="AX18" s="761"/>
      <c r="AY18" s="716"/>
      <c r="AZ18" s="709"/>
      <c r="BA18" s="641"/>
      <c r="BB18" s="671">
        <v>12</v>
      </c>
      <c r="BC18" s="763"/>
      <c r="BD18" s="1139" t="s">
        <v>88</v>
      </c>
      <c r="BE18" s="1140"/>
      <c r="BF18" s="691"/>
      <c r="BG18" s="767"/>
      <c r="BH18" s="1141" t="s">
        <v>88</v>
      </c>
      <c r="BI18" s="1142"/>
      <c r="BJ18" s="641"/>
      <c r="BK18" s="641"/>
      <c r="BL18" s="641"/>
      <c r="BM18" s="641"/>
      <c r="BN18" s="641"/>
      <c r="BO18" s="641"/>
      <c r="BP18" s="641"/>
      <c r="BQ18" s="717" t="str">
        <f t="shared" si="19"/>
        <v/>
      </c>
      <c r="BR18" s="718" t="str">
        <f t="shared" si="3"/>
        <v/>
      </c>
      <c r="BS18" s="718" t="str">
        <f t="shared" si="4"/>
        <v/>
      </c>
      <c r="BT18" s="718" t="str">
        <f t="shared" si="5"/>
        <v/>
      </c>
      <c r="BU18" s="719" t="str">
        <f t="shared" si="6"/>
        <v/>
      </c>
      <c r="BV18" s="641"/>
      <c r="BW18" s="717" t="str">
        <f t="shared" si="10"/>
        <v/>
      </c>
      <c r="BX18" s="718" t="str">
        <f t="shared" si="11"/>
        <v/>
      </c>
      <c r="BY18" s="718" t="str">
        <f t="shared" si="12"/>
        <v/>
      </c>
      <c r="BZ18" s="718" t="str">
        <f t="shared" si="13"/>
        <v/>
      </c>
      <c r="CA18" s="719" t="str">
        <f t="shared" si="14"/>
        <v/>
      </c>
      <c r="CB18" s="641"/>
      <c r="CC18" s="641"/>
      <c r="CD18" s="642" t="str">
        <f t="shared" si="15"/>
        <v>ab-</v>
      </c>
      <c r="CE18" s="643" t="str">
        <f t="shared" si="16"/>
        <v>cd-</v>
      </c>
      <c r="CF18" s="641"/>
      <c r="CG18" s="642" t="str">
        <f t="shared" si="17"/>
        <v>-</v>
      </c>
      <c r="CH18" s="643" t="str">
        <f t="shared" si="18"/>
        <v>-</v>
      </c>
      <c r="CI18" s="641"/>
      <c r="CJ18" s="641"/>
      <c r="CK18" s="641"/>
      <c r="CL18" s="641"/>
      <c r="CM18" s="641"/>
      <c r="CN18" s="641"/>
      <c r="CO18" s="641"/>
      <c r="CP18" s="641"/>
      <c r="CQ18" s="641"/>
      <c r="CR18" s="641"/>
      <c r="CS18" s="641"/>
      <c r="CT18" s="641"/>
      <c r="CU18" s="641"/>
      <c r="CV18" s="641"/>
      <c r="CW18" s="641"/>
      <c r="CX18" s="641"/>
      <c r="CY18" s="641"/>
      <c r="CZ18" s="641"/>
      <c r="DA18" s="641"/>
      <c r="DB18" s="641"/>
      <c r="DC18" s="641"/>
      <c r="DD18" s="641"/>
      <c r="DE18" s="641"/>
      <c r="DF18" s="641"/>
      <c r="DG18" s="641"/>
      <c r="DH18" s="641"/>
      <c r="DI18" s="641"/>
      <c r="DJ18" s="641"/>
      <c r="DK18" s="641"/>
      <c r="DL18" s="641"/>
      <c r="DM18" s="641"/>
      <c r="DN18" s="641"/>
      <c r="DO18" s="641"/>
      <c r="DP18" s="641"/>
      <c r="DQ18" s="641"/>
      <c r="DR18" s="641"/>
      <c r="DS18" s="641"/>
      <c r="DT18" s="641"/>
      <c r="DU18" s="641"/>
      <c r="DV18" s="641"/>
      <c r="DW18" s="641"/>
      <c r="DX18" s="641"/>
      <c r="DY18" s="641"/>
      <c r="DZ18" s="641"/>
      <c r="EA18" s="641"/>
      <c r="EB18" s="641"/>
      <c r="EC18" s="641"/>
      <c r="ED18" s="641"/>
      <c r="EE18" s="641"/>
      <c r="EF18" s="641"/>
      <c r="EG18" s="641"/>
      <c r="EH18" s="641"/>
      <c r="EI18" s="641"/>
      <c r="EJ18" s="641"/>
      <c r="EK18" s="641"/>
      <c r="EL18" s="641"/>
      <c r="EM18" s="641"/>
      <c r="EN18" s="641"/>
      <c r="EO18" s="641"/>
      <c r="EP18" s="641"/>
    </row>
    <row r="19" spans="1:146" s="715" customFormat="1" ht="13.5" customHeight="1" x14ac:dyDescent="0.15">
      <c r="A19" s="898" t="str">
        <f>IF($F$4="","",IF(GameMember!A17="","-",GameMember!A17))</f>
        <v>-</v>
      </c>
      <c r="B19" s="1414" t="str">
        <f>IF(A19="","",IF(A19="-","-",IF(AND(GameMember!C17=0,GameMember!D17=0),+GameMember!B17,IF(AND(GameMember!C17&lt;&gt;0,GameMember!D17=0),+GameMember!B17&amp;" "&amp;GameMember!C17,IF(AND(GameMember!C17=0,GameMember!D17&lt;&gt;0),+GameMember!B17&amp;" "&amp;GameMember!D17,IF(AND(GameMember!C17&lt;&gt;0,GameMember!D17&lt;&gt;0),+GameMember!B17&amp;" "&amp;GameMember!C17&amp;" "&amp;GameMember!D17,""))))))</f>
        <v>-</v>
      </c>
      <c r="C19" s="1415"/>
      <c r="D19" s="1415"/>
      <c r="E19" s="1415"/>
      <c r="F19" s="1415"/>
      <c r="G19" s="1415"/>
      <c r="H19" s="1415"/>
      <c r="I19" s="1416"/>
      <c r="J19" s="133" t="str">
        <f>IF(A19="","",IF(A19="-","-",+GameMember!E17))</f>
        <v>-</v>
      </c>
      <c r="K19" s="722" t="s">
        <v>90</v>
      </c>
      <c r="L19" s="899" t="s">
        <v>3</v>
      </c>
      <c r="M19" s="755"/>
      <c r="N19" s="1130" t="str">
        <f t="shared" si="0"/>
        <v>:</v>
      </c>
      <c r="O19" s="1131"/>
      <c r="P19" s="1132"/>
      <c r="Q19" s="393"/>
      <c r="R19" s="393"/>
      <c r="S19" s="393"/>
      <c r="T19" s="1247"/>
      <c r="U19" s="1248"/>
      <c r="V19" s="392"/>
      <c r="W19" s="393"/>
      <c r="X19" s="393"/>
      <c r="Y19" s="393"/>
      <c r="Z19" s="393"/>
      <c r="AA19" s="394"/>
      <c r="AB19" s="392"/>
      <c r="AC19" s="393"/>
      <c r="AD19" s="393"/>
      <c r="AE19" s="393"/>
      <c r="AF19" s="393"/>
      <c r="AG19" s="394"/>
      <c r="AH19" s="1104" t="str">
        <f t="shared" si="1"/>
        <v>:</v>
      </c>
      <c r="AI19" s="1105"/>
      <c r="AJ19" s="1106"/>
      <c r="AK19" s="393"/>
      <c r="AL19" s="393"/>
      <c r="AM19" s="1411"/>
      <c r="AN19" s="1411"/>
      <c r="AO19" s="1411"/>
      <c r="AP19" s="1411"/>
      <c r="AQ19" s="1108" t="str">
        <f t="shared" si="7"/>
        <v>:</v>
      </c>
      <c r="AR19" s="1106"/>
      <c r="AS19" s="1108" t="str">
        <f t="shared" si="2"/>
        <v>:</v>
      </c>
      <c r="AT19" s="1153"/>
      <c r="AU19" s="706"/>
      <c r="AV19" s="707" t="b">
        <f t="shared" si="8"/>
        <v>0</v>
      </c>
      <c r="AW19" s="707" t="str">
        <f t="shared" si="9"/>
        <v>0</v>
      </c>
      <c r="AX19" s="761"/>
      <c r="AY19" s="716"/>
      <c r="AZ19" s="709"/>
      <c r="BA19" s="641"/>
      <c r="BB19" s="671">
        <v>13</v>
      </c>
      <c r="BC19" s="763"/>
      <c r="BD19" s="1139" t="s">
        <v>88</v>
      </c>
      <c r="BE19" s="1140"/>
      <c r="BF19" s="709"/>
      <c r="BG19" s="767"/>
      <c r="BH19" s="1141" t="s">
        <v>88</v>
      </c>
      <c r="BI19" s="1142"/>
      <c r="BJ19" s="641"/>
      <c r="BK19" s="641"/>
      <c r="BL19" s="641"/>
      <c r="BM19" s="641"/>
      <c r="BN19" s="641"/>
      <c r="BO19" s="641"/>
      <c r="BP19" s="641"/>
      <c r="BQ19" s="717" t="str">
        <f t="shared" si="19"/>
        <v/>
      </c>
      <c r="BR19" s="718" t="str">
        <f t="shared" si="3"/>
        <v/>
      </c>
      <c r="BS19" s="718" t="str">
        <f t="shared" si="4"/>
        <v/>
      </c>
      <c r="BT19" s="718" t="str">
        <f t="shared" si="5"/>
        <v/>
      </c>
      <c r="BU19" s="719" t="str">
        <f t="shared" si="6"/>
        <v/>
      </c>
      <c r="BV19" s="641"/>
      <c r="BW19" s="717" t="str">
        <f t="shared" si="10"/>
        <v/>
      </c>
      <c r="BX19" s="718" t="str">
        <f t="shared" si="11"/>
        <v/>
      </c>
      <c r="BY19" s="718" t="str">
        <f t="shared" si="12"/>
        <v/>
      </c>
      <c r="BZ19" s="718" t="str">
        <f t="shared" si="13"/>
        <v/>
      </c>
      <c r="CA19" s="719" t="str">
        <f t="shared" si="14"/>
        <v/>
      </c>
      <c r="CB19" s="641"/>
      <c r="CC19" s="641"/>
      <c r="CD19" s="642" t="str">
        <f t="shared" si="15"/>
        <v>ab-</v>
      </c>
      <c r="CE19" s="643" t="str">
        <f t="shared" si="16"/>
        <v>cd-</v>
      </c>
      <c r="CF19" s="641"/>
      <c r="CG19" s="642" t="str">
        <f t="shared" si="17"/>
        <v>-</v>
      </c>
      <c r="CH19" s="643" t="str">
        <f t="shared" si="18"/>
        <v>-</v>
      </c>
      <c r="CI19" s="641"/>
      <c r="CJ19" s="641"/>
      <c r="CK19" s="641"/>
      <c r="CL19" s="641"/>
      <c r="CM19" s="641"/>
      <c r="CN19" s="641"/>
      <c r="CO19" s="641"/>
      <c r="CP19" s="641"/>
      <c r="CQ19" s="641"/>
      <c r="CR19" s="641"/>
      <c r="CS19" s="641"/>
      <c r="CT19" s="641"/>
      <c r="CU19" s="641"/>
      <c r="CV19" s="641"/>
      <c r="CW19" s="641"/>
      <c r="CX19" s="641"/>
      <c r="CY19" s="641"/>
      <c r="CZ19" s="641"/>
      <c r="DA19" s="641"/>
      <c r="DB19" s="641"/>
      <c r="DC19" s="641"/>
      <c r="DD19" s="641"/>
      <c r="DE19" s="641"/>
      <c r="DF19" s="641"/>
      <c r="DG19" s="641"/>
      <c r="DH19" s="641"/>
      <c r="DI19" s="641"/>
      <c r="DJ19" s="641"/>
      <c r="DK19" s="641"/>
      <c r="DL19" s="641"/>
      <c r="DM19" s="641"/>
      <c r="DN19" s="641"/>
      <c r="DO19" s="641"/>
      <c r="DP19" s="641"/>
      <c r="DQ19" s="641"/>
      <c r="DR19" s="641"/>
      <c r="DS19" s="641"/>
      <c r="DT19" s="641"/>
      <c r="DU19" s="641"/>
      <c r="DV19" s="641"/>
      <c r="DW19" s="641"/>
      <c r="DX19" s="641"/>
      <c r="DY19" s="641"/>
      <c r="DZ19" s="641"/>
      <c r="EA19" s="641"/>
      <c r="EB19" s="641"/>
      <c r="EC19" s="641"/>
      <c r="ED19" s="641"/>
      <c r="EE19" s="641"/>
      <c r="EF19" s="641"/>
      <c r="EG19" s="641"/>
      <c r="EH19" s="641"/>
      <c r="EI19" s="641"/>
      <c r="EJ19" s="641"/>
      <c r="EK19" s="641"/>
      <c r="EL19" s="641"/>
      <c r="EM19" s="641"/>
      <c r="EN19" s="641"/>
      <c r="EO19" s="641"/>
      <c r="EP19" s="641"/>
    </row>
    <row r="20" spans="1:146" s="715" customFormat="1" ht="13.5" customHeight="1" x14ac:dyDescent="0.15">
      <c r="A20" s="898" t="str">
        <f>IF($F$4="","",IF(GameMember!A18="","-",GameMember!A18))</f>
        <v>-</v>
      </c>
      <c r="B20" s="1414" t="str">
        <f>IF(A20="","",IF(A20="-","-",IF(AND(GameMember!C18=0,GameMember!D18=0),+GameMember!B18,IF(AND(GameMember!C18&lt;&gt;0,GameMember!D18=0),+GameMember!B18&amp;" "&amp;GameMember!C18,IF(AND(GameMember!C18=0,GameMember!D18&lt;&gt;0),+GameMember!B18&amp;" "&amp;GameMember!D18,IF(AND(GameMember!C18&lt;&gt;0,GameMember!D18&lt;&gt;0),+GameMember!B18&amp;" "&amp;GameMember!C18&amp;" "&amp;GameMember!D18,""))))))</f>
        <v>-</v>
      </c>
      <c r="C20" s="1415"/>
      <c r="D20" s="1415"/>
      <c r="E20" s="1415"/>
      <c r="F20" s="1415"/>
      <c r="G20" s="1415"/>
      <c r="H20" s="1415"/>
      <c r="I20" s="1416"/>
      <c r="J20" s="133" t="str">
        <f>IF(A20="","",IF(A20="-","-",+GameMember!E18))</f>
        <v>-</v>
      </c>
      <c r="K20" s="722" t="s">
        <v>90</v>
      </c>
      <c r="L20" s="899" t="s">
        <v>3</v>
      </c>
      <c r="M20" s="755"/>
      <c r="N20" s="1130" t="str">
        <f t="shared" si="0"/>
        <v>:</v>
      </c>
      <c r="O20" s="1131"/>
      <c r="P20" s="1132"/>
      <c r="Q20" s="393"/>
      <c r="R20" s="393"/>
      <c r="S20" s="393"/>
      <c r="T20" s="1247"/>
      <c r="U20" s="1248"/>
      <c r="V20" s="392"/>
      <c r="W20" s="393"/>
      <c r="X20" s="393"/>
      <c r="Y20" s="393"/>
      <c r="Z20" s="393"/>
      <c r="AA20" s="394"/>
      <c r="AB20" s="392"/>
      <c r="AC20" s="393"/>
      <c r="AD20" s="393"/>
      <c r="AE20" s="393"/>
      <c r="AF20" s="393"/>
      <c r="AG20" s="394"/>
      <c r="AH20" s="1104" t="str">
        <f t="shared" si="1"/>
        <v>:</v>
      </c>
      <c r="AI20" s="1105"/>
      <c r="AJ20" s="1106"/>
      <c r="AK20" s="393"/>
      <c r="AL20" s="393"/>
      <c r="AM20" s="1411"/>
      <c r="AN20" s="1411"/>
      <c r="AO20" s="1411"/>
      <c r="AP20" s="1411"/>
      <c r="AQ20" s="1108" t="str">
        <f t="shared" si="7"/>
        <v>:</v>
      </c>
      <c r="AR20" s="1106"/>
      <c r="AS20" s="1108" t="str">
        <f t="shared" si="2"/>
        <v>:</v>
      </c>
      <c r="AT20" s="1153"/>
      <c r="AU20" s="706"/>
      <c r="AV20" s="707" t="b">
        <f t="shared" si="8"/>
        <v>0</v>
      </c>
      <c r="AW20" s="707" t="str">
        <f t="shared" si="9"/>
        <v>0</v>
      </c>
      <c r="AX20" s="761"/>
      <c r="AY20" s="716"/>
      <c r="AZ20" s="709"/>
      <c r="BA20" s="641"/>
      <c r="BB20" s="671">
        <v>14</v>
      </c>
      <c r="BC20" s="763"/>
      <c r="BD20" s="1139" t="s">
        <v>88</v>
      </c>
      <c r="BE20" s="1140"/>
      <c r="BF20" s="709"/>
      <c r="BG20" s="767"/>
      <c r="BH20" s="1141" t="s">
        <v>88</v>
      </c>
      <c r="BI20" s="1142"/>
      <c r="BJ20" s="641"/>
      <c r="BK20" s="641"/>
      <c r="BL20" s="641"/>
      <c r="BM20" s="641"/>
      <c r="BN20" s="641"/>
      <c r="BO20" s="641"/>
      <c r="BP20" s="641"/>
      <c r="BQ20" s="717" t="str">
        <f t="shared" si="19"/>
        <v/>
      </c>
      <c r="BR20" s="718" t="str">
        <f t="shared" si="3"/>
        <v/>
      </c>
      <c r="BS20" s="718" t="str">
        <f t="shared" si="4"/>
        <v/>
      </c>
      <c r="BT20" s="718" t="str">
        <f t="shared" si="5"/>
        <v/>
      </c>
      <c r="BU20" s="719" t="str">
        <f t="shared" si="6"/>
        <v/>
      </c>
      <c r="BV20" s="641"/>
      <c r="BW20" s="717" t="str">
        <f t="shared" si="10"/>
        <v/>
      </c>
      <c r="BX20" s="718" t="str">
        <f t="shared" si="11"/>
        <v/>
      </c>
      <c r="BY20" s="718" t="str">
        <f t="shared" si="12"/>
        <v/>
      </c>
      <c r="BZ20" s="718" t="str">
        <f t="shared" si="13"/>
        <v/>
      </c>
      <c r="CA20" s="719" t="str">
        <f t="shared" si="14"/>
        <v/>
      </c>
      <c r="CB20" s="641"/>
      <c r="CC20" s="641"/>
      <c r="CD20" s="642" t="str">
        <f t="shared" si="15"/>
        <v>ab-</v>
      </c>
      <c r="CE20" s="643" t="str">
        <f t="shared" si="16"/>
        <v>cd-</v>
      </c>
      <c r="CF20" s="641"/>
      <c r="CG20" s="642" t="str">
        <f t="shared" si="17"/>
        <v>-</v>
      </c>
      <c r="CH20" s="643" t="str">
        <f t="shared" si="18"/>
        <v>-</v>
      </c>
      <c r="CI20" s="641"/>
      <c r="CJ20" s="641"/>
      <c r="CK20" s="641"/>
      <c r="CL20" s="641"/>
      <c r="CM20" s="641"/>
      <c r="CN20" s="641"/>
      <c r="CO20" s="641"/>
      <c r="CP20" s="641"/>
      <c r="CQ20" s="641"/>
      <c r="CR20" s="641"/>
      <c r="CS20" s="641"/>
      <c r="CT20" s="641"/>
      <c r="CU20" s="641"/>
      <c r="CV20" s="641"/>
      <c r="CW20" s="641"/>
      <c r="CX20" s="641"/>
      <c r="CY20" s="641"/>
      <c r="CZ20" s="641"/>
      <c r="DA20" s="641"/>
      <c r="DB20" s="641"/>
      <c r="DC20" s="641"/>
      <c r="DD20" s="641"/>
      <c r="DE20" s="641"/>
      <c r="DF20" s="641"/>
      <c r="DG20" s="641"/>
      <c r="DH20" s="641"/>
      <c r="DI20" s="641"/>
      <c r="DJ20" s="641"/>
      <c r="DK20" s="641"/>
      <c r="DL20" s="641"/>
      <c r="DM20" s="641"/>
      <c r="DN20" s="641"/>
      <c r="DO20" s="641"/>
      <c r="DP20" s="641"/>
      <c r="DQ20" s="641"/>
      <c r="DR20" s="641"/>
      <c r="DS20" s="641"/>
      <c r="DT20" s="641"/>
      <c r="DU20" s="641"/>
      <c r="DV20" s="641"/>
      <c r="DW20" s="641"/>
      <c r="DX20" s="641"/>
      <c r="DY20" s="641"/>
      <c r="DZ20" s="641"/>
      <c r="EA20" s="641"/>
      <c r="EB20" s="641"/>
      <c r="EC20" s="641"/>
      <c r="ED20" s="641"/>
      <c r="EE20" s="641"/>
      <c r="EF20" s="641"/>
      <c r="EG20" s="641"/>
      <c r="EH20" s="641"/>
      <c r="EI20" s="641"/>
      <c r="EJ20" s="641"/>
      <c r="EK20" s="641"/>
      <c r="EL20" s="641"/>
      <c r="EM20" s="641"/>
      <c r="EN20" s="641"/>
      <c r="EO20" s="641"/>
      <c r="EP20" s="641"/>
    </row>
    <row r="21" spans="1:146" s="715" customFormat="1" ht="13.5" customHeight="1" x14ac:dyDescent="0.15">
      <c r="A21" s="898" t="str">
        <f>IF($F$4="","",IF(GameMember!A19="","-",GameMember!A19))</f>
        <v>-</v>
      </c>
      <c r="B21" s="1414" t="str">
        <f>IF(A21="","",IF(A21="-","-",IF(AND(GameMember!C19=0,GameMember!D19=0),+GameMember!B19,IF(AND(GameMember!C19&lt;&gt;0,GameMember!D19=0),+GameMember!B19&amp;" "&amp;GameMember!C19,IF(AND(GameMember!C19=0,GameMember!D19&lt;&gt;0),+GameMember!B19&amp;" "&amp;GameMember!D19,IF(AND(GameMember!C19&lt;&gt;0,GameMember!D19&lt;&gt;0),+GameMember!B19&amp;" "&amp;GameMember!C19&amp;" "&amp;GameMember!D19,""))))))</f>
        <v>-</v>
      </c>
      <c r="C21" s="1415"/>
      <c r="D21" s="1415"/>
      <c r="E21" s="1415"/>
      <c r="F21" s="1415"/>
      <c r="G21" s="1415"/>
      <c r="H21" s="1415"/>
      <c r="I21" s="1416"/>
      <c r="J21" s="133" t="str">
        <f>IF(A21="","",IF(A21="-","-",+GameMember!E19))</f>
        <v>-</v>
      </c>
      <c r="K21" s="722" t="s">
        <v>90</v>
      </c>
      <c r="L21" s="899" t="s">
        <v>3</v>
      </c>
      <c r="M21" s="755"/>
      <c r="N21" s="1130" t="str">
        <f t="shared" si="0"/>
        <v>:</v>
      </c>
      <c r="O21" s="1131"/>
      <c r="P21" s="1132"/>
      <c r="Q21" s="393"/>
      <c r="R21" s="393"/>
      <c r="S21" s="393"/>
      <c r="T21" s="1247"/>
      <c r="U21" s="1248"/>
      <c r="V21" s="392"/>
      <c r="W21" s="393"/>
      <c r="X21" s="393"/>
      <c r="Y21" s="393"/>
      <c r="Z21" s="393"/>
      <c r="AA21" s="394"/>
      <c r="AB21" s="392"/>
      <c r="AC21" s="393"/>
      <c r="AD21" s="393"/>
      <c r="AE21" s="393"/>
      <c r="AF21" s="393"/>
      <c r="AG21" s="394"/>
      <c r="AH21" s="1104" t="str">
        <f t="shared" si="1"/>
        <v>:</v>
      </c>
      <c r="AI21" s="1105"/>
      <c r="AJ21" s="1106"/>
      <c r="AK21" s="393"/>
      <c r="AL21" s="393"/>
      <c r="AM21" s="1411"/>
      <c r="AN21" s="1411"/>
      <c r="AO21" s="1411"/>
      <c r="AP21" s="1411"/>
      <c r="AQ21" s="1108" t="str">
        <f t="shared" si="7"/>
        <v>:</v>
      </c>
      <c r="AR21" s="1106"/>
      <c r="AS21" s="1108" t="str">
        <f t="shared" si="2"/>
        <v>:</v>
      </c>
      <c r="AT21" s="1153"/>
      <c r="AU21" s="706"/>
      <c r="AV21" s="707" t="b">
        <f t="shared" si="8"/>
        <v>0</v>
      </c>
      <c r="AW21" s="707" t="str">
        <f t="shared" si="9"/>
        <v>0</v>
      </c>
      <c r="AX21" s="761"/>
      <c r="AY21" s="716"/>
      <c r="AZ21" s="709"/>
      <c r="BA21" s="641"/>
      <c r="BB21" s="671">
        <v>15</v>
      </c>
      <c r="BC21" s="763"/>
      <c r="BD21" s="1139" t="s">
        <v>88</v>
      </c>
      <c r="BE21" s="1140"/>
      <c r="BF21" s="709"/>
      <c r="BG21" s="767"/>
      <c r="BH21" s="1141" t="s">
        <v>88</v>
      </c>
      <c r="BI21" s="1142"/>
      <c r="BJ21" s="641"/>
      <c r="BK21" s="641"/>
      <c r="BL21" s="641"/>
      <c r="BM21" s="641"/>
      <c r="BN21" s="641"/>
      <c r="BO21" s="641"/>
      <c r="BP21" s="641"/>
      <c r="BQ21" s="717" t="str">
        <f t="shared" si="19"/>
        <v/>
      </c>
      <c r="BR21" s="718" t="str">
        <f t="shared" si="3"/>
        <v/>
      </c>
      <c r="BS21" s="718" t="str">
        <f t="shared" si="4"/>
        <v/>
      </c>
      <c r="BT21" s="718" t="str">
        <f t="shared" si="5"/>
        <v/>
      </c>
      <c r="BU21" s="719" t="str">
        <f t="shared" si="6"/>
        <v/>
      </c>
      <c r="BV21" s="641"/>
      <c r="BW21" s="717" t="str">
        <f t="shared" si="10"/>
        <v/>
      </c>
      <c r="BX21" s="718" t="str">
        <f t="shared" si="11"/>
        <v/>
      </c>
      <c r="BY21" s="718" t="str">
        <f t="shared" si="12"/>
        <v/>
      </c>
      <c r="BZ21" s="718" t="str">
        <f t="shared" si="13"/>
        <v/>
      </c>
      <c r="CA21" s="719" t="str">
        <f t="shared" si="14"/>
        <v/>
      </c>
      <c r="CB21" s="641"/>
      <c r="CC21" s="641"/>
      <c r="CD21" s="642" t="str">
        <f t="shared" si="15"/>
        <v>ab-</v>
      </c>
      <c r="CE21" s="643" t="str">
        <f t="shared" si="16"/>
        <v>cd-</v>
      </c>
      <c r="CF21" s="641"/>
      <c r="CG21" s="642" t="str">
        <f t="shared" si="17"/>
        <v>-</v>
      </c>
      <c r="CH21" s="643" t="str">
        <f t="shared" si="18"/>
        <v>-</v>
      </c>
      <c r="CI21" s="641"/>
      <c r="CJ21" s="641"/>
      <c r="CK21" s="641"/>
      <c r="CL21" s="641"/>
      <c r="CM21" s="641"/>
      <c r="CN21" s="641"/>
      <c r="CO21" s="641"/>
      <c r="CP21" s="641"/>
      <c r="CQ21" s="641"/>
      <c r="CR21" s="641"/>
      <c r="CS21" s="641"/>
      <c r="CT21" s="641"/>
      <c r="CU21" s="641"/>
      <c r="CV21" s="641"/>
      <c r="CW21" s="641"/>
      <c r="CX21" s="641"/>
      <c r="CY21" s="641"/>
      <c r="CZ21" s="641"/>
      <c r="DA21" s="641"/>
      <c r="DB21" s="641"/>
      <c r="DC21" s="641"/>
      <c r="DD21" s="641"/>
      <c r="DE21" s="641"/>
      <c r="DF21" s="641"/>
      <c r="DG21" s="641"/>
      <c r="DH21" s="641"/>
      <c r="DI21" s="641"/>
      <c r="DJ21" s="641"/>
      <c r="DK21" s="641"/>
      <c r="DL21" s="641"/>
      <c r="DM21" s="641"/>
      <c r="DN21" s="641"/>
      <c r="DO21" s="641"/>
      <c r="DP21" s="641"/>
      <c r="DQ21" s="641"/>
      <c r="DR21" s="641"/>
      <c r="DS21" s="641"/>
      <c r="DT21" s="641"/>
      <c r="DU21" s="641"/>
      <c r="DV21" s="641"/>
      <c r="DW21" s="641"/>
      <c r="DX21" s="641"/>
      <c r="DY21" s="641"/>
      <c r="DZ21" s="641"/>
      <c r="EA21" s="641"/>
      <c r="EB21" s="641"/>
      <c r="EC21" s="641"/>
      <c r="ED21" s="641"/>
      <c r="EE21" s="641"/>
      <c r="EF21" s="641"/>
      <c r="EG21" s="641"/>
      <c r="EH21" s="641"/>
      <c r="EI21" s="641"/>
      <c r="EJ21" s="641"/>
      <c r="EK21" s="641"/>
      <c r="EL21" s="641"/>
      <c r="EM21" s="641"/>
      <c r="EN21" s="641"/>
      <c r="EO21" s="641"/>
      <c r="EP21" s="641"/>
    </row>
    <row r="22" spans="1:146" s="715" customFormat="1" ht="13.5" customHeight="1" x14ac:dyDescent="0.15">
      <c r="A22" s="898" t="str">
        <f>IF($F$4="","",IF(GameMember!A20="","-",GameMember!A20))</f>
        <v>-</v>
      </c>
      <c r="B22" s="1414" t="str">
        <f>IF(A22="","",IF(A22="-","-",IF(AND(GameMember!C20=0,GameMember!D20=0),+GameMember!B20,IF(AND(GameMember!C20&lt;&gt;0,GameMember!D20=0),+GameMember!B20&amp;" "&amp;GameMember!C20,IF(AND(GameMember!C20=0,GameMember!D20&lt;&gt;0),+GameMember!B20&amp;" "&amp;GameMember!D20,IF(AND(GameMember!C20&lt;&gt;0,GameMember!D20&lt;&gt;0),+GameMember!B20&amp;" "&amp;GameMember!C20&amp;" "&amp;GameMember!D20,""))))))</f>
        <v>-</v>
      </c>
      <c r="C22" s="1415"/>
      <c r="D22" s="1415"/>
      <c r="E22" s="1415"/>
      <c r="F22" s="1415"/>
      <c r="G22" s="1415"/>
      <c r="H22" s="1415"/>
      <c r="I22" s="1416"/>
      <c r="J22" s="133" t="str">
        <f>IF(A22="","",IF(A22="-","-",+GameMember!E20))</f>
        <v>-</v>
      </c>
      <c r="K22" s="722" t="s">
        <v>90</v>
      </c>
      <c r="L22" s="899" t="s">
        <v>3</v>
      </c>
      <c r="M22" s="755"/>
      <c r="N22" s="1130" t="str">
        <f t="shared" si="0"/>
        <v>:</v>
      </c>
      <c r="O22" s="1131"/>
      <c r="P22" s="1132"/>
      <c r="Q22" s="393"/>
      <c r="R22" s="393"/>
      <c r="S22" s="393"/>
      <c r="T22" s="1247"/>
      <c r="U22" s="1248"/>
      <c r="V22" s="392"/>
      <c r="W22" s="393"/>
      <c r="X22" s="393"/>
      <c r="Y22" s="393"/>
      <c r="Z22" s="393"/>
      <c r="AA22" s="394"/>
      <c r="AB22" s="392"/>
      <c r="AC22" s="393"/>
      <c r="AD22" s="393"/>
      <c r="AE22" s="393"/>
      <c r="AF22" s="393"/>
      <c r="AG22" s="394"/>
      <c r="AH22" s="1104" t="str">
        <f t="shared" si="1"/>
        <v>:</v>
      </c>
      <c r="AI22" s="1105"/>
      <c r="AJ22" s="1106"/>
      <c r="AK22" s="393"/>
      <c r="AL22" s="393"/>
      <c r="AM22" s="1411"/>
      <c r="AN22" s="1411"/>
      <c r="AO22" s="1411"/>
      <c r="AP22" s="1411"/>
      <c r="AQ22" s="1108" t="str">
        <f t="shared" si="7"/>
        <v>:</v>
      </c>
      <c r="AR22" s="1106"/>
      <c r="AS22" s="1108" t="str">
        <f t="shared" si="2"/>
        <v>:</v>
      </c>
      <c r="AT22" s="1153"/>
      <c r="AU22" s="706"/>
      <c r="AV22" s="707" t="b">
        <f t="shared" si="8"/>
        <v>0</v>
      </c>
      <c r="AW22" s="707" t="str">
        <f t="shared" si="9"/>
        <v>0</v>
      </c>
      <c r="AX22" s="761"/>
      <c r="AY22" s="716"/>
      <c r="AZ22" s="709"/>
      <c r="BA22" s="641"/>
      <c r="BB22" s="671">
        <v>16</v>
      </c>
      <c r="BC22" s="763"/>
      <c r="BD22" s="1139" t="s">
        <v>88</v>
      </c>
      <c r="BE22" s="1140"/>
      <c r="BF22" s="709"/>
      <c r="BG22" s="767"/>
      <c r="BH22" s="1141" t="s">
        <v>88</v>
      </c>
      <c r="BI22" s="1142"/>
      <c r="BJ22" s="641"/>
      <c r="BK22" s="641"/>
      <c r="BL22" s="641"/>
      <c r="BM22" s="641"/>
      <c r="BN22" s="641"/>
      <c r="BO22" s="641"/>
      <c r="BP22" s="641"/>
      <c r="BQ22" s="717" t="str">
        <f t="shared" si="19"/>
        <v/>
      </c>
      <c r="BR22" s="718" t="str">
        <f t="shared" si="3"/>
        <v/>
      </c>
      <c r="BS22" s="718" t="str">
        <f t="shared" si="4"/>
        <v/>
      </c>
      <c r="BT22" s="718" t="str">
        <f t="shared" si="5"/>
        <v/>
      </c>
      <c r="BU22" s="719" t="str">
        <f t="shared" si="6"/>
        <v/>
      </c>
      <c r="BV22" s="641"/>
      <c r="BW22" s="717" t="str">
        <f t="shared" si="10"/>
        <v/>
      </c>
      <c r="BX22" s="718" t="str">
        <f t="shared" si="11"/>
        <v/>
      </c>
      <c r="BY22" s="718" t="str">
        <f t="shared" si="12"/>
        <v/>
      </c>
      <c r="BZ22" s="718" t="str">
        <f t="shared" si="13"/>
        <v/>
      </c>
      <c r="CA22" s="719" t="str">
        <f t="shared" si="14"/>
        <v/>
      </c>
      <c r="CB22" s="641"/>
      <c r="CC22" s="641"/>
      <c r="CD22" s="642" t="str">
        <f t="shared" si="15"/>
        <v>ab-</v>
      </c>
      <c r="CE22" s="643" t="str">
        <f t="shared" si="16"/>
        <v>cd-</v>
      </c>
      <c r="CF22" s="641"/>
      <c r="CG22" s="642" t="str">
        <f t="shared" si="17"/>
        <v>-</v>
      </c>
      <c r="CH22" s="643" t="str">
        <f t="shared" si="18"/>
        <v>-</v>
      </c>
      <c r="CI22" s="641"/>
      <c r="CJ22" s="641"/>
      <c r="CK22" s="641"/>
      <c r="CL22" s="641"/>
      <c r="CM22" s="641"/>
      <c r="CN22" s="641"/>
      <c r="CO22" s="641"/>
      <c r="CP22" s="641"/>
      <c r="CQ22" s="641"/>
      <c r="CR22" s="641"/>
      <c r="CS22" s="641"/>
      <c r="CT22" s="641"/>
      <c r="CU22" s="641"/>
      <c r="CV22" s="641"/>
      <c r="CW22" s="641"/>
      <c r="CX22" s="641"/>
      <c r="CY22" s="641"/>
      <c r="CZ22" s="641"/>
      <c r="DA22" s="641"/>
      <c r="DB22" s="641"/>
      <c r="DC22" s="641"/>
      <c r="DD22" s="641"/>
      <c r="DE22" s="641"/>
      <c r="DF22" s="641"/>
      <c r="DG22" s="641"/>
      <c r="DH22" s="641"/>
      <c r="DI22" s="641"/>
      <c r="DJ22" s="641"/>
      <c r="DK22" s="641"/>
      <c r="DL22" s="641"/>
      <c r="DM22" s="641"/>
      <c r="DN22" s="641"/>
      <c r="DO22" s="641"/>
      <c r="DP22" s="641"/>
      <c r="DQ22" s="641"/>
      <c r="DR22" s="641"/>
      <c r="DS22" s="641"/>
      <c r="DT22" s="641"/>
      <c r="DU22" s="641"/>
      <c r="DV22" s="641"/>
      <c r="DW22" s="641"/>
      <c r="DX22" s="641"/>
      <c r="DY22" s="641"/>
      <c r="DZ22" s="641"/>
      <c r="EA22" s="641"/>
      <c r="EB22" s="641"/>
      <c r="EC22" s="641"/>
      <c r="ED22" s="641"/>
      <c r="EE22" s="641"/>
      <c r="EF22" s="641"/>
      <c r="EG22" s="641"/>
      <c r="EH22" s="641"/>
      <c r="EI22" s="641"/>
      <c r="EJ22" s="641"/>
      <c r="EK22" s="641"/>
      <c r="EL22" s="641"/>
      <c r="EM22" s="641"/>
      <c r="EN22" s="641"/>
      <c r="EO22" s="641"/>
      <c r="EP22" s="641"/>
    </row>
    <row r="23" spans="1:146" s="715" customFormat="1" ht="13.5" customHeight="1" x14ac:dyDescent="0.15">
      <c r="A23" s="898" t="str">
        <f>IF($F$4="","",IF(GameMember!A21="","-",GameMember!A21))</f>
        <v>-</v>
      </c>
      <c r="B23" s="1414" t="str">
        <f>IF(A23="","",IF(A23="-","-",IF(AND(GameMember!C21=0,GameMember!D21=0),+GameMember!B21,IF(AND(GameMember!C21&lt;&gt;0,GameMember!D21=0),+GameMember!B21&amp;" "&amp;GameMember!C21,IF(AND(GameMember!C21=0,GameMember!D21&lt;&gt;0),+GameMember!B21&amp;" "&amp;GameMember!D21,IF(AND(GameMember!C21&lt;&gt;0,GameMember!D21&lt;&gt;0),+GameMember!B21&amp;" "&amp;GameMember!C21&amp;" "&amp;GameMember!D21,""))))))</f>
        <v>-</v>
      </c>
      <c r="C23" s="1415"/>
      <c r="D23" s="1415"/>
      <c r="E23" s="1415"/>
      <c r="F23" s="1415"/>
      <c r="G23" s="1415"/>
      <c r="H23" s="1415"/>
      <c r="I23" s="1416"/>
      <c r="J23" s="133" t="str">
        <f>IF(A23="","",IF(A23="-","-",+GameMember!E21))</f>
        <v>-</v>
      </c>
      <c r="K23" s="722" t="s">
        <v>90</v>
      </c>
      <c r="L23" s="899" t="s">
        <v>3</v>
      </c>
      <c r="M23" s="755"/>
      <c r="N23" s="1130" t="str">
        <f t="shared" si="0"/>
        <v>:</v>
      </c>
      <c r="O23" s="1131"/>
      <c r="P23" s="1132"/>
      <c r="Q23" s="393"/>
      <c r="R23" s="393"/>
      <c r="S23" s="393"/>
      <c r="T23" s="1247"/>
      <c r="U23" s="1248"/>
      <c r="V23" s="392"/>
      <c r="W23" s="393"/>
      <c r="X23" s="393"/>
      <c r="Y23" s="393"/>
      <c r="Z23" s="393"/>
      <c r="AA23" s="394"/>
      <c r="AB23" s="392"/>
      <c r="AC23" s="393"/>
      <c r="AD23" s="393"/>
      <c r="AE23" s="393"/>
      <c r="AF23" s="393"/>
      <c r="AG23" s="394"/>
      <c r="AH23" s="1104" t="str">
        <f t="shared" si="1"/>
        <v>:</v>
      </c>
      <c r="AI23" s="1105"/>
      <c r="AJ23" s="1106"/>
      <c r="AK23" s="393"/>
      <c r="AL23" s="393"/>
      <c r="AM23" s="1411"/>
      <c r="AN23" s="1411"/>
      <c r="AO23" s="1411"/>
      <c r="AP23" s="1411"/>
      <c r="AQ23" s="1108" t="str">
        <f t="shared" si="7"/>
        <v>:</v>
      </c>
      <c r="AR23" s="1106"/>
      <c r="AS23" s="1108" t="str">
        <f t="shared" si="2"/>
        <v>:</v>
      </c>
      <c r="AT23" s="1153"/>
      <c r="AU23" s="706"/>
      <c r="AV23" s="707" t="b">
        <f t="shared" si="8"/>
        <v>0</v>
      </c>
      <c r="AW23" s="707" t="str">
        <f t="shared" si="9"/>
        <v>0</v>
      </c>
      <c r="AX23" s="761"/>
      <c r="AY23" s="716"/>
      <c r="AZ23" s="709"/>
      <c r="BA23" s="641"/>
      <c r="BB23" s="671">
        <v>17</v>
      </c>
      <c r="BC23" s="763"/>
      <c r="BD23" s="1139" t="s">
        <v>157</v>
      </c>
      <c r="BE23" s="1140"/>
      <c r="BF23" s="709"/>
      <c r="BG23" s="767"/>
      <c r="BH23" s="1141" t="s">
        <v>88</v>
      </c>
      <c r="BI23" s="1142"/>
      <c r="BJ23" s="641"/>
      <c r="BK23" s="641"/>
      <c r="BL23" s="641"/>
      <c r="BM23" s="641"/>
      <c r="BN23" s="641"/>
      <c r="BO23" s="641"/>
      <c r="BP23" s="641"/>
      <c r="BQ23" s="717" t="str">
        <f t="shared" si="19"/>
        <v/>
      </c>
      <c r="BR23" s="718" t="str">
        <f t="shared" si="3"/>
        <v/>
      </c>
      <c r="BS23" s="718" t="str">
        <f t="shared" si="4"/>
        <v/>
      </c>
      <c r="BT23" s="718" t="str">
        <f t="shared" si="5"/>
        <v/>
      </c>
      <c r="BU23" s="719" t="str">
        <f t="shared" si="6"/>
        <v/>
      </c>
      <c r="BV23" s="641"/>
      <c r="BW23" s="717" t="str">
        <f t="shared" si="10"/>
        <v/>
      </c>
      <c r="BX23" s="718" t="str">
        <f t="shared" si="11"/>
        <v/>
      </c>
      <c r="BY23" s="718" t="str">
        <f t="shared" si="12"/>
        <v/>
      </c>
      <c r="BZ23" s="718" t="str">
        <f t="shared" si="13"/>
        <v/>
      </c>
      <c r="CA23" s="719" t="str">
        <f t="shared" si="14"/>
        <v/>
      </c>
      <c r="CB23" s="641"/>
      <c r="CC23" s="641"/>
      <c r="CD23" s="642" t="str">
        <f t="shared" si="15"/>
        <v>ab-</v>
      </c>
      <c r="CE23" s="643" t="str">
        <f t="shared" si="16"/>
        <v>cd-</v>
      </c>
      <c r="CF23" s="641"/>
      <c r="CG23" s="642" t="str">
        <f t="shared" si="17"/>
        <v>-</v>
      </c>
      <c r="CH23" s="643" t="str">
        <f t="shared" si="18"/>
        <v>-</v>
      </c>
      <c r="CI23" s="641"/>
      <c r="CJ23" s="641"/>
      <c r="CK23" s="641"/>
      <c r="CL23" s="641"/>
      <c r="CM23" s="641"/>
      <c r="CN23" s="641"/>
      <c r="CO23" s="641"/>
      <c r="CP23" s="641"/>
      <c r="CQ23" s="641"/>
      <c r="CR23" s="641"/>
      <c r="CS23" s="641"/>
      <c r="CT23" s="641"/>
      <c r="CU23" s="641"/>
      <c r="CV23" s="641"/>
      <c r="CW23" s="641"/>
      <c r="CX23" s="641"/>
      <c r="CY23" s="641"/>
      <c r="CZ23" s="641"/>
      <c r="DA23" s="641"/>
      <c r="DB23" s="641"/>
      <c r="DC23" s="641"/>
      <c r="DD23" s="641"/>
      <c r="DE23" s="641"/>
      <c r="DF23" s="641"/>
      <c r="DG23" s="641"/>
      <c r="DH23" s="641"/>
      <c r="DI23" s="641"/>
      <c r="DJ23" s="641"/>
      <c r="DK23" s="641"/>
      <c r="DL23" s="641"/>
      <c r="DM23" s="641"/>
      <c r="DN23" s="641"/>
      <c r="DO23" s="641"/>
      <c r="DP23" s="641"/>
      <c r="DQ23" s="641"/>
      <c r="DR23" s="641"/>
      <c r="DS23" s="641"/>
      <c r="DT23" s="641"/>
      <c r="DU23" s="641"/>
      <c r="DV23" s="641"/>
      <c r="DW23" s="641"/>
      <c r="DX23" s="641"/>
      <c r="DY23" s="641"/>
      <c r="DZ23" s="641"/>
      <c r="EA23" s="641"/>
      <c r="EB23" s="641"/>
      <c r="EC23" s="641"/>
      <c r="ED23" s="641"/>
      <c r="EE23" s="641"/>
      <c r="EF23" s="641"/>
      <c r="EG23" s="641"/>
      <c r="EH23" s="641"/>
      <c r="EI23" s="641"/>
      <c r="EJ23" s="641"/>
      <c r="EK23" s="641"/>
      <c r="EL23" s="641"/>
      <c r="EM23" s="641"/>
      <c r="EN23" s="641"/>
      <c r="EO23" s="641"/>
      <c r="EP23" s="641"/>
    </row>
    <row r="24" spans="1:146" s="715" customFormat="1" ht="13.5" customHeight="1" x14ac:dyDescent="0.15">
      <c r="A24" s="898" t="str">
        <f>IF($F$4="","",IF(GameMember!A22="","-",GameMember!A22))</f>
        <v>-</v>
      </c>
      <c r="B24" s="1414" t="str">
        <f>IF(A24="","",IF(A24="-","-",IF(AND(GameMember!C22=0,GameMember!D22=0),+GameMember!B22,IF(AND(GameMember!C22&lt;&gt;0,GameMember!D22=0),+GameMember!B22&amp;" "&amp;GameMember!C22,IF(AND(GameMember!C22=0,GameMember!D22&lt;&gt;0),+GameMember!B22&amp;" "&amp;GameMember!D22,IF(AND(GameMember!C22&lt;&gt;0,GameMember!D22&lt;&gt;0),+GameMember!B22&amp;" "&amp;GameMember!C22&amp;" "&amp;GameMember!D22,""))))))</f>
        <v>-</v>
      </c>
      <c r="C24" s="1415"/>
      <c r="D24" s="1415"/>
      <c r="E24" s="1415"/>
      <c r="F24" s="1415"/>
      <c r="G24" s="1415"/>
      <c r="H24" s="1415"/>
      <c r="I24" s="1416"/>
      <c r="J24" s="133" t="str">
        <f>IF(A24="","",IF(A24="-","-",+GameMember!E22))</f>
        <v>-</v>
      </c>
      <c r="K24" s="722" t="s">
        <v>90</v>
      </c>
      <c r="L24" s="899" t="s">
        <v>3</v>
      </c>
      <c r="M24" s="755"/>
      <c r="N24" s="1130" t="str">
        <f t="shared" si="0"/>
        <v>:</v>
      </c>
      <c r="O24" s="1131"/>
      <c r="P24" s="1132"/>
      <c r="Q24" s="393"/>
      <c r="R24" s="393"/>
      <c r="S24" s="393"/>
      <c r="T24" s="1247"/>
      <c r="U24" s="1248"/>
      <c r="V24" s="392"/>
      <c r="W24" s="393"/>
      <c r="X24" s="393"/>
      <c r="Y24" s="393"/>
      <c r="Z24" s="393"/>
      <c r="AA24" s="394"/>
      <c r="AB24" s="392"/>
      <c r="AC24" s="393"/>
      <c r="AD24" s="393"/>
      <c r="AE24" s="393"/>
      <c r="AF24" s="393"/>
      <c r="AG24" s="394"/>
      <c r="AH24" s="1104" t="str">
        <f t="shared" si="1"/>
        <v>:</v>
      </c>
      <c r="AI24" s="1105"/>
      <c r="AJ24" s="1106"/>
      <c r="AK24" s="393"/>
      <c r="AL24" s="393"/>
      <c r="AM24" s="1411"/>
      <c r="AN24" s="1411"/>
      <c r="AO24" s="1411"/>
      <c r="AP24" s="1411"/>
      <c r="AQ24" s="1108" t="str">
        <f t="shared" si="7"/>
        <v>:</v>
      </c>
      <c r="AR24" s="1106"/>
      <c r="AS24" s="1108" t="str">
        <f t="shared" si="2"/>
        <v>:</v>
      </c>
      <c r="AT24" s="1153"/>
      <c r="AU24" s="706"/>
      <c r="AV24" s="707" t="b">
        <f t="shared" si="8"/>
        <v>0</v>
      </c>
      <c r="AW24" s="707" t="str">
        <f t="shared" si="9"/>
        <v>0</v>
      </c>
      <c r="AX24" s="761"/>
      <c r="AY24" s="716"/>
      <c r="AZ24" s="709"/>
      <c r="BA24" s="641"/>
      <c r="BB24" s="671">
        <v>18</v>
      </c>
      <c r="BC24" s="763"/>
      <c r="BD24" s="1139" t="s">
        <v>157</v>
      </c>
      <c r="BE24" s="1140"/>
      <c r="BF24" s="709"/>
      <c r="BG24" s="767"/>
      <c r="BH24" s="1141" t="s">
        <v>88</v>
      </c>
      <c r="BI24" s="1142"/>
      <c r="BJ24" s="641"/>
      <c r="BK24" s="641"/>
      <c r="BL24" s="641"/>
      <c r="BM24" s="641"/>
      <c r="BN24" s="641"/>
      <c r="BO24" s="641"/>
      <c r="BP24" s="641"/>
      <c r="BQ24" s="717" t="str">
        <f t="shared" si="19"/>
        <v/>
      </c>
      <c r="BR24" s="718" t="str">
        <f t="shared" si="3"/>
        <v/>
      </c>
      <c r="BS24" s="718" t="str">
        <f t="shared" si="4"/>
        <v/>
      </c>
      <c r="BT24" s="718" t="str">
        <f t="shared" si="5"/>
        <v/>
      </c>
      <c r="BU24" s="719" t="str">
        <f t="shared" si="6"/>
        <v/>
      </c>
      <c r="BV24" s="641"/>
      <c r="BW24" s="717" t="str">
        <f t="shared" si="10"/>
        <v/>
      </c>
      <c r="BX24" s="718" t="str">
        <f t="shared" si="11"/>
        <v/>
      </c>
      <c r="BY24" s="718" t="str">
        <f t="shared" si="12"/>
        <v/>
      </c>
      <c r="BZ24" s="718" t="str">
        <f t="shared" si="13"/>
        <v/>
      </c>
      <c r="CA24" s="719" t="str">
        <f t="shared" si="14"/>
        <v/>
      </c>
      <c r="CB24" s="641"/>
      <c r="CC24" s="641"/>
      <c r="CD24" s="642" t="str">
        <f t="shared" si="15"/>
        <v>ab-</v>
      </c>
      <c r="CE24" s="643" t="str">
        <f t="shared" si="16"/>
        <v>cd-</v>
      </c>
      <c r="CF24" s="641"/>
      <c r="CG24" s="642" t="str">
        <f t="shared" si="17"/>
        <v>-</v>
      </c>
      <c r="CH24" s="643" t="str">
        <f t="shared" si="18"/>
        <v>-</v>
      </c>
      <c r="CI24" s="641"/>
      <c r="CJ24" s="641"/>
      <c r="CK24" s="641"/>
      <c r="CL24" s="641"/>
      <c r="CM24" s="641"/>
      <c r="CN24" s="641"/>
      <c r="CO24" s="641"/>
      <c r="CP24" s="641"/>
      <c r="CQ24" s="641"/>
      <c r="CR24" s="641"/>
      <c r="CS24" s="641"/>
      <c r="CT24" s="641"/>
      <c r="CU24" s="641"/>
      <c r="CV24" s="641"/>
      <c r="CW24" s="641"/>
      <c r="CX24" s="641"/>
      <c r="CY24" s="641"/>
      <c r="CZ24" s="641"/>
      <c r="DA24" s="641"/>
      <c r="DB24" s="641"/>
      <c r="DC24" s="641"/>
      <c r="DD24" s="641"/>
      <c r="DE24" s="641"/>
      <c r="DF24" s="641"/>
      <c r="DG24" s="641"/>
      <c r="DH24" s="641"/>
      <c r="DI24" s="641"/>
      <c r="DJ24" s="641"/>
      <c r="DK24" s="641"/>
      <c r="DL24" s="641"/>
      <c r="DM24" s="641"/>
      <c r="DN24" s="641"/>
      <c r="DO24" s="641"/>
      <c r="DP24" s="641"/>
      <c r="DQ24" s="641"/>
      <c r="DR24" s="641"/>
      <c r="DS24" s="641"/>
      <c r="DT24" s="641"/>
      <c r="DU24" s="641"/>
      <c r="DV24" s="641"/>
      <c r="DW24" s="641"/>
      <c r="DX24" s="641"/>
      <c r="DY24" s="641"/>
      <c r="DZ24" s="641"/>
      <c r="EA24" s="641"/>
      <c r="EB24" s="641"/>
      <c r="EC24" s="641"/>
      <c r="ED24" s="641"/>
      <c r="EE24" s="641"/>
      <c r="EF24" s="641"/>
      <c r="EG24" s="641"/>
      <c r="EH24" s="641"/>
      <c r="EI24" s="641"/>
      <c r="EJ24" s="641"/>
      <c r="EK24" s="641"/>
      <c r="EL24" s="641"/>
      <c r="EM24" s="641"/>
      <c r="EN24" s="641"/>
      <c r="EO24" s="641"/>
      <c r="EP24" s="641"/>
    </row>
    <row r="25" spans="1:146" s="715" customFormat="1" ht="13.5" customHeight="1" x14ac:dyDescent="0.15">
      <c r="A25" s="898" t="str">
        <f>IF($F$4="","",IF(GameMember!A23="","-",GameMember!A23))</f>
        <v>-</v>
      </c>
      <c r="B25" s="1414" t="str">
        <f>IF(A25="","",IF(A25="-","-",IF(AND(GameMember!C23=0,GameMember!D23=0),+GameMember!B23,IF(AND(GameMember!C23&lt;&gt;0,GameMember!D23=0),+GameMember!B23&amp;" "&amp;GameMember!C23,IF(AND(GameMember!C23=0,GameMember!D23&lt;&gt;0),+GameMember!B23&amp;" "&amp;GameMember!D23,IF(AND(GameMember!C23&lt;&gt;0,GameMember!D23&lt;&gt;0),+GameMember!B23&amp;" "&amp;GameMember!C23&amp;" "&amp;GameMember!D23,""))))))</f>
        <v>-</v>
      </c>
      <c r="C25" s="1415"/>
      <c r="D25" s="1415"/>
      <c r="E25" s="1415"/>
      <c r="F25" s="1415"/>
      <c r="G25" s="1415"/>
      <c r="H25" s="1415"/>
      <c r="I25" s="1416"/>
      <c r="J25" s="133" t="str">
        <f>IF(A25="","",IF(A25="-","-",+GameMember!E23))</f>
        <v>-</v>
      </c>
      <c r="K25" s="722" t="s">
        <v>90</v>
      </c>
      <c r="L25" s="899" t="s">
        <v>3</v>
      </c>
      <c r="M25" s="755"/>
      <c r="N25" s="1130" t="str">
        <f t="shared" si="0"/>
        <v>:</v>
      </c>
      <c r="O25" s="1131"/>
      <c r="P25" s="1132"/>
      <c r="Q25" s="393"/>
      <c r="R25" s="393"/>
      <c r="S25" s="393"/>
      <c r="T25" s="1247"/>
      <c r="U25" s="1248"/>
      <c r="V25" s="392"/>
      <c r="W25" s="393"/>
      <c r="X25" s="393"/>
      <c r="Y25" s="393"/>
      <c r="Z25" s="393"/>
      <c r="AA25" s="394"/>
      <c r="AB25" s="392"/>
      <c r="AC25" s="393"/>
      <c r="AD25" s="393"/>
      <c r="AE25" s="393"/>
      <c r="AF25" s="393"/>
      <c r="AG25" s="394"/>
      <c r="AH25" s="1104" t="str">
        <f t="shared" si="1"/>
        <v>:</v>
      </c>
      <c r="AI25" s="1105"/>
      <c r="AJ25" s="1106"/>
      <c r="AK25" s="393"/>
      <c r="AL25" s="393"/>
      <c r="AM25" s="1411"/>
      <c r="AN25" s="1411"/>
      <c r="AO25" s="1411"/>
      <c r="AP25" s="1411"/>
      <c r="AQ25" s="1108" t="str">
        <f t="shared" si="7"/>
        <v>:</v>
      </c>
      <c r="AR25" s="1106"/>
      <c r="AS25" s="1108" t="str">
        <f t="shared" si="2"/>
        <v>:</v>
      </c>
      <c r="AT25" s="1153"/>
      <c r="AU25" s="706"/>
      <c r="AV25" s="707" t="b">
        <f t="shared" si="8"/>
        <v>0</v>
      </c>
      <c r="AW25" s="707" t="str">
        <f t="shared" si="9"/>
        <v>0</v>
      </c>
      <c r="AX25" s="761"/>
      <c r="AY25" s="716"/>
      <c r="AZ25" s="709"/>
      <c r="BA25" s="641"/>
      <c r="BB25" s="671">
        <v>19</v>
      </c>
      <c r="BC25" s="763"/>
      <c r="BD25" s="1139" t="s">
        <v>215</v>
      </c>
      <c r="BE25" s="1140"/>
      <c r="BF25" s="709"/>
      <c r="BG25" s="767"/>
      <c r="BH25" s="1141" t="s">
        <v>88</v>
      </c>
      <c r="BI25" s="1142"/>
      <c r="BJ25" s="641"/>
      <c r="BK25" s="641"/>
      <c r="BL25" s="641"/>
      <c r="BM25" s="641"/>
      <c r="BN25" s="641"/>
      <c r="BO25" s="641"/>
      <c r="BP25" s="641"/>
      <c r="BQ25" s="717" t="str">
        <f t="shared" si="19"/>
        <v/>
      </c>
      <c r="BR25" s="718" t="str">
        <f t="shared" si="3"/>
        <v/>
      </c>
      <c r="BS25" s="718" t="str">
        <f t="shared" si="4"/>
        <v/>
      </c>
      <c r="BT25" s="718" t="str">
        <f t="shared" si="5"/>
        <v/>
      </c>
      <c r="BU25" s="719" t="str">
        <f t="shared" si="6"/>
        <v/>
      </c>
      <c r="BV25" s="641"/>
      <c r="BW25" s="717" t="str">
        <f t="shared" si="10"/>
        <v/>
      </c>
      <c r="BX25" s="718" t="str">
        <f t="shared" si="11"/>
        <v/>
      </c>
      <c r="BY25" s="718" t="str">
        <f t="shared" si="12"/>
        <v/>
      </c>
      <c r="BZ25" s="718" t="str">
        <f t="shared" si="13"/>
        <v/>
      </c>
      <c r="CA25" s="719" t="str">
        <f t="shared" si="14"/>
        <v/>
      </c>
      <c r="CB25" s="641"/>
      <c r="CC25" s="641"/>
      <c r="CD25" s="642" t="str">
        <f t="shared" si="15"/>
        <v>ab-</v>
      </c>
      <c r="CE25" s="643" t="str">
        <f t="shared" si="16"/>
        <v>cd-</v>
      </c>
      <c r="CF25" s="641"/>
      <c r="CG25" s="642" t="str">
        <f t="shared" si="17"/>
        <v>-</v>
      </c>
      <c r="CH25" s="643" t="str">
        <f t="shared" si="18"/>
        <v>-</v>
      </c>
      <c r="CI25" s="641"/>
      <c r="CJ25" s="641"/>
      <c r="CK25" s="641"/>
      <c r="CL25" s="641"/>
      <c r="CM25" s="641"/>
      <c r="CN25" s="641"/>
      <c r="CO25" s="641"/>
      <c r="CP25" s="641"/>
      <c r="CQ25" s="641"/>
      <c r="CR25" s="641"/>
      <c r="CS25" s="641"/>
      <c r="CT25" s="641"/>
      <c r="CU25" s="641"/>
      <c r="CV25" s="641"/>
      <c r="CW25" s="641"/>
      <c r="CX25" s="641"/>
      <c r="CY25" s="641"/>
      <c r="CZ25" s="641"/>
      <c r="DA25" s="641"/>
      <c r="DB25" s="641"/>
      <c r="DC25" s="641"/>
      <c r="DD25" s="641"/>
      <c r="DE25" s="641"/>
      <c r="DF25" s="641"/>
      <c r="DG25" s="641"/>
      <c r="DH25" s="641"/>
      <c r="DI25" s="641"/>
      <c r="DJ25" s="641"/>
      <c r="DK25" s="641"/>
      <c r="DL25" s="641"/>
      <c r="DM25" s="641"/>
      <c r="DN25" s="641"/>
      <c r="DO25" s="641"/>
      <c r="DP25" s="641"/>
      <c r="DQ25" s="641"/>
      <c r="DR25" s="641"/>
      <c r="DS25" s="641"/>
      <c r="DT25" s="641"/>
      <c r="DU25" s="641"/>
      <c r="DV25" s="641"/>
      <c r="DW25" s="641"/>
      <c r="DX25" s="641"/>
      <c r="DY25" s="641"/>
      <c r="DZ25" s="641"/>
      <c r="EA25" s="641"/>
      <c r="EB25" s="641"/>
      <c r="EC25" s="641"/>
      <c r="ED25" s="641"/>
      <c r="EE25" s="641"/>
      <c r="EF25" s="641"/>
      <c r="EG25" s="641"/>
      <c r="EH25" s="641"/>
      <c r="EI25" s="641"/>
      <c r="EJ25" s="641"/>
      <c r="EK25" s="641"/>
      <c r="EL25" s="641"/>
      <c r="EM25" s="641"/>
      <c r="EN25" s="641"/>
      <c r="EO25" s="641"/>
      <c r="EP25" s="641"/>
    </row>
    <row r="26" spans="1:146" s="715" customFormat="1" ht="13.5" customHeight="1" x14ac:dyDescent="0.15">
      <c r="A26" s="898" t="str">
        <f>IF($F$4="","",IF(GameMember!A24="","-",GameMember!A24))</f>
        <v>-</v>
      </c>
      <c r="B26" s="1414" t="str">
        <f>IF(A26="","",IF(A26="-","-",IF(AND(GameMember!C24=0,GameMember!D24=0),+GameMember!B24,IF(AND(GameMember!C24&lt;&gt;0,GameMember!D24=0),+GameMember!B24&amp;" "&amp;GameMember!C24,IF(AND(GameMember!C24=0,GameMember!D24&lt;&gt;0),+GameMember!B24&amp;" "&amp;GameMember!D24,IF(AND(GameMember!C24&lt;&gt;0,GameMember!D24&lt;&gt;0),+GameMember!B24&amp;" "&amp;GameMember!C24&amp;" "&amp;GameMember!D24,""))))))</f>
        <v>-</v>
      </c>
      <c r="C26" s="1415"/>
      <c r="D26" s="1415"/>
      <c r="E26" s="1415"/>
      <c r="F26" s="1415"/>
      <c r="G26" s="1415"/>
      <c r="H26" s="1415"/>
      <c r="I26" s="1416"/>
      <c r="J26" s="133" t="str">
        <f>IF(A26="","",IF(A26="-","-",+GameMember!E24))</f>
        <v>-</v>
      </c>
      <c r="K26" s="722" t="s">
        <v>90</v>
      </c>
      <c r="L26" s="899" t="s">
        <v>3</v>
      </c>
      <c r="M26" s="755"/>
      <c r="N26" s="1130" t="str">
        <f t="shared" si="0"/>
        <v>:</v>
      </c>
      <c r="O26" s="1131"/>
      <c r="P26" s="1132"/>
      <c r="Q26" s="393"/>
      <c r="R26" s="393"/>
      <c r="S26" s="393"/>
      <c r="T26" s="1247"/>
      <c r="U26" s="1248"/>
      <c r="V26" s="392"/>
      <c r="W26" s="393"/>
      <c r="X26" s="393"/>
      <c r="Y26" s="393"/>
      <c r="Z26" s="393"/>
      <c r="AA26" s="394"/>
      <c r="AB26" s="392"/>
      <c r="AC26" s="393"/>
      <c r="AD26" s="393"/>
      <c r="AE26" s="393"/>
      <c r="AF26" s="393"/>
      <c r="AG26" s="394"/>
      <c r="AH26" s="1104" t="str">
        <f t="shared" si="1"/>
        <v>:</v>
      </c>
      <c r="AI26" s="1105"/>
      <c r="AJ26" s="1106"/>
      <c r="AK26" s="393"/>
      <c r="AL26" s="393"/>
      <c r="AM26" s="1411"/>
      <c r="AN26" s="1411"/>
      <c r="AO26" s="1411"/>
      <c r="AP26" s="1411"/>
      <c r="AQ26" s="1108" t="str">
        <f t="shared" si="7"/>
        <v>:</v>
      </c>
      <c r="AR26" s="1106"/>
      <c r="AS26" s="1108" t="str">
        <f t="shared" si="2"/>
        <v>:</v>
      </c>
      <c r="AT26" s="1153"/>
      <c r="AU26" s="706"/>
      <c r="AV26" s="707" t="b">
        <f t="shared" si="8"/>
        <v>0</v>
      </c>
      <c r="AW26" s="707" t="str">
        <f t="shared" si="9"/>
        <v>0</v>
      </c>
      <c r="AX26" s="761"/>
      <c r="AY26" s="716"/>
      <c r="AZ26" s="709"/>
      <c r="BA26" s="641"/>
      <c r="BB26" s="671">
        <v>20</v>
      </c>
      <c r="BC26" s="763"/>
      <c r="BD26" s="1139" t="s">
        <v>215</v>
      </c>
      <c r="BE26" s="1140"/>
      <c r="BF26" s="709"/>
      <c r="BG26" s="767"/>
      <c r="BH26" s="1141" t="s">
        <v>88</v>
      </c>
      <c r="BI26" s="1142"/>
      <c r="BJ26" s="641"/>
      <c r="BK26" s="641"/>
      <c r="BL26" s="641"/>
      <c r="BM26" s="641"/>
      <c r="BN26" s="641"/>
      <c r="BO26" s="641"/>
      <c r="BP26" s="641"/>
      <c r="BQ26" s="717" t="str">
        <f t="shared" si="19"/>
        <v/>
      </c>
      <c r="BR26" s="718" t="str">
        <f t="shared" si="3"/>
        <v/>
      </c>
      <c r="BS26" s="718" t="str">
        <f t="shared" si="4"/>
        <v/>
      </c>
      <c r="BT26" s="718" t="str">
        <f t="shared" si="5"/>
        <v/>
      </c>
      <c r="BU26" s="719" t="str">
        <f t="shared" si="6"/>
        <v/>
      </c>
      <c r="BV26" s="641"/>
      <c r="BW26" s="717" t="str">
        <f t="shared" si="10"/>
        <v/>
      </c>
      <c r="BX26" s="718" t="str">
        <f t="shared" si="11"/>
        <v/>
      </c>
      <c r="BY26" s="718" t="str">
        <f t="shared" si="12"/>
        <v/>
      </c>
      <c r="BZ26" s="718" t="str">
        <f t="shared" si="13"/>
        <v/>
      </c>
      <c r="CA26" s="719" t="str">
        <f t="shared" si="14"/>
        <v/>
      </c>
      <c r="CB26" s="641"/>
      <c r="CC26" s="641"/>
      <c r="CD26" s="642" t="str">
        <f t="shared" si="15"/>
        <v>ab-</v>
      </c>
      <c r="CE26" s="643" t="str">
        <f t="shared" si="16"/>
        <v>cd-</v>
      </c>
      <c r="CF26" s="641"/>
      <c r="CG26" s="642" t="str">
        <f t="shared" si="17"/>
        <v>-</v>
      </c>
      <c r="CH26" s="643" t="str">
        <f t="shared" si="18"/>
        <v>-</v>
      </c>
      <c r="CI26" s="641"/>
      <c r="CJ26" s="641"/>
      <c r="CK26" s="641"/>
      <c r="CL26" s="641"/>
      <c r="CM26" s="641"/>
      <c r="CN26" s="641"/>
      <c r="CO26" s="641"/>
      <c r="CP26" s="641"/>
      <c r="CQ26" s="641"/>
      <c r="CR26" s="641"/>
      <c r="CS26" s="641"/>
      <c r="CT26" s="641"/>
      <c r="CU26" s="641"/>
      <c r="CV26" s="641"/>
      <c r="CW26" s="641"/>
      <c r="CX26" s="641"/>
      <c r="CY26" s="641"/>
      <c r="CZ26" s="641"/>
      <c r="DA26" s="641"/>
      <c r="DB26" s="641"/>
      <c r="DC26" s="641"/>
      <c r="DD26" s="641"/>
      <c r="DE26" s="641"/>
      <c r="DF26" s="641"/>
      <c r="DG26" s="641"/>
      <c r="DH26" s="641"/>
      <c r="DI26" s="641"/>
      <c r="DJ26" s="641"/>
      <c r="DK26" s="641"/>
      <c r="DL26" s="641"/>
      <c r="DM26" s="641"/>
      <c r="DN26" s="641"/>
      <c r="DO26" s="641"/>
      <c r="DP26" s="641"/>
      <c r="DQ26" s="641"/>
      <c r="DR26" s="641"/>
      <c r="DS26" s="641"/>
      <c r="DT26" s="641"/>
      <c r="DU26" s="641"/>
      <c r="DV26" s="641"/>
      <c r="DW26" s="641"/>
      <c r="DX26" s="641"/>
      <c r="DY26" s="641"/>
      <c r="DZ26" s="641"/>
      <c r="EA26" s="641"/>
      <c r="EB26" s="641"/>
      <c r="EC26" s="641"/>
      <c r="ED26" s="641"/>
      <c r="EE26" s="641"/>
      <c r="EF26" s="641"/>
      <c r="EG26" s="641"/>
      <c r="EH26" s="641"/>
      <c r="EI26" s="641"/>
      <c r="EJ26" s="641"/>
      <c r="EK26" s="641"/>
      <c r="EL26" s="641"/>
      <c r="EM26" s="641"/>
      <c r="EN26" s="641"/>
      <c r="EO26" s="641"/>
      <c r="EP26" s="641"/>
    </row>
    <row r="27" spans="1:146" s="715" customFormat="1" ht="13.5" customHeight="1" x14ac:dyDescent="0.15">
      <c r="A27" s="898" t="str">
        <f>IF($F$4="","",IF(GameMember!A25="","-",GameMember!A25))</f>
        <v>-</v>
      </c>
      <c r="B27" s="1414" t="str">
        <f>IF(A27="","",IF(A27="-","-",IF(AND(GameMember!C25=0,GameMember!D25=0),+GameMember!B25,IF(AND(GameMember!C25&lt;&gt;0,GameMember!D25=0),+GameMember!B25&amp;" "&amp;GameMember!C25,IF(AND(GameMember!C25=0,GameMember!D25&lt;&gt;0),+GameMember!B25&amp;" "&amp;GameMember!D25,IF(AND(GameMember!C25&lt;&gt;0,GameMember!D25&lt;&gt;0),+GameMember!B25&amp;" "&amp;GameMember!C25&amp;" "&amp;GameMember!D25,""))))))</f>
        <v>-</v>
      </c>
      <c r="C27" s="1415"/>
      <c r="D27" s="1415"/>
      <c r="E27" s="1415"/>
      <c r="F27" s="1415"/>
      <c r="G27" s="1415"/>
      <c r="H27" s="1415"/>
      <c r="I27" s="1416"/>
      <c r="J27" s="133" t="str">
        <f>IF(A27="","",IF(A27="-","-",+GameMember!E25))</f>
        <v>-</v>
      </c>
      <c r="K27" s="722" t="s">
        <v>90</v>
      </c>
      <c r="L27" s="899" t="s">
        <v>3</v>
      </c>
      <c r="M27" s="755"/>
      <c r="N27" s="1130" t="str">
        <f t="shared" si="0"/>
        <v>:</v>
      </c>
      <c r="O27" s="1131"/>
      <c r="P27" s="1132"/>
      <c r="Q27" s="393"/>
      <c r="R27" s="393"/>
      <c r="S27" s="393"/>
      <c r="T27" s="1247"/>
      <c r="U27" s="1248"/>
      <c r="V27" s="392"/>
      <c r="W27" s="393"/>
      <c r="X27" s="393"/>
      <c r="Y27" s="393"/>
      <c r="Z27" s="393"/>
      <c r="AA27" s="394"/>
      <c r="AB27" s="392"/>
      <c r="AC27" s="393"/>
      <c r="AD27" s="393"/>
      <c r="AE27" s="393"/>
      <c r="AF27" s="393"/>
      <c r="AG27" s="394"/>
      <c r="AH27" s="1104" t="str">
        <f t="shared" si="1"/>
        <v>:</v>
      </c>
      <c r="AI27" s="1105"/>
      <c r="AJ27" s="1106"/>
      <c r="AK27" s="393"/>
      <c r="AL27" s="393"/>
      <c r="AM27" s="1411"/>
      <c r="AN27" s="1411"/>
      <c r="AO27" s="1411"/>
      <c r="AP27" s="1411"/>
      <c r="AQ27" s="1108" t="str">
        <f t="shared" si="7"/>
        <v>:</v>
      </c>
      <c r="AR27" s="1106"/>
      <c r="AS27" s="1108" t="str">
        <f t="shared" si="2"/>
        <v>:</v>
      </c>
      <c r="AT27" s="1153"/>
      <c r="AU27" s="706"/>
      <c r="AV27" s="707" t="b">
        <f t="shared" si="8"/>
        <v>0</v>
      </c>
      <c r="AW27" s="707" t="str">
        <f t="shared" si="9"/>
        <v>0</v>
      </c>
      <c r="AX27" s="761"/>
      <c r="AY27" s="716"/>
      <c r="AZ27" s="709"/>
      <c r="BA27" s="641"/>
      <c r="BB27" s="671">
        <v>21</v>
      </c>
      <c r="BC27" s="763"/>
      <c r="BD27" s="1139" t="s">
        <v>216</v>
      </c>
      <c r="BE27" s="1140"/>
      <c r="BF27" s="709"/>
      <c r="BG27" s="767"/>
      <c r="BH27" s="1141" t="s">
        <v>88</v>
      </c>
      <c r="BI27" s="1142"/>
      <c r="BJ27" s="641"/>
      <c r="BK27" s="641"/>
      <c r="BL27" s="641"/>
      <c r="BM27" s="641"/>
      <c r="BN27" s="641"/>
      <c r="BO27" s="641"/>
      <c r="BP27" s="641"/>
      <c r="BQ27" s="717" t="str">
        <f t="shared" si="19"/>
        <v/>
      </c>
      <c r="BR27" s="718" t="str">
        <f t="shared" si="3"/>
        <v/>
      </c>
      <c r="BS27" s="718" t="str">
        <f t="shared" si="4"/>
        <v/>
      </c>
      <c r="BT27" s="718" t="str">
        <f t="shared" si="5"/>
        <v/>
      </c>
      <c r="BU27" s="719" t="str">
        <f t="shared" si="6"/>
        <v/>
      </c>
      <c r="BV27" s="641"/>
      <c r="BW27" s="717" t="str">
        <f t="shared" si="10"/>
        <v/>
      </c>
      <c r="BX27" s="718" t="str">
        <f t="shared" si="11"/>
        <v/>
      </c>
      <c r="BY27" s="718" t="str">
        <f t="shared" si="12"/>
        <v/>
      </c>
      <c r="BZ27" s="718" t="str">
        <f t="shared" si="13"/>
        <v/>
      </c>
      <c r="CA27" s="719" t="str">
        <f t="shared" si="14"/>
        <v/>
      </c>
      <c r="CB27" s="641"/>
      <c r="CC27" s="641"/>
      <c r="CD27" s="642" t="str">
        <f t="shared" si="15"/>
        <v>ab-</v>
      </c>
      <c r="CE27" s="643" t="str">
        <f t="shared" si="16"/>
        <v>cd-</v>
      </c>
      <c r="CF27" s="641"/>
      <c r="CG27" s="642" t="str">
        <f t="shared" si="17"/>
        <v>-</v>
      </c>
      <c r="CH27" s="643" t="str">
        <f t="shared" si="18"/>
        <v>-</v>
      </c>
      <c r="CI27" s="641"/>
      <c r="CJ27" s="641"/>
      <c r="CK27" s="641"/>
      <c r="CL27" s="641"/>
      <c r="CM27" s="641"/>
      <c r="CN27" s="641"/>
      <c r="CO27" s="641"/>
      <c r="CP27" s="641"/>
      <c r="CQ27" s="641"/>
      <c r="CR27" s="641"/>
      <c r="CS27" s="641"/>
      <c r="CT27" s="641"/>
      <c r="CU27" s="641"/>
      <c r="CV27" s="641"/>
      <c r="CW27" s="641"/>
      <c r="CX27" s="641"/>
      <c r="CY27" s="641"/>
      <c r="CZ27" s="641"/>
      <c r="DA27" s="641"/>
      <c r="DB27" s="641"/>
      <c r="DC27" s="641"/>
      <c r="DD27" s="641"/>
      <c r="DE27" s="641"/>
      <c r="DF27" s="641"/>
      <c r="DG27" s="641"/>
      <c r="DH27" s="641"/>
      <c r="DI27" s="641"/>
      <c r="DJ27" s="641"/>
      <c r="DK27" s="641"/>
      <c r="DL27" s="641"/>
      <c r="DM27" s="641"/>
      <c r="DN27" s="641"/>
      <c r="DO27" s="641"/>
      <c r="DP27" s="641"/>
      <c r="DQ27" s="641"/>
      <c r="DR27" s="641"/>
      <c r="DS27" s="641"/>
      <c r="DT27" s="641"/>
      <c r="DU27" s="641"/>
      <c r="DV27" s="641"/>
      <c r="DW27" s="641"/>
      <c r="DX27" s="641"/>
      <c r="DY27" s="641"/>
      <c r="DZ27" s="641"/>
      <c r="EA27" s="641"/>
      <c r="EB27" s="641"/>
      <c r="EC27" s="641"/>
      <c r="ED27" s="641"/>
      <c r="EE27" s="641"/>
      <c r="EF27" s="641"/>
      <c r="EG27" s="641"/>
      <c r="EH27" s="641"/>
      <c r="EI27" s="641"/>
      <c r="EJ27" s="641"/>
      <c r="EK27" s="641"/>
      <c r="EL27" s="641"/>
      <c r="EM27" s="641"/>
      <c r="EN27" s="641"/>
      <c r="EO27" s="641"/>
      <c r="EP27" s="641"/>
    </row>
    <row r="28" spans="1:146" s="715" customFormat="1" ht="13.5" customHeight="1" x14ac:dyDescent="0.15">
      <c r="A28" s="898" t="str">
        <f>IF($F$4="","",IF(GameMember!A26="","-",GameMember!A26))</f>
        <v>-</v>
      </c>
      <c r="B28" s="1414" t="str">
        <f>IF(A28="","",IF(A28="-","-",IF(AND(GameMember!C26=0,GameMember!D26=0),+GameMember!B26,IF(AND(GameMember!C26&lt;&gt;0,GameMember!D26=0),+GameMember!B26&amp;" "&amp;GameMember!C26,IF(AND(GameMember!C26=0,GameMember!D26&lt;&gt;0),+GameMember!B26&amp;" "&amp;GameMember!D26,IF(AND(GameMember!C26&lt;&gt;0,GameMember!D26&lt;&gt;0),+GameMember!B26&amp;" "&amp;GameMember!C26&amp;" "&amp;GameMember!D26,""))))))</f>
        <v>-</v>
      </c>
      <c r="C28" s="1415"/>
      <c r="D28" s="1415"/>
      <c r="E28" s="1415"/>
      <c r="F28" s="1415"/>
      <c r="G28" s="1415"/>
      <c r="H28" s="1415"/>
      <c r="I28" s="1416"/>
      <c r="J28" s="133" t="str">
        <f>IF(A28="","",IF(A28="-","-",+GameMember!E26))</f>
        <v>-</v>
      </c>
      <c r="K28" s="133" t="s">
        <v>90</v>
      </c>
      <c r="L28" s="899" t="s">
        <v>3</v>
      </c>
      <c r="M28" s="755"/>
      <c r="N28" s="1130" t="str">
        <f t="shared" si="0"/>
        <v>:</v>
      </c>
      <c r="O28" s="1131"/>
      <c r="P28" s="1132"/>
      <c r="Q28" s="393"/>
      <c r="R28" s="393"/>
      <c r="S28" s="393"/>
      <c r="T28" s="1247"/>
      <c r="U28" s="1248"/>
      <c r="V28" s="756"/>
      <c r="W28" s="757"/>
      <c r="X28" s="757"/>
      <c r="Y28" s="757"/>
      <c r="Z28" s="757"/>
      <c r="AA28" s="758"/>
      <c r="AB28" s="756"/>
      <c r="AC28" s="757"/>
      <c r="AD28" s="757"/>
      <c r="AE28" s="757"/>
      <c r="AF28" s="757"/>
      <c r="AG28" s="758"/>
      <c r="AH28" s="1104" t="str">
        <f t="shared" si="1"/>
        <v>:</v>
      </c>
      <c r="AI28" s="1105"/>
      <c r="AJ28" s="1106"/>
      <c r="AK28" s="757"/>
      <c r="AL28" s="757"/>
      <c r="AM28" s="1411"/>
      <c r="AN28" s="1411"/>
      <c r="AO28" s="1411"/>
      <c r="AP28" s="1411"/>
      <c r="AQ28" s="1204" t="str">
        <f t="shared" si="7"/>
        <v>:</v>
      </c>
      <c r="AR28" s="1412"/>
      <c r="AS28" s="1204" t="str">
        <f>IF(SUM($CD$67:$CD$69)=SUM($CE$67:$CE$69),IF(AND(AH28&lt;&gt;":",OR(AL28="-",AL28=0)),AQ28,IF(AND(AH28&lt;&gt;":",AX28="*",AV28&lt;=(SUM(($BH$70*3)+$BH$71))),AV28,IF(AND(AH28&lt;&gt;":",AX28="*",AV28&gt;(SUM(($BH$70*3)+$BH$71))),(SUM(($BH$70*3)+$BH$71)),":"))),IF(AND(AH28&lt;&gt;":",OR(AL28="-",AL28=0)),AQ28,IF(AND(AH28&lt;&gt;":",AX28="*",AV28&lt;=(SUM($BH$70*3))),AV28,IF(AND(AH28&lt;&gt;":",AX28="*",AV28&gt;(SUM($BH$70*3))),(SUM($BH$70*3)),":"))))</f>
        <v>:</v>
      </c>
      <c r="AT28" s="1413"/>
      <c r="AU28" s="706"/>
      <c r="AV28" s="707" t="b">
        <f>IF(AH28&lt;&gt;":",IF(AND(AX28="*",OR(AL28=2,AL28=5,AL28=10)),AQ28+AW28,""))</f>
        <v>0</v>
      </c>
      <c r="AW28" s="707" t="str">
        <f t="shared" si="9"/>
        <v>0</v>
      </c>
      <c r="AX28" s="761"/>
      <c r="AY28" s="716"/>
      <c r="AZ28" s="709"/>
      <c r="BA28" s="641"/>
      <c r="BB28" s="725">
        <v>22</v>
      </c>
      <c r="BC28" s="764"/>
      <c r="BD28" s="1137" t="s">
        <v>88</v>
      </c>
      <c r="BE28" s="1138"/>
      <c r="BF28" s="709"/>
      <c r="BG28" s="768"/>
      <c r="BH28" s="1135" t="s">
        <v>88</v>
      </c>
      <c r="BI28" s="1136"/>
      <c r="BJ28" s="641"/>
      <c r="BK28" s="641"/>
      <c r="BL28" s="641"/>
      <c r="BM28" s="641"/>
      <c r="BN28" s="641"/>
      <c r="BO28" s="641"/>
      <c r="BP28" s="641"/>
      <c r="BQ28" s="717" t="str">
        <f t="shared" si="19"/>
        <v/>
      </c>
      <c r="BR28" s="718" t="str">
        <f t="shared" si="3"/>
        <v/>
      </c>
      <c r="BS28" s="718" t="str">
        <f t="shared" si="4"/>
        <v/>
      </c>
      <c r="BT28" s="718" t="str">
        <f t="shared" si="5"/>
        <v/>
      </c>
      <c r="BU28" s="719" t="str">
        <f t="shared" si="6"/>
        <v/>
      </c>
      <c r="BV28" s="641"/>
      <c r="BW28" s="717" t="str">
        <f t="shared" si="10"/>
        <v/>
      </c>
      <c r="BX28" s="718" t="str">
        <f t="shared" si="11"/>
        <v/>
      </c>
      <c r="BY28" s="718" t="str">
        <f t="shared" si="12"/>
        <v/>
      </c>
      <c r="BZ28" s="718" t="str">
        <f t="shared" si="13"/>
        <v/>
      </c>
      <c r="CA28" s="719" t="str">
        <f t="shared" si="14"/>
        <v/>
      </c>
      <c r="CB28" s="641"/>
      <c r="CC28" s="641"/>
      <c r="CD28" s="642" t="str">
        <f t="shared" si="15"/>
        <v>ab-</v>
      </c>
      <c r="CE28" s="643" t="str">
        <f t="shared" si="16"/>
        <v>cd-</v>
      </c>
      <c r="CF28" s="641"/>
      <c r="CG28" s="642" t="str">
        <f t="shared" si="17"/>
        <v>-</v>
      </c>
      <c r="CH28" s="643" t="str">
        <f t="shared" si="18"/>
        <v>-</v>
      </c>
      <c r="CI28" s="641"/>
      <c r="CJ28" s="641"/>
      <c r="CK28" s="641"/>
      <c r="CL28" s="641"/>
      <c r="CM28" s="641"/>
      <c r="CN28" s="641"/>
      <c r="CO28" s="641"/>
      <c r="CP28" s="641"/>
      <c r="CQ28" s="641"/>
      <c r="CR28" s="641"/>
      <c r="CS28" s="641"/>
      <c r="CT28" s="641"/>
      <c r="CU28" s="641"/>
      <c r="CV28" s="641"/>
      <c r="CW28" s="641"/>
      <c r="CX28" s="641"/>
      <c r="CY28" s="641"/>
      <c r="CZ28" s="641"/>
      <c r="DA28" s="641"/>
      <c r="DB28" s="641"/>
      <c r="DC28" s="641"/>
      <c r="DD28" s="641"/>
      <c r="DE28" s="641"/>
      <c r="DF28" s="641"/>
      <c r="DG28" s="641"/>
      <c r="DH28" s="641"/>
      <c r="DI28" s="641"/>
      <c r="DJ28" s="641"/>
      <c r="DK28" s="641"/>
      <c r="DL28" s="641"/>
      <c r="DM28" s="641"/>
      <c r="DN28" s="641"/>
      <c r="DO28" s="641"/>
      <c r="DP28" s="641"/>
      <c r="DQ28" s="641"/>
      <c r="DR28" s="641"/>
      <c r="DS28" s="641"/>
      <c r="DT28" s="641"/>
      <c r="DU28" s="641"/>
      <c r="DV28" s="641"/>
      <c r="DW28" s="641"/>
      <c r="DX28" s="641"/>
      <c r="DY28" s="641"/>
      <c r="DZ28" s="641"/>
      <c r="EA28" s="641"/>
      <c r="EB28" s="641"/>
      <c r="EC28" s="641"/>
      <c r="ED28" s="641"/>
      <c r="EE28" s="641"/>
      <c r="EF28" s="641"/>
      <c r="EG28" s="641"/>
      <c r="EH28" s="641"/>
      <c r="EI28" s="641"/>
      <c r="EJ28" s="641"/>
      <c r="EK28" s="641"/>
      <c r="EL28" s="641"/>
      <c r="EM28" s="641"/>
      <c r="EN28" s="641"/>
      <c r="EO28" s="641"/>
      <c r="EP28" s="641"/>
    </row>
    <row r="29" spans="1:146" s="715" customFormat="1" ht="13.5" customHeight="1" x14ac:dyDescent="0.15">
      <c r="A29" s="9" t="str">
        <f>IF($F$4="","",IF(GameMember!A27="","-",GameMember!A27))</f>
        <v>-</v>
      </c>
      <c r="B29" s="1520" t="str">
        <f>IF(A29="","",IF(A29="-","-",IF(AND(GameMember!C27=0,GameMember!D27=0),+GameMember!B27,IF(AND(GameMember!C27&lt;&gt;0,GameMember!D27=0),+GameMember!B27&amp;" "&amp;GameMember!C27,IF(AND(GameMember!C27=0,GameMember!D27&lt;&gt;0),+GameMember!B27&amp;" "&amp;GameMember!D27,IF(AND(GameMember!C27&lt;&gt;0,GameMember!D27&lt;&gt;0),+GameMember!B27&amp;" "&amp;GameMember!C27&amp;" "&amp;GameMember!D27,""))))))</f>
        <v>-</v>
      </c>
      <c r="C29" s="1521"/>
      <c r="D29" s="1521"/>
      <c r="E29" s="1521"/>
      <c r="F29" s="1521"/>
      <c r="G29" s="1521"/>
      <c r="H29" s="1521"/>
      <c r="I29" s="1522"/>
      <c r="J29" s="132" t="str">
        <f>IF(A29="","",IF(A29="-","-",+GameMember!E27))</f>
        <v>-</v>
      </c>
      <c r="K29" s="132" t="s">
        <v>90</v>
      </c>
      <c r="L29" s="897" t="s">
        <v>3</v>
      </c>
      <c r="M29" s="755"/>
      <c r="N29" s="1130" t="str">
        <f>IF(BC29="PSS","65:00",IF(BD29="","",IF(BD29=":",":",IF(BC29=1,$BH$70-BD29,IF(BC29=2,$BH$70*2-BD29,IF(BC29=3,$BH$70*3-BD29,IF(BC29="OT",$BH$70*3+$BH$71-BD29,)))))))</f>
        <v>:</v>
      </c>
      <c r="O29" s="1131"/>
      <c r="P29" s="1132"/>
      <c r="Q29" s="810"/>
      <c r="R29" s="810"/>
      <c r="S29" s="810"/>
      <c r="T29" s="1247"/>
      <c r="U29" s="1248"/>
      <c r="V29" s="756"/>
      <c r="W29" s="812"/>
      <c r="X29" s="812"/>
      <c r="Y29" s="812"/>
      <c r="Z29" s="812"/>
      <c r="AA29" s="813"/>
      <c r="AB29" s="756"/>
      <c r="AC29" s="812"/>
      <c r="AD29" s="812"/>
      <c r="AE29" s="812"/>
      <c r="AF29" s="812"/>
      <c r="AG29" s="813"/>
      <c r="AH29" s="1104" t="str">
        <f>IF(BG29="PSS",SUM(($BH$70*3)+$BH$71),IF(BH29="","",IF(BH29=":",":",IF(BG29=1,$BH$70-BH29,IF(BG29=2,$BH$70*2-BH29,IF(BG29=3,$BH$70*3-BH29,IF(BG29="OT",$BH$70*3+$BH$71-BH29,)))))))</f>
        <v>:</v>
      </c>
      <c r="AI29" s="1105"/>
      <c r="AJ29" s="1106"/>
      <c r="AK29" s="812"/>
      <c r="AL29" s="812"/>
      <c r="AM29" s="1411"/>
      <c r="AN29" s="1411"/>
      <c r="AO29" s="1411"/>
      <c r="AP29" s="1411"/>
      <c r="AQ29" s="1204" t="str">
        <f>IF(AND(AH29&lt;&gt;":",AL29=""),":",IF(AND(AH29&lt;&gt;":",AL29="-"),"-",AH29))</f>
        <v>:</v>
      </c>
      <c r="AR29" s="1412"/>
      <c r="AS29" s="1204" t="str">
        <f>IF(SUM($CD$67:$CD$69)=SUM($CE$67:$CE$69),IF(AND(AH29&lt;&gt;":",OR(AL29="-",AL29=0)),AQ29,IF(AND(AH29&lt;&gt;":",AX29="*",AV29&lt;=(SUM(($BH$70*3)+$BH$71))),AV29,IF(AND(AH29&lt;&gt;":",AX29="*",AV29&gt;(SUM(($BH$70*3)+$BH$71))),(SUM(($BH$70*3)+$BH$71)),":"))),IF(AND(AH29&lt;&gt;":",OR(AL29="-",AL29=0)),AQ29,IF(AND(AH29&lt;&gt;":",AX29="*",AV29&lt;=(SUM($BH$70*3))),AV29,IF(AND(AH29&lt;&gt;":",AX29="*",AV29&gt;(SUM($BH$70*3))),(SUM($BH$70*3)),":"))))</f>
        <v>:</v>
      </c>
      <c r="AT29" s="1413"/>
      <c r="AU29" s="716"/>
      <c r="AV29" s="707" t="b">
        <f>IF(AH29&lt;&gt;":",IF(AND(AX29="*",OR(AL29=2,AL29=5,AL29=10)),AQ29+AW29,""))</f>
        <v>0</v>
      </c>
      <c r="AW29" s="707" t="str">
        <f t="shared" si="9"/>
        <v>0</v>
      </c>
      <c r="AX29" s="761"/>
      <c r="AY29" s="716"/>
      <c r="AZ29" s="809"/>
      <c r="BA29" s="641"/>
      <c r="BB29" s="725">
        <v>23</v>
      </c>
      <c r="BC29" s="764"/>
      <c r="BD29" s="1137" t="s">
        <v>88</v>
      </c>
      <c r="BE29" s="1138"/>
      <c r="BF29" s="809"/>
      <c r="BG29" s="768"/>
      <c r="BH29" s="1135" t="s">
        <v>88</v>
      </c>
      <c r="BI29" s="1136"/>
      <c r="BJ29" s="641"/>
      <c r="BK29" s="641"/>
      <c r="BL29" s="641"/>
      <c r="BM29" s="641"/>
      <c r="BN29" s="641"/>
      <c r="BO29" s="641"/>
      <c r="BP29" s="641"/>
      <c r="BQ29" s="717" t="str">
        <f>IF(M29="-","",IF(N29&lt;$BH$70,1,""))</f>
        <v/>
      </c>
      <c r="BR29" s="718" t="str">
        <f>IF(M29="-","",IF(AND(N29&gt;=$BH$70,N29&lt;($BH$70*2)),1,""))</f>
        <v/>
      </c>
      <c r="BS29" s="718" t="str">
        <f>IF(M29="-","",IF(AND(N29&gt;=($BH$70*2),N29&lt;($BH$70*3)),1,""))</f>
        <v/>
      </c>
      <c r="BT29" s="718" t="str">
        <f>IF(M29="-","",IF(AND(N29&gt;=($BH$70*3),N29&lt;($BH$70*3+$BH$71)),1,""))</f>
        <v/>
      </c>
      <c r="BU29" s="719" t="str">
        <f>IF(M29="-","",IF(N29="","",IF(N29=":","",IF(VALUE(N29)=($BH$70*3+$BH$71),1,""))))</f>
        <v/>
      </c>
      <c r="BV29" s="641"/>
      <c r="BW29" s="717" t="str">
        <f t="shared" si="10"/>
        <v/>
      </c>
      <c r="BX29" s="718" t="str">
        <f t="shared" si="11"/>
        <v/>
      </c>
      <c r="BY29" s="718" t="str">
        <f t="shared" si="12"/>
        <v/>
      </c>
      <c r="BZ29" s="718" t="str">
        <f t="shared" si="13"/>
        <v/>
      </c>
      <c r="CA29" s="719" t="str">
        <f t="shared" si="14"/>
        <v/>
      </c>
      <c r="CB29" s="641"/>
      <c r="CC29" s="641"/>
      <c r="CD29" s="642" t="str">
        <f t="shared" si="15"/>
        <v>ab-</v>
      </c>
      <c r="CE29" s="643" t="str">
        <f t="shared" si="16"/>
        <v>cd-</v>
      </c>
      <c r="CF29" s="641"/>
      <c r="CG29" s="642" t="str">
        <f t="shared" si="17"/>
        <v>-</v>
      </c>
      <c r="CH29" s="643" t="str">
        <f t="shared" si="18"/>
        <v>-</v>
      </c>
      <c r="CI29" s="641"/>
      <c r="CJ29" s="641"/>
      <c r="CK29" s="641"/>
      <c r="CL29" s="641"/>
      <c r="CM29" s="641"/>
      <c r="CN29" s="641"/>
      <c r="CO29" s="641"/>
      <c r="CP29" s="641"/>
      <c r="CQ29" s="641"/>
      <c r="CR29" s="641"/>
      <c r="CS29" s="641"/>
      <c r="CT29" s="641"/>
      <c r="CU29" s="641"/>
      <c r="CV29" s="641"/>
      <c r="CW29" s="641"/>
      <c r="CX29" s="641"/>
      <c r="CY29" s="641"/>
      <c r="CZ29" s="641"/>
      <c r="DA29" s="641"/>
      <c r="DB29" s="641"/>
      <c r="DC29" s="641"/>
      <c r="DD29" s="641"/>
      <c r="DE29" s="641"/>
      <c r="DF29" s="641"/>
      <c r="DG29" s="641"/>
      <c r="DH29" s="641"/>
      <c r="DI29" s="641"/>
      <c r="DJ29" s="641"/>
      <c r="DK29" s="641"/>
      <c r="DL29" s="641"/>
      <c r="DM29" s="641"/>
      <c r="DN29" s="641"/>
      <c r="DO29" s="641"/>
      <c r="DP29" s="641"/>
      <c r="DQ29" s="641"/>
      <c r="DR29" s="641"/>
      <c r="DS29" s="641"/>
      <c r="DT29" s="641"/>
      <c r="DU29" s="641"/>
      <c r="DV29" s="641"/>
      <c r="DW29" s="641"/>
      <c r="DX29" s="641"/>
      <c r="DY29" s="641"/>
      <c r="DZ29" s="641"/>
      <c r="EA29" s="641"/>
      <c r="EB29" s="641"/>
      <c r="EC29" s="641"/>
      <c r="ED29" s="641"/>
      <c r="EE29" s="641"/>
      <c r="EF29" s="641"/>
      <c r="EG29" s="641"/>
      <c r="EH29" s="641"/>
      <c r="EI29" s="641"/>
      <c r="EJ29" s="641"/>
      <c r="EK29" s="641"/>
      <c r="EL29" s="641"/>
      <c r="EM29" s="641"/>
      <c r="EN29" s="641"/>
      <c r="EO29" s="641"/>
      <c r="EP29" s="641"/>
    </row>
    <row r="30" spans="1:146" s="715" customFormat="1" ht="13.5" customHeight="1" x14ac:dyDescent="0.15">
      <c r="A30" s="1551" t="str">
        <f>IF(ISBLANK(GameMember!B3),"Head Coach","Head Coach:　"&amp;GameMember!B3)</f>
        <v>Head Coach:　寺尾　幸也</v>
      </c>
      <c r="B30" s="1552"/>
      <c r="C30" s="1552"/>
      <c r="D30" s="1552"/>
      <c r="E30" s="1552"/>
      <c r="F30" s="1552"/>
      <c r="G30" s="1552"/>
      <c r="H30" s="1552"/>
      <c r="I30" s="1552"/>
      <c r="J30" s="1552"/>
      <c r="K30" s="1552"/>
      <c r="L30" s="1553"/>
      <c r="M30" s="755"/>
      <c r="N30" s="1130" t="str">
        <f>IF(BC30="PSS","65:00",IF(BD30="","",IF(BD30=":",":",IF(BC30=1,$BH$70-BD30,IF(BC30=2,$BH$70*2-BD30,IF(BC30=3,$BH$70*3-BD30,IF(BC30="OT",$BH$70*3+$BH$71-BD30,)))))))</f>
        <v>:</v>
      </c>
      <c r="O30" s="1131"/>
      <c r="P30" s="1132"/>
      <c r="Q30" s="810"/>
      <c r="R30" s="810"/>
      <c r="S30" s="810"/>
      <c r="T30" s="1253"/>
      <c r="U30" s="1254"/>
      <c r="V30" s="395"/>
      <c r="W30" s="811"/>
      <c r="X30" s="811"/>
      <c r="Y30" s="811"/>
      <c r="Z30" s="811"/>
      <c r="AA30" s="814"/>
      <c r="AB30" s="395"/>
      <c r="AC30" s="811"/>
      <c r="AD30" s="811"/>
      <c r="AE30" s="811"/>
      <c r="AF30" s="811"/>
      <c r="AG30" s="814"/>
      <c r="AH30" s="1150" t="str">
        <f t="shared" si="1"/>
        <v>:</v>
      </c>
      <c r="AI30" s="1151"/>
      <c r="AJ30" s="1152"/>
      <c r="AK30" s="811"/>
      <c r="AL30" s="811"/>
      <c r="AM30" s="1246"/>
      <c r="AN30" s="1246"/>
      <c r="AO30" s="1246"/>
      <c r="AP30" s="1246"/>
      <c r="AQ30" s="1213" t="str">
        <f>IF(AND(AH30&lt;&gt;":",AL30=""),":",IF(AND(AH30&lt;&gt;":",AL30="-"),"-",AH30))</f>
        <v>:</v>
      </c>
      <c r="AR30" s="1152"/>
      <c r="AS30" s="1213" t="str">
        <f>IF(SUM($CD$67:$CD$69)=SUM($CE$67:$CE$69),IF(AND(AH30&lt;&gt;":",OR(AL30="-",AL30=0)),AQ30,IF(AND(AH30&lt;&gt;":",AX30="*",AV30&lt;=(SUM(($BH$70*3)+$BH$71))),AV30,IF(AND(AH30&lt;&gt;":",AX30="*",AV30&gt;(SUM(($BH$70*3)+$BH$71))),(SUM(($BH$70*3)+$BH$71)),":"))),IF(AND(AH30&lt;&gt;":",OR(AL30="-",AL30=0)),AQ30,IF(AND(AH30&lt;&gt;":",AX30="*",AV30&lt;=(SUM($BH$70*3))),AV30,IF(AND(AH30&lt;&gt;":",AX30="*",AV30&gt;(SUM($BH$70*3))),(SUM($BH$70*3)),":"))))</f>
        <v>:</v>
      </c>
      <c r="AT30" s="1333"/>
      <c r="AU30" s="726"/>
      <c r="AV30" s="707" t="b">
        <f t="shared" si="8"/>
        <v>0</v>
      </c>
      <c r="AW30" s="707" t="str">
        <f t="shared" si="9"/>
        <v>0</v>
      </c>
      <c r="AX30" s="761"/>
      <c r="AY30" s="716"/>
      <c r="AZ30" s="709"/>
      <c r="BA30" s="641"/>
      <c r="BB30" s="672">
        <v>24</v>
      </c>
      <c r="BC30" s="765"/>
      <c r="BD30" s="1143" t="s">
        <v>88</v>
      </c>
      <c r="BE30" s="1144"/>
      <c r="BF30" s="709"/>
      <c r="BG30" s="769"/>
      <c r="BH30" s="1341" t="s">
        <v>88</v>
      </c>
      <c r="BI30" s="1342"/>
      <c r="BJ30" s="641"/>
      <c r="BK30" s="641"/>
      <c r="BL30" s="641"/>
      <c r="BM30" s="641"/>
      <c r="BN30" s="641"/>
      <c r="BO30" s="641"/>
      <c r="BP30" s="641"/>
      <c r="BQ30" s="727" t="str">
        <f t="shared" si="19"/>
        <v/>
      </c>
      <c r="BR30" s="728" t="str">
        <f>IF(M30="-","",IF(AND(N30&gt;=$BH$70,N30&lt;($BH$70*2)),1,""))</f>
        <v/>
      </c>
      <c r="BS30" s="728" t="str">
        <f>IF(M30="-","",IF(AND(N30&gt;=($BH$70*2),N30&lt;($BH$70*3)),1,""))</f>
        <v/>
      </c>
      <c r="BT30" s="728" t="str">
        <f>IF(M30="-","",IF(AND(N30&gt;=($BH$70*3),N30&lt;($BH$70*3+$BH$71)),1,""))</f>
        <v/>
      </c>
      <c r="BU30" s="729" t="str">
        <f>IF(M30="-","",IF(N30="","",IF(N30=":","",IF(VALUE(N30)=($BH$70*3+$BH$71),1,""))))</f>
        <v/>
      </c>
      <c r="BV30" s="641"/>
      <c r="BW30" s="727" t="str">
        <f t="shared" si="10"/>
        <v/>
      </c>
      <c r="BX30" s="728" t="str">
        <f t="shared" si="11"/>
        <v/>
      </c>
      <c r="BY30" s="728" t="str">
        <f t="shared" si="12"/>
        <v/>
      </c>
      <c r="BZ30" s="728" t="str">
        <f t="shared" si="13"/>
        <v/>
      </c>
      <c r="CA30" s="729" t="str">
        <f t="shared" si="14"/>
        <v/>
      </c>
      <c r="CB30" s="641"/>
      <c r="CC30" s="641"/>
      <c r="CD30" s="720" t="str">
        <f t="shared" si="15"/>
        <v>ab-</v>
      </c>
      <c r="CE30" s="721" t="str">
        <f t="shared" si="16"/>
        <v>cd-</v>
      </c>
      <c r="CF30" s="641"/>
      <c r="CG30" s="642" t="str">
        <f t="shared" si="17"/>
        <v>-</v>
      </c>
      <c r="CH30" s="643" t="str">
        <f t="shared" si="18"/>
        <v>-</v>
      </c>
      <c r="CI30" s="641"/>
      <c r="CJ30" s="641"/>
      <c r="CK30" s="641"/>
      <c r="CL30" s="641"/>
      <c r="CM30" s="641"/>
      <c r="CN30" s="641"/>
      <c r="CO30" s="641"/>
      <c r="CP30" s="641"/>
      <c r="CQ30" s="641"/>
      <c r="CR30" s="641"/>
      <c r="CS30" s="641"/>
      <c r="CT30" s="641"/>
      <c r="CU30" s="641"/>
      <c r="CV30" s="641"/>
      <c r="CW30" s="641"/>
      <c r="CX30" s="641"/>
      <c r="CY30" s="641"/>
      <c r="CZ30" s="641"/>
      <c r="DA30" s="641"/>
      <c r="DB30" s="641"/>
      <c r="DC30" s="641"/>
      <c r="DD30" s="641"/>
      <c r="DE30" s="641"/>
      <c r="DF30" s="641"/>
      <c r="DG30" s="641"/>
      <c r="DH30" s="641"/>
      <c r="DI30" s="641"/>
      <c r="DJ30" s="641"/>
      <c r="DK30" s="641"/>
      <c r="DL30" s="641"/>
      <c r="DM30" s="641"/>
      <c r="DN30" s="641"/>
      <c r="DO30" s="641"/>
      <c r="DP30" s="641"/>
      <c r="DQ30" s="641"/>
      <c r="DR30" s="641"/>
      <c r="DS30" s="641"/>
      <c r="DT30" s="641"/>
      <c r="DU30" s="641"/>
      <c r="DV30" s="641"/>
      <c r="DW30" s="641"/>
      <c r="DX30" s="641"/>
      <c r="DY30" s="641"/>
      <c r="DZ30" s="641"/>
      <c r="EA30" s="641"/>
      <c r="EB30" s="641"/>
      <c r="EC30" s="641"/>
      <c r="ED30" s="641"/>
      <c r="EE30" s="641"/>
      <c r="EF30" s="641"/>
      <c r="EG30" s="641"/>
      <c r="EH30" s="641"/>
      <c r="EI30" s="641"/>
      <c r="EJ30" s="641"/>
      <c r="EK30" s="641"/>
      <c r="EL30" s="641"/>
      <c r="EM30" s="641"/>
      <c r="EN30" s="641"/>
      <c r="EO30" s="641"/>
      <c r="EP30" s="641"/>
    </row>
    <row r="31" spans="1:146" s="715" customFormat="1" ht="13.5" customHeight="1" x14ac:dyDescent="0.15">
      <c r="A31" s="1278" t="s">
        <v>25</v>
      </c>
      <c r="B31" s="1279"/>
      <c r="C31" s="1279"/>
      <c r="D31" s="1279"/>
      <c r="E31" s="1280"/>
      <c r="F31" s="1535" t="str">
        <f>IF(ISBLANK(GameMember!L2),"",GameMember!L2)</f>
        <v>TOYOTA CYGNUS</v>
      </c>
      <c r="G31" s="1536"/>
      <c r="H31" s="1536"/>
      <c r="I31" s="1536"/>
      <c r="J31" s="1536"/>
      <c r="K31" s="1536"/>
      <c r="L31" s="1536"/>
      <c r="M31" s="1271" t="s">
        <v>7</v>
      </c>
      <c r="N31" s="1272"/>
      <c r="O31" s="1272"/>
      <c r="P31" s="1272"/>
      <c r="Q31" s="1272"/>
      <c r="R31" s="1272"/>
      <c r="S31" s="1272"/>
      <c r="T31" s="1273"/>
      <c r="U31" s="1272"/>
      <c r="V31" s="1272"/>
      <c r="W31" s="1272"/>
      <c r="X31" s="1272"/>
      <c r="Y31" s="1272"/>
      <c r="Z31" s="1272"/>
      <c r="AA31" s="1272"/>
      <c r="AB31" s="1272"/>
      <c r="AC31" s="1272"/>
      <c r="AD31" s="1272"/>
      <c r="AE31" s="1272"/>
      <c r="AF31" s="1272"/>
      <c r="AG31" s="1274"/>
      <c r="AH31" s="1347" t="s">
        <v>47</v>
      </c>
      <c r="AI31" s="1348"/>
      <c r="AJ31" s="1348"/>
      <c r="AK31" s="1348"/>
      <c r="AL31" s="1348"/>
      <c r="AM31" s="1348"/>
      <c r="AN31" s="1348"/>
      <c r="AO31" s="1348"/>
      <c r="AP31" s="1348"/>
      <c r="AQ31" s="1348"/>
      <c r="AR31" s="1348"/>
      <c r="AS31" s="1348"/>
      <c r="AT31" s="1349"/>
      <c r="AU31" s="730"/>
      <c r="AV31" s="731"/>
      <c r="AW31" s="731"/>
      <c r="AX31" s="731"/>
      <c r="AY31" s="731"/>
      <c r="AZ31" s="709"/>
      <c r="BA31" s="641"/>
      <c r="BB31" s="144" t="s">
        <v>522</v>
      </c>
      <c r="BC31" s="709"/>
      <c r="BD31" s="709"/>
      <c r="BE31" s="709"/>
      <c r="BF31" s="709"/>
      <c r="BG31" s="709"/>
      <c r="BH31" s="709"/>
      <c r="BI31" s="709"/>
      <c r="BJ31" s="709"/>
      <c r="BK31" s="709"/>
      <c r="BL31" s="641"/>
      <c r="BM31" s="641"/>
      <c r="BN31" s="641"/>
      <c r="BO31" s="641"/>
      <c r="BP31" s="641"/>
      <c r="BQ31" s="732">
        <f>SUM(BQ7:BQ30)</f>
        <v>0</v>
      </c>
      <c r="BR31" s="733">
        <f>SUM(BR7:BR30)</f>
        <v>0</v>
      </c>
      <c r="BS31" s="733">
        <f>SUM(BS7:BS30)</f>
        <v>0</v>
      </c>
      <c r="BT31" s="733">
        <f>SUM(BT7:BT30)</f>
        <v>0</v>
      </c>
      <c r="BU31" s="734">
        <f>SUM(BU7:BU30)</f>
        <v>0</v>
      </c>
      <c r="BV31" s="641"/>
      <c r="BW31" s="732">
        <f>SUM(BW7:BW30)</f>
        <v>0</v>
      </c>
      <c r="BX31" s="733">
        <f>SUM(BX7:BX30)</f>
        <v>0</v>
      </c>
      <c r="BY31" s="733">
        <f>SUM(BY7:BY30)</f>
        <v>0</v>
      </c>
      <c r="BZ31" s="733">
        <f>SUM(BZ7:BZ30)</f>
        <v>0</v>
      </c>
      <c r="CA31" s="734">
        <f>SUM(CA7:CA30)</f>
        <v>0</v>
      </c>
      <c r="CB31" s="641"/>
      <c r="CC31" s="641"/>
      <c r="CD31" s="641"/>
      <c r="CE31" s="641"/>
      <c r="CF31" s="641"/>
      <c r="CG31" s="723" t="s">
        <v>721</v>
      </c>
      <c r="CH31" s="724" t="s">
        <v>721</v>
      </c>
      <c r="CI31" s="641"/>
      <c r="CJ31" s="641"/>
      <c r="CK31" s="641"/>
      <c r="CL31" s="641"/>
      <c r="CM31" s="641"/>
      <c r="CN31" s="641"/>
      <c r="CO31" s="641"/>
      <c r="CP31" s="641"/>
      <c r="CQ31" s="641"/>
      <c r="CR31" s="641"/>
      <c r="CS31" s="641"/>
      <c r="CT31" s="641"/>
      <c r="CU31" s="641"/>
      <c r="CV31" s="641"/>
      <c r="CW31" s="641"/>
      <c r="CX31" s="641"/>
      <c r="CY31" s="641"/>
      <c r="CZ31" s="641"/>
      <c r="DA31" s="641"/>
      <c r="DB31" s="641"/>
      <c r="DC31" s="641"/>
      <c r="DD31" s="641"/>
      <c r="DE31" s="641"/>
      <c r="DF31" s="641"/>
      <c r="DG31" s="641"/>
      <c r="DH31" s="641"/>
      <c r="DI31" s="641"/>
      <c r="DJ31" s="641"/>
      <c r="DK31" s="641"/>
      <c r="DL31" s="641"/>
      <c r="DM31" s="641"/>
      <c r="DN31" s="641"/>
      <c r="DO31" s="641"/>
      <c r="DP31" s="641"/>
      <c r="DQ31" s="641"/>
      <c r="DR31" s="641"/>
      <c r="DS31" s="641"/>
      <c r="DT31" s="641"/>
      <c r="DU31" s="641"/>
      <c r="DV31" s="641"/>
      <c r="DW31" s="641"/>
      <c r="DX31" s="641"/>
      <c r="DY31" s="641"/>
      <c r="DZ31" s="641"/>
      <c r="EA31" s="641"/>
      <c r="EB31" s="641"/>
      <c r="EC31" s="641"/>
      <c r="ED31" s="641"/>
      <c r="EE31" s="641"/>
      <c r="EF31" s="641"/>
      <c r="EG31" s="641"/>
      <c r="EH31" s="641"/>
      <c r="EI31" s="641"/>
      <c r="EJ31" s="641"/>
      <c r="EK31" s="641"/>
      <c r="EL31" s="641"/>
      <c r="EM31" s="641"/>
      <c r="EN31" s="641"/>
      <c r="EO31" s="641"/>
      <c r="EP31" s="641"/>
    </row>
    <row r="32" spans="1:146" s="715" customFormat="1" ht="13.5" customHeight="1" x14ac:dyDescent="0.15">
      <c r="A32" s="1281"/>
      <c r="B32" s="1282"/>
      <c r="C32" s="1282"/>
      <c r="D32" s="1282"/>
      <c r="E32" s="1283"/>
      <c r="F32" s="1537"/>
      <c r="G32" s="1538"/>
      <c r="H32" s="1538"/>
      <c r="I32" s="1538"/>
      <c r="J32" s="1538"/>
      <c r="K32" s="1538"/>
      <c r="L32" s="1538"/>
      <c r="M32" s="1275"/>
      <c r="N32" s="1276"/>
      <c r="O32" s="1276"/>
      <c r="P32" s="1276"/>
      <c r="Q32" s="1276"/>
      <c r="R32" s="1276"/>
      <c r="S32" s="1276"/>
      <c r="T32" s="1276"/>
      <c r="U32" s="1276"/>
      <c r="V32" s="1276"/>
      <c r="W32" s="1276"/>
      <c r="X32" s="1276"/>
      <c r="Y32" s="1276"/>
      <c r="Z32" s="1276"/>
      <c r="AA32" s="1276"/>
      <c r="AB32" s="1276"/>
      <c r="AC32" s="1276"/>
      <c r="AD32" s="1276"/>
      <c r="AE32" s="1276"/>
      <c r="AF32" s="1276"/>
      <c r="AG32" s="1277"/>
      <c r="AH32" s="1350"/>
      <c r="AI32" s="1351"/>
      <c r="AJ32" s="1351"/>
      <c r="AK32" s="1351"/>
      <c r="AL32" s="1351"/>
      <c r="AM32" s="1351"/>
      <c r="AN32" s="1351"/>
      <c r="AO32" s="1351"/>
      <c r="AP32" s="1351"/>
      <c r="AQ32" s="1351"/>
      <c r="AR32" s="1351"/>
      <c r="AS32" s="1351"/>
      <c r="AT32" s="1352"/>
      <c r="AU32" s="689"/>
      <c r="AV32" s="690"/>
      <c r="AW32" s="690"/>
      <c r="AX32" s="690"/>
      <c r="AY32" s="690"/>
      <c r="AZ32" s="709"/>
      <c r="BA32" s="641"/>
      <c r="BB32" s="691"/>
      <c r="BC32" s="1345" t="s">
        <v>200</v>
      </c>
      <c r="BD32" s="1345"/>
      <c r="BE32" s="1345"/>
      <c r="BF32" s="691"/>
      <c r="BG32" s="1316" t="s">
        <v>201</v>
      </c>
      <c r="BH32" s="1316"/>
      <c r="BI32" s="1316"/>
      <c r="BJ32" s="1316"/>
      <c r="BK32" s="691"/>
      <c r="BL32" s="641"/>
      <c r="BM32" s="641"/>
      <c r="BN32" s="641"/>
      <c r="BO32" s="641"/>
      <c r="BP32" s="641"/>
      <c r="BQ32" s="641"/>
      <c r="BR32" s="641"/>
      <c r="BS32" s="641"/>
      <c r="BT32" s="641"/>
      <c r="BU32" s="641"/>
      <c r="BV32" s="641"/>
      <c r="BW32" s="641"/>
      <c r="BX32" s="641"/>
      <c r="BY32" s="641"/>
      <c r="BZ32" s="641"/>
      <c r="CA32" s="641"/>
      <c r="CB32" s="641"/>
      <c r="CC32" s="641"/>
      <c r="CD32" s="635" t="s">
        <v>531</v>
      </c>
      <c r="CE32" s="635" t="s">
        <v>532</v>
      </c>
      <c r="CF32" s="641"/>
      <c r="CG32" s="735"/>
      <c r="CH32" s="735"/>
      <c r="CI32" s="641"/>
      <c r="CJ32" s="641"/>
      <c r="CK32" s="641"/>
      <c r="CL32" s="641"/>
      <c r="CM32" s="641"/>
      <c r="CN32" s="641"/>
      <c r="CO32" s="641"/>
      <c r="CP32" s="641"/>
      <c r="CQ32" s="641"/>
      <c r="CR32" s="641"/>
      <c r="CS32" s="641"/>
      <c r="CT32" s="641"/>
      <c r="CU32" s="641"/>
      <c r="CV32" s="641"/>
      <c r="CW32" s="641"/>
      <c r="CX32" s="641"/>
      <c r="CY32" s="641"/>
      <c r="CZ32" s="641"/>
      <c r="DA32" s="641"/>
      <c r="DB32" s="641"/>
      <c r="DC32" s="641"/>
      <c r="DD32" s="641"/>
      <c r="DE32" s="641"/>
      <c r="DF32" s="641"/>
      <c r="DG32" s="641"/>
      <c r="DH32" s="641"/>
      <c r="DI32" s="641"/>
      <c r="DJ32" s="641"/>
      <c r="DK32" s="641"/>
      <c r="DL32" s="641"/>
      <c r="DM32" s="641"/>
      <c r="DN32" s="641"/>
      <c r="DO32" s="641"/>
      <c r="DP32" s="641"/>
      <c r="DQ32" s="641"/>
      <c r="DR32" s="641"/>
      <c r="DS32" s="641"/>
      <c r="DT32" s="641"/>
      <c r="DU32" s="641"/>
      <c r="DV32" s="641"/>
      <c r="DW32" s="641"/>
      <c r="DX32" s="641"/>
      <c r="DY32" s="641"/>
      <c r="DZ32" s="641"/>
      <c r="EA32" s="641"/>
      <c r="EB32" s="641"/>
      <c r="EC32" s="641"/>
      <c r="ED32" s="641"/>
      <c r="EE32" s="641"/>
      <c r="EF32" s="641"/>
      <c r="EG32" s="641"/>
      <c r="EH32" s="641"/>
      <c r="EI32" s="641"/>
      <c r="EJ32" s="641"/>
      <c r="EK32" s="641"/>
      <c r="EL32" s="641"/>
      <c r="EM32" s="641"/>
      <c r="EN32" s="641"/>
      <c r="EO32" s="641"/>
      <c r="EP32" s="641"/>
    </row>
    <row r="33" spans="1:146" s="705" customFormat="1" ht="13.5" customHeight="1" x14ac:dyDescent="0.15">
      <c r="A33" s="692" t="s">
        <v>151</v>
      </c>
      <c r="B33" s="1288" t="s">
        <v>89</v>
      </c>
      <c r="C33" s="1289"/>
      <c r="D33" s="1289"/>
      <c r="E33" s="1289"/>
      <c r="F33" s="1289"/>
      <c r="G33" s="1289"/>
      <c r="H33" s="1289"/>
      <c r="I33" s="1289"/>
      <c r="J33" s="693" t="s">
        <v>45</v>
      </c>
      <c r="K33" s="694" t="s">
        <v>9</v>
      </c>
      <c r="L33" s="693" t="s">
        <v>10</v>
      </c>
      <c r="M33" s="692" t="s">
        <v>11</v>
      </c>
      <c r="N33" s="1156" t="s">
        <v>12</v>
      </c>
      <c r="O33" s="1156"/>
      <c r="P33" s="1156"/>
      <c r="Q33" s="693" t="s">
        <v>13</v>
      </c>
      <c r="R33" s="693" t="s">
        <v>14</v>
      </c>
      <c r="S33" s="693" t="s">
        <v>15</v>
      </c>
      <c r="T33" s="1320" t="s">
        <v>16</v>
      </c>
      <c r="U33" s="1321"/>
      <c r="V33" s="692" t="s">
        <v>17</v>
      </c>
      <c r="W33" s="693" t="s">
        <v>18</v>
      </c>
      <c r="X33" s="693" t="s">
        <v>94</v>
      </c>
      <c r="Y33" s="693" t="s">
        <v>95</v>
      </c>
      <c r="Z33" s="693" t="s">
        <v>96</v>
      </c>
      <c r="AA33" s="695" t="s">
        <v>97</v>
      </c>
      <c r="AB33" s="696" t="s">
        <v>19</v>
      </c>
      <c r="AC33" s="693" t="s">
        <v>20</v>
      </c>
      <c r="AD33" s="693" t="s">
        <v>98</v>
      </c>
      <c r="AE33" s="693" t="s">
        <v>99</v>
      </c>
      <c r="AF33" s="693" t="s">
        <v>100</v>
      </c>
      <c r="AG33" s="695" t="s">
        <v>101</v>
      </c>
      <c r="AH33" s="1346" t="s">
        <v>12</v>
      </c>
      <c r="AI33" s="1156"/>
      <c r="AJ33" s="1156"/>
      <c r="AK33" s="693" t="s">
        <v>46</v>
      </c>
      <c r="AL33" s="693" t="s">
        <v>21</v>
      </c>
      <c r="AM33" s="1156" t="s">
        <v>22</v>
      </c>
      <c r="AN33" s="1156"/>
      <c r="AO33" s="1156"/>
      <c r="AP33" s="1156"/>
      <c r="AQ33" s="1156" t="s">
        <v>23</v>
      </c>
      <c r="AR33" s="1156"/>
      <c r="AS33" s="1156" t="s">
        <v>24</v>
      </c>
      <c r="AT33" s="1157"/>
      <c r="AU33" s="697"/>
      <c r="AV33" s="698"/>
      <c r="AW33" s="698"/>
      <c r="AX33" s="699" t="s">
        <v>705</v>
      </c>
      <c r="AY33" s="698"/>
      <c r="AZ33" s="700"/>
      <c r="BA33" s="638"/>
      <c r="BB33" s="668" t="s">
        <v>11</v>
      </c>
      <c r="BC33" s="669" t="s">
        <v>199</v>
      </c>
      <c r="BD33" s="994" t="s">
        <v>12</v>
      </c>
      <c r="BE33" s="995"/>
      <c r="BF33" s="701"/>
      <c r="BG33" s="669" t="s">
        <v>199</v>
      </c>
      <c r="BH33" s="994" t="s">
        <v>12</v>
      </c>
      <c r="BI33" s="995"/>
      <c r="BJ33" s="638"/>
      <c r="BK33" s="638"/>
      <c r="BL33" s="638"/>
      <c r="BM33" s="638"/>
      <c r="BN33" s="638"/>
      <c r="BO33" s="638"/>
      <c r="BP33" s="638"/>
      <c r="BQ33" s="702" t="s">
        <v>536</v>
      </c>
      <c r="BR33" s="703" t="s">
        <v>537</v>
      </c>
      <c r="BS33" s="703" t="s">
        <v>538</v>
      </c>
      <c r="BT33" s="703" t="s">
        <v>217</v>
      </c>
      <c r="BU33" s="704" t="s">
        <v>909</v>
      </c>
      <c r="BV33" s="638"/>
      <c r="BW33" s="702" t="s">
        <v>536</v>
      </c>
      <c r="BX33" s="703" t="s">
        <v>537</v>
      </c>
      <c r="BY33" s="703" t="s">
        <v>538</v>
      </c>
      <c r="BZ33" s="703" t="s">
        <v>217</v>
      </c>
      <c r="CA33" s="704" t="s">
        <v>909</v>
      </c>
      <c r="CB33" s="638"/>
      <c r="CC33" s="638"/>
      <c r="CD33" s="736" t="str">
        <f>IF(F4="","",VLOOKUP(F4,List!F6:H56,3,FALSE))</f>
        <v>ab</v>
      </c>
      <c r="CE33" s="736" t="str">
        <f>IF(F31="","",VLOOKUP(F31,List!F6:H56,3,FALSE))</f>
        <v>cd</v>
      </c>
      <c r="CF33" s="638"/>
      <c r="CG33" s="737"/>
      <c r="CH33" s="737"/>
      <c r="CI33" s="638"/>
      <c r="CJ33" s="638"/>
      <c r="CK33" s="638"/>
      <c r="CL33" s="638"/>
      <c r="CM33" s="638"/>
      <c r="CN33" s="641"/>
      <c r="CO33" s="641"/>
      <c r="CP33" s="641"/>
      <c r="CQ33" s="641"/>
      <c r="CR33" s="641"/>
      <c r="CS33" s="641"/>
      <c r="CT33" s="641"/>
      <c r="CU33" s="641"/>
      <c r="CV33" s="641"/>
      <c r="CW33" s="641"/>
      <c r="CX33" s="641"/>
      <c r="CY33" s="641"/>
      <c r="CZ33" s="641"/>
      <c r="DA33" s="638"/>
      <c r="DB33" s="638"/>
      <c r="DC33" s="638"/>
      <c r="DD33" s="638"/>
      <c r="DE33" s="638"/>
      <c r="DF33" s="638"/>
      <c r="DG33" s="638"/>
      <c r="DH33" s="638"/>
      <c r="DI33" s="638"/>
      <c r="DJ33" s="638"/>
      <c r="DK33" s="638"/>
      <c r="DL33" s="638"/>
      <c r="DM33" s="638"/>
      <c r="DN33" s="638"/>
      <c r="DO33" s="638"/>
      <c r="DP33" s="638"/>
      <c r="DQ33" s="638"/>
      <c r="DR33" s="638"/>
      <c r="DS33" s="638"/>
      <c r="DT33" s="638"/>
      <c r="DU33" s="638"/>
      <c r="DV33" s="638"/>
      <c r="DW33" s="638"/>
      <c r="DX33" s="638"/>
      <c r="DY33" s="638"/>
      <c r="DZ33" s="638"/>
      <c r="EA33" s="638"/>
      <c r="EB33" s="638"/>
      <c r="EC33" s="638"/>
      <c r="ED33" s="638"/>
      <c r="EE33" s="638"/>
      <c r="EF33" s="638"/>
      <c r="EG33" s="638"/>
      <c r="EH33" s="638"/>
      <c r="EI33" s="638"/>
      <c r="EJ33" s="638"/>
      <c r="EK33" s="638"/>
      <c r="EL33" s="638"/>
      <c r="EM33" s="638"/>
      <c r="EN33" s="638"/>
      <c r="EO33" s="638"/>
      <c r="EP33" s="638"/>
    </row>
    <row r="34" spans="1:146" s="715" customFormat="1" ht="13.5" customHeight="1" x14ac:dyDescent="0.15">
      <c r="A34" s="893">
        <f>IF($F$31="","",IF(GameMember!K5="","-",GameMember!K5))</f>
        <v>1</v>
      </c>
      <c r="B34" s="1524" t="str">
        <f>IF(A34="","",IF(A34="-","-",IF(AND(GameMember!M5=0,GameMember!N5=0),+GameMember!L5,IF(AND(GameMember!M5&lt;&gt;0,GameMember!N5=0),+GameMember!L5&amp;" "&amp;GameMember!M5,IF(AND(GameMember!M5=0,GameMember!N5&lt;&gt;0),+GameMember!L5&amp;" "&amp;GameMember!N5,IF(AND(GameMember!M5&lt;&gt;0,GameMember!N5&lt;&gt;0),+GameMember!L5&amp;" "&amp;GameMember!M5&amp;" "&amp;GameMember!N5,""))))))</f>
        <v>佐々木　玲果</v>
      </c>
      <c r="C34" s="1525"/>
      <c r="D34" s="1525"/>
      <c r="E34" s="1525"/>
      <c r="F34" s="1525"/>
      <c r="G34" s="1525"/>
      <c r="H34" s="1525"/>
      <c r="I34" s="1526"/>
      <c r="J34" s="894" t="str">
        <f>IF(A34="","",IF(A34="-","-",+GameMember!O5))</f>
        <v>G</v>
      </c>
      <c r="K34" s="895" t="s">
        <v>147</v>
      </c>
      <c r="L34" s="896" t="s">
        <v>3</v>
      </c>
      <c r="M34" s="754"/>
      <c r="N34" s="1130" t="str">
        <f>IF(BC34="PSS","65:00",IF(BD34="","",IF(BD34=":",":",IF(BC34=1,$BH$70-BD34,IF(BC34=2,$BH$70*2-BD34,IF(BC34=3,$BH$70*3-BD34,IF(BC34="OT",$BH$70*3+$BH$71-BD34,)))))))</f>
        <v>:</v>
      </c>
      <c r="O34" s="1131"/>
      <c r="P34" s="1132"/>
      <c r="Q34" s="560"/>
      <c r="R34" s="560"/>
      <c r="S34" s="560"/>
      <c r="T34" s="1322"/>
      <c r="U34" s="1323"/>
      <c r="V34" s="389"/>
      <c r="W34" s="390"/>
      <c r="X34" s="390"/>
      <c r="Y34" s="390"/>
      <c r="Z34" s="390"/>
      <c r="AA34" s="391"/>
      <c r="AB34" s="389"/>
      <c r="AC34" s="390"/>
      <c r="AD34" s="390"/>
      <c r="AE34" s="390"/>
      <c r="AF34" s="390"/>
      <c r="AG34" s="391"/>
      <c r="AH34" s="1301" t="str">
        <f t="shared" ref="AH34:AH55" si="20">IF(BG34="PSS",SUM(($BH$70*3)+$BH$71),IF(BH34="","",IF(BH34=":",":",IF(BG34=1,$BH$70-BH34,IF(BG34=2,$BH$70*2-BH34,IF(BG34=3,$BH$70*3-BH34,IF(BG34="OT",$BH$70*3+$BH$71-BH34,)))))))</f>
        <v>:</v>
      </c>
      <c r="AI34" s="1302"/>
      <c r="AJ34" s="1303"/>
      <c r="AK34" s="393"/>
      <c r="AL34" s="393"/>
      <c r="AM34" s="1411"/>
      <c r="AN34" s="1411"/>
      <c r="AO34" s="1411"/>
      <c r="AP34" s="1411"/>
      <c r="AQ34" s="1527" t="str">
        <f>IF(AND(AH34&lt;&gt;":",AL34=""),":",IF(AND(AH34&lt;&gt;":",AL34="-"),"-",AH34))</f>
        <v>:</v>
      </c>
      <c r="AR34" s="1528"/>
      <c r="AS34" s="1317" t="str">
        <f t="shared" ref="AS34:AS57" si="21">IF(SUM($CD$67:$CD$69)=SUM($CE$67:$CE$69),IF(AND(AH34&lt;&gt;":",OR(AL34="-",AL34=0)),AQ34,IF(AND(AH34&lt;&gt;":",AX34="*",AV34&lt;=(SUM(($BH$70*3)+$BH$71))),AV34,IF(AND(AH34&lt;&gt;":",AX34="*",AV34&gt;(SUM(($BH$70*3)+$BH$71))),(SUM(($BH$70*3)+$BH$71)),":"))),IF(AND(AH34&lt;&gt;":",OR(AL34="-",AL34=0)),AQ34,IF(AND(AH34&lt;&gt;":",AX34="*",AV34&lt;=(SUM($BH$70*3))),AV34,IF(AND(AH34&lt;&gt;":",AX34="*",AV34&gt;(SUM($BH$70*3))),(SUM($BH$70*3)),":"))))</f>
        <v>:</v>
      </c>
      <c r="AT34" s="1523"/>
      <c r="AU34" s="706"/>
      <c r="AV34" s="707" t="b">
        <f>IF(AH34&lt;&gt;":",IF(AND(AX34="*",OR(AL34=2,AL34=5,AL34=10)),AQ34+AW34,""))</f>
        <v>0</v>
      </c>
      <c r="AW34" s="707" t="str">
        <f>IF(AND(AX34="*",AL34=2),"02:00",IF(AND(AX34="*",AL34=5),"05:00",IF(AND(AX34="*",AL34=10),"10:00","0")))</f>
        <v>0</v>
      </c>
      <c r="AX34" s="761"/>
      <c r="AY34" s="708" t="s">
        <v>704</v>
      </c>
      <c r="AZ34" s="709"/>
      <c r="BA34" s="641"/>
      <c r="BB34" s="670">
        <v>1</v>
      </c>
      <c r="BC34" s="762">
        <v>3</v>
      </c>
      <c r="BD34" s="1174" t="s">
        <v>157</v>
      </c>
      <c r="BE34" s="1175"/>
      <c r="BF34" s="691"/>
      <c r="BG34" s="766" t="s">
        <v>622</v>
      </c>
      <c r="BH34" s="1318" t="s">
        <v>157</v>
      </c>
      <c r="BI34" s="1319"/>
      <c r="BJ34" s="641"/>
      <c r="BK34" s="641"/>
      <c r="BL34" s="641"/>
      <c r="BM34" s="641"/>
      <c r="BN34" s="641"/>
      <c r="BO34" s="641"/>
      <c r="BP34" s="641"/>
      <c r="BQ34" s="710" t="str">
        <f>IF(M34="-","",IF(N34&lt;$BH$70,1,""))</f>
        <v/>
      </c>
      <c r="BR34" s="711" t="str">
        <f>IF(M34="-","",IF(AND(N34&gt;=$BH$70,N34&lt;($BH$70*2)),1,""))</f>
        <v/>
      </c>
      <c r="BS34" s="711" t="str">
        <f>IF(M34="-","",IF(AND(N34&gt;=($BH$70*2),N34&lt;($BH$70*3)),1,""))</f>
        <v/>
      </c>
      <c r="BT34" s="711" t="str">
        <f>IF(M34="-","",IF(AND(N34&gt;=($BH$70*3),N34&lt;($BH$70*3+$BH$71)),1,""))</f>
        <v/>
      </c>
      <c r="BU34" s="712" t="str">
        <f>IF(M34="-","",IF(N34="","",IF(N34=":","",IF(VALUE(N34)=($BH$70*3+$BH$71),1,""))))</f>
        <v/>
      </c>
      <c r="BV34" s="641"/>
      <c r="BW34" s="710" t="str">
        <f>IF($BG34=1,$AL34,"")</f>
        <v/>
      </c>
      <c r="BX34" s="711" t="str">
        <f>IF($BG34=2,$AL34,"")</f>
        <v/>
      </c>
      <c r="BY34" s="711" t="str">
        <f>IF($BG34=3,$AL34,"")</f>
        <v/>
      </c>
      <c r="BZ34" s="711">
        <f>IF($BG34="OT",$AL34,"")</f>
        <v>0</v>
      </c>
      <c r="CA34" s="712" t="str">
        <f>IF($BG34="PSS",$AL34,"")</f>
        <v/>
      </c>
      <c r="CB34" s="641"/>
      <c r="CC34" s="641"/>
      <c r="CD34" s="641"/>
      <c r="CE34" s="641"/>
      <c r="CF34" s="641"/>
      <c r="CG34" s="737"/>
      <c r="CH34" s="737"/>
      <c r="CI34" s="641"/>
      <c r="CJ34" s="641"/>
      <c r="CK34" s="641"/>
      <c r="CL34" s="641"/>
      <c r="CM34" s="641"/>
      <c r="CN34" s="641"/>
      <c r="CO34" s="641"/>
      <c r="CP34" s="641"/>
      <c r="CQ34" s="641"/>
      <c r="CR34" s="641"/>
      <c r="CS34" s="641"/>
      <c r="CT34" s="641"/>
      <c r="CU34" s="641"/>
      <c r="CV34" s="641"/>
      <c r="CW34" s="641"/>
      <c r="CX34" s="641"/>
      <c r="CY34" s="641"/>
      <c r="CZ34" s="641"/>
      <c r="DA34" s="641"/>
      <c r="DB34" s="641"/>
      <c r="DC34" s="641"/>
      <c r="DD34" s="641"/>
      <c r="DE34" s="641"/>
      <c r="DF34" s="641"/>
      <c r="DG34" s="641"/>
      <c r="DH34" s="641"/>
      <c r="DI34" s="641"/>
      <c r="DJ34" s="641"/>
      <c r="DK34" s="641"/>
      <c r="DL34" s="641"/>
      <c r="DM34" s="641"/>
      <c r="DN34" s="641"/>
      <c r="DO34" s="641"/>
      <c r="DP34" s="641"/>
      <c r="DQ34" s="641"/>
      <c r="DR34" s="641"/>
      <c r="DS34" s="641"/>
      <c r="DT34" s="641"/>
      <c r="DU34" s="641"/>
      <c r="DV34" s="641"/>
      <c r="DW34" s="641"/>
      <c r="DX34" s="641"/>
      <c r="DY34" s="641"/>
      <c r="DZ34" s="641"/>
      <c r="EA34" s="641"/>
      <c r="EB34" s="641"/>
      <c r="EC34" s="641"/>
      <c r="ED34" s="641"/>
      <c r="EE34" s="641"/>
      <c r="EF34" s="641"/>
      <c r="EG34" s="641"/>
      <c r="EH34" s="641"/>
      <c r="EI34" s="641"/>
      <c r="EJ34" s="641"/>
      <c r="EK34" s="641"/>
      <c r="EL34" s="641"/>
      <c r="EM34" s="641"/>
      <c r="EN34" s="641"/>
      <c r="EO34" s="641"/>
      <c r="EP34" s="641"/>
    </row>
    <row r="35" spans="1:146" s="715" customFormat="1" ht="13.5" customHeight="1" x14ac:dyDescent="0.15">
      <c r="A35" s="898">
        <f>IF($F$31="","",IF(GameMember!K6="","-",GameMember!K6))</f>
        <v>22</v>
      </c>
      <c r="B35" s="1414" t="str">
        <f>IF(A35="","",IF(A35="-","-",IF(AND(GameMember!M6=0,GameMember!N6=0),+GameMember!L6,IF(AND(GameMember!M6&lt;&gt;0,GameMember!N6=0),+GameMember!L6&amp;" "&amp;GameMember!M6,IF(AND(GameMember!M6=0,GameMember!N6&lt;&gt;0),+GameMember!L6&amp;" "&amp;GameMember!N6,IF(AND(GameMember!M6&lt;&gt;0,GameMember!N6&lt;&gt;0),+GameMember!L6&amp;" "&amp;GameMember!M6&amp;" "&amp;GameMember!N6,""))))))</f>
        <v>酒井　虹華</v>
      </c>
      <c r="C35" s="1415"/>
      <c r="D35" s="1415"/>
      <c r="E35" s="1415"/>
      <c r="F35" s="1415"/>
      <c r="G35" s="1415"/>
      <c r="H35" s="1415"/>
      <c r="I35" s="1416"/>
      <c r="J35" s="133" t="str">
        <f>IF(A35="","",IF(A35="-","-",+GameMember!O6))</f>
        <v>G</v>
      </c>
      <c r="K35" s="722" t="s">
        <v>90</v>
      </c>
      <c r="L35" s="899" t="s">
        <v>3</v>
      </c>
      <c r="M35" s="755"/>
      <c r="N35" s="1130" t="str">
        <f t="shared" ref="N35:N57" si="22">IF(BC35="PSS","65:00",IF(BD35="","",IF(BD35=":",":",IF(BC35=1,$BH$70-BD35,IF(BC35=2,$BH$70*2-BD35,IF(BC35=3,$BH$70*3-BD35,IF(BC35="OT",$BH$70*3+$BH$71-BD35,)))))))</f>
        <v>:</v>
      </c>
      <c r="O35" s="1131"/>
      <c r="P35" s="1132"/>
      <c r="Q35" s="393"/>
      <c r="R35" s="393"/>
      <c r="S35" s="393"/>
      <c r="T35" s="1247"/>
      <c r="U35" s="1248"/>
      <c r="V35" s="392"/>
      <c r="W35" s="393"/>
      <c r="X35" s="393"/>
      <c r="Y35" s="393"/>
      <c r="Z35" s="393"/>
      <c r="AA35" s="394"/>
      <c r="AB35" s="392"/>
      <c r="AC35" s="393"/>
      <c r="AD35" s="393"/>
      <c r="AE35" s="393"/>
      <c r="AF35" s="393"/>
      <c r="AG35" s="394"/>
      <c r="AH35" s="1104" t="str">
        <f t="shared" si="20"/>
        <v>:</v>
      </c>
      <c r="AI35" s="1105"/>
      <c r="AJ35" s="1106"/>
      <c r="AK35" s="393"/>
      <c r="AL35" s="393"/>
      <c r="AM35" s="1411"/>
      <c r="AN35" s="1411"/>
      <c r="AO35" s="1411"/>
      <c r="AP35" s="1411"/>
      <c r="AQ35" s="1108" t="str">
        <f t="shared" ref="AQ35:AQ55" si="23">IF(AND(AH35&lt;&gt;":",AL35=""),":",IF(AND(AH35&lt;&gt;":",AL35="-"),"-",AH35))</f>
        <v>:</v>
      </c>
      <c r="AR35" s="1106"/>
      <c r="AS35" s="1108" t="str">
        <f t="shared" si="21"/>
        <v>:</v>
      </c>
      <c r="AT35" s="1153"/>
      <c r="AU35" s="706"/>
      <c r="AV35" s="707" t="b">
        <f t="shared" ref="AV35:AV57" si="24">IF(AH35&lt;&gt;":",IF(AND(AX35="*",OR(AL35=2,AL35=5,AL35=10)),AQ35+AW35,""))</f>
        <v>0</v>
      </c>
      <c r="AW35" s="707" t="str">
        <f t="shared" ref="AW35:AW57" si="25">IF(AND(AX35="*",AL35=2),"02:00",IF(AND(AX35="*",AL35=5),"05:00",IF(AND(AX35="*",AL35=10),"10:00","0")))</f>
        <v>0</v>
      </c>
      <c r="AX35" s="761"/>
      <c r="AY35" s="716"/>
      <c r="AZ35" s="709"/>
      <c r="BA35" s="641"/>
      <c r="BB35" s="671">
        <v>2</v>
      </c>
      <c r="BC35" s="763"/>
      <c r="BD35" s="1139" t="s">
        <v>215</v>
      </c>
      <c r="BE35" s="1140"/>
      <c r="BF35" s="691"/>
      <c r="BG35" s="767"/>
      <c r="BH35" s="1141" t="s">
        <v>88</v>
      </c>
      <c r="BI35" s="1142"/>
      <c r="BJ35" s="641"/>
      <c r="BK35" s="641"/>
      <c r="BL35" s="641"/>
      <c r="BM35" s="641"/>
      <c r="BN35" s="641"/>
      <c r="BO35" s="641"/>
      <c r="BP35" s="641"/>
      <c r="BQ35" s="717" t="str">
        <f>IF(M35="-","",IF(N35&lt;$BH$70,1,""))</f>
        <v/>
      </c>
      <c r="BR35" s="718" t="str">
        <f t="shared" ref="BR35:BR57" si="26">IF(M35="-","",IF(AND(N35&gt;=$BH$70,N35&lt;($BH$70*2)),1,""))</f>
        <v/>
      </c>
      <c r="BS35" s="718" t="str">
        <f t="shared" ref="BS35:BS57" si="27">IF(M35="-","",IF(AND(N35&gt;=($BH$70*2),N35&lt;($BH$70*3)),1,""))</f>
        <v/>
      </c>
      <c r="BT35" s="718" t="str">
        <f t="shared" ref="BT35:BT57" si="28">IF(M35="-","",IF(AND(N35&gt;=($BH$70*3),N35&lt;($BH$70*3+$BH$71)),1,""))</f>
        <v/>
      </c>
      <c r="BU35" s="719" t="str">
        <f t="shared" ref="BU35:BU57" si="29">IF(M35="-","",IF(N35="","",IF(N35=":","",IF(VALUE(N35)=($BH$70*3+$BH$71),1,""))))</f>
        <v/>
      </c>
      <c r="BV35" s="641"/>
      <c r="BW35" s="717" t="str">
        <f t="shared" ref="BW35:BW57" si="30">IF($BG35=1,$AL35,"")</f>
        <v/>
      </c>
      <c r="BX35" s="718" t="str">
        <f t="shared" ref="BX35:BX57" si="31">IF($BG35=2,$AL35,"")</f>
        <v/>
      </c>
      <c r="BY35" s="718" t="str">
        <f t="shared" ref="BY35:BY57" si="32">IF($BG35=3,$AL35,"")</f>
        <v/>
      </c>
      <c r="BZ35" s="718" t="str">
        <f t="shared" ref="BZ35:BZ57" si="33">IF($BG35="OT",$AL35,"")</f>
        <v/>
      </c>
      <c r="CA35" s="719" t="str">
        <f t="shared" ref="CA35:CA57" si="34">IF($BG35="PSS",$AL35,"")</f>
        <v/>
      </c>
      <c r="CB35" s="641"/>
      <c r="CC35" s="641"/>
      <c r="CD35" s="641"/>
      <c r="CE35" s="641"/>
      <c r="CF35" s="641"/>
      <c r="CG35" s="737"/>
      <c r="CH35" s="737"/>
      <c r="CI35" s="641"/>
      <c r="CJ35" s="641"/>
      <c r="CK35" s="641"/>
      <c r="CL35" s="641"/>
      <c r="CM35" s="641"/>
      <c r="CN35" s="641"/>
      <c r="CO35" s="641"/>
      <c r="CP35" s="641"/>
      <c r="CQ35" s="641"/>
      <c r="CR35" s="641"/>
      <c r="CS35" s="641"/>
      <c r="CT35" s="641"/>
      <c r="CU35" s="641"/>
      <c r="CV35" s="641"/>
      <c r="CW35" s="641"/>
      <c r="CX35" s="641"/>
      <c r="CY35" s="641"/>
      <c r="CZ35" s="641"/>
      <c r="DA35" s="641"/>
      <c r="DB35" s="641"/>
      <c r="DC35" s="641"/>
      <c r="DD35" s="641"/>
      <c r="DE35" s="641"/>
      <c r="DF35" s="641"/>
      <c r="DG35" s="641"/>
      <c r="DH35" s="641"/>
      <c r="DI35" s="641"/>
      <c r="DJ35" s="641"/>
      <c r="DK35" s="641"/>
      <c r="DL35" s="641"/>
      <c r="DM35" s="641"/>
      <c r="DN35" s="641"/>
      <c r="DO35" s="641"/>
      <c r="DP35" s="641"/>
      <c r="DQ35" s="641"/>
      <c r="DR35" s="641"/>
      <c r="DS35" s="641"/>
      <c r="DT35" s="641"/>
      <c r="DU35" s="641"/>
      <c r="DV35" s="641"/>
      <c r="DW35" s="641"/>
      <c r="DX35" s="641"/>
      <c r="DY35" s="641"/>
      <c r="DZ35" s="641"/>
      <c r="EA35" s="641"/>
      <c r="EB35" s="641"/>
      <c r="EC35" s="641"/>
      <c r="ED35" s="641"/>
      <c r="EE35" s="641"/>
      <c r="EF35" s="641"/>
      <c r="EG35" s="641"/>
      <c r="EH35" s="641"/>
      <c r="EI35" s="641"/>
      <c r="EJ35" s="641"/>
      <c r="EK35" s="641"/>
      <c r="EL35" s="641"/>
      <c r="EM35" s="641"/>
      <c r="EN35" s="641"/>
      <c r="EO35" s="641"/>
      <c r="EP35" s="641"/>
    </row>
    <row r="36" spans="1:146" s="715" customFormat="1" ht="13.5" customHeight="1" x14ac:dyDescent="0.15">
      <c r="A36" s="898" t="str">
        <f>IF($F$31="","",IF(GameMember!K7="","-",GameMember!K7))</f>
        <v>-</v>
      </c>
      <c r="B36" s="1414" t="str">
        <f>IF(A36="","",IF(A36="-","-",IF(AND(GameMember!M7=0,GameMember!N7=0),+GameMember!L7,IF(AND(GameMember!M7&lt;&gt;0,GameMember!N7=0),+GameMember!L7&amp;" "&amp;GameMember!M7,IF(AND(GameMember!M7=0,GameMember!N7&lt;&gt;0),+GameMember!L7&amp;" "&amp;GameMember!N7,IF(AND(GameMember!M7&lt;&gt;0,GameMember!N7&lt;&gt;0),+GameMember!L7&amp;" "&amp;GameMember!M7&amp;" "&amp;GameMember!N7,""))))))</f>
        <v>-</v>
      </c>
      <c r="C36" s="1415"/>
      <c r="D36" s="1415"/>
      <c r="E36" s="1415"/>
      <c r="F36" s="1415"/>
      <c r="G36" s="1415"/>
      <c r="H36" s="1415"/>
      <c r="I36" s="1416"/>
      <c r="J36" s="133" t="str">
        <f>IF(A36="","",IF(A36="-","-",+GameMember!O7))</f>
        <v>-</v>
      </c>
      <c r="K36" s="722" t="s">
        <v>90</v>
      </c>
      <c r="L36" s="899" t="s">
        <v>3</v>
      </c>
      <c r="M36" s="755"/>
      <c r="N36" s="1130" t="str">
        <f t="shared" si="22"/>
        <v>:</v>
      </c>
      <c r="O36" s="1131"/>
      <c r="P36" s="1132"/>
      <c r="Q36" s="393"/>
      <c r="R36" s="393"/>
      <c r="S36" s="393"/>
      <c r="T36" s="1247"/>
      <c r="U36" s="1248"/>
      <c r="V36" s="392"/>
      <c r="W36" s="393"/>
      <c r="X36" s="393"/>
      <c r="Y36" s="393"/>
      <c r="Z36" s="393"/>
      <c r="AA36" s="394"/>
      <c r="AB36" s="392"/>
      <c r="AC36" s="393"/>
      <c r="AD36" s="393"/>
      <c r="AE36" s="393"/>
      <c r="AF36" s="393"/>
      <c r="AG36" s="394"/>
      <c r="AH36" s="1104" t="str">
        <f t="shared" si="20"/>
        <v>:</v>
      </c>
      <c r="AI36" s="1105"/>
      <c r="AJ36" s="1106"/>
      <c r="AK36" s="393"/>
      <c r="AL36" s="393"/>
      <c r="AM36" s="1411"/>
      <c r="AN36" s="1411"/>
      <c r="AO36" s="1411"/>
      <c r="AP36" s="1411"/>
      <c r="AQ36" s="1108" t="str">
        <f t="shared" si="23"/>
        <v>:</v>
      </c>
      <c r="AR36" s="1106"/>
      <c r="AS36" s="1108" t="str">
        <f t="shared" si="21"/>
        <v>:</v>
      </c>
      <c r="AT36" s="1153"/>
      <c r="AU36" s="706"/>
      <c r="AV36" s="707" t="b">
        <f t="shared" si="24"/>
        <v>0</v>
      </c>
      <c r="AW36" s="707" t="str">
        <f t="shared" si="25"/>
        <v>0</v>
      </c>
      <c r="AX36" s="761"/>
      <c r="AY36" s="716"/>
      <c r="AZ36" s="709"/>
      <c r="BA36" s="641"/>
      <c r="BB36" s="671">
        <v>3</v>
      </c>
      <c r="BC36" s="763"/>
      <c r="BD36" s="1139" t="s">
        <v>215</v>
      </c>
      <c r="BE36" s="1140"/>
      <c r="BF36" s="691"/>
      <c r="BG36" s="767"/>
      <c r="BH36" s="1141" t="s">
        <v>88</v>
      </c>
      <c r="BI36" s="1142"/>
      <c r="BJ36" s="641"/>
      <c r="BK36" s="641"/>
      <c r="BL36" s="641"/>
      <c r="BM36" s="641"/>
      <c r="BN36" s="641"/>
      <c r="BO36" s="641"/>
      <c r="BP36" s="641"/>
      <c r="BQ36" s="717" t="str">
        <f t="shared" ref="BQ36:BQ57" si="35">IF(M36="-","",IF(N36&lt;$BH$70,1,""))</f>
        <v/>
      </c>
      <c r="BR36" s="718" t="str">
        <f t="shared" si="26"/>
        <v/>
      </c>
      <c r="BS36" s="718" t="str">
        <f t="shared" si="27"/>
        <v/>
      </c>
      <c r="BT36" s="718" t="str">
        <f t="shared" si="28"/>
        <v/>
      </c>
      <c r="BU36" s="719" t="str">
        <f t="shared" si="29"/>
        <v/>
      </c>
      <c r="BV36" s="641"/>
      <c r="BW36" s="717" t="str">
        <f t="shared" si="30"/>
        <v/>
      </c>
      <c r="BX36" s="718" t="str">
        <f t="shared" si="31"/>
        <v/>
      </c>
      <c r="BY36" s="718" t="str">
        <f t="shared" si="32"/>
        <v/>
      </c>
      <c r="BZ36" s="718" t="str">
        <f t="shared" si="33"/>
        <v/>
      </c>
      <c r="CA36" s="719" t="str">
        <f t="shared" si="34"/>
        <v/>
      </c>
      <c r="CB36" s="641"/>
      <c r="CC36" s="641"/>
      <c r="CD36" s="641"/>
      <c r="CE36" s="641"/>
      <c r="CF36" s="641"/>
      <c r="CG36" s="737"/>
      <c r="CH36" s="737"/>
      <c r="CI36" s="641"/>
      <c r="CJ36" s="641"/>
      <c r="CK36" s="641"/>
      <c r="CL36" s="641"/>
      <c r="CM36" s="641"/>
      <c r="CN36" s="641"/>
      <c r="CO36" s="641"/>
      <c r="CP36" s="641"/>
      <c r="CQ36" s="641"/>
      <c r="CR36" s="641"/>
      <c r="CS36" s="641"/>
      <c r="CT36" s="641"/>
      <c r="CU36" s="641"/>
      <c r="CV36" s="641"/>
      <c r="CW36" s="641"/>
      <c r="CX36" s="641"/>
      <c r="CY36" s="641"/>
      <c r="CZ36" s="641"/>
      <c r="DA36" s="641"/>
      <c r="DB36" s="641"/>
      <c r="DC36" s="641"/>
      <c r="DD36" s="641"/>
      <c r="DE36" s="641"/>
      <c r="DF36" s="641"/>
      <c r="DG36" s="641"/>
      <c r="DH36" s="641"/>
      <c r="DI36" s="641"/>
      <c r="DJ36" s="641"/>
      <c r="DK36" s="641"/>
      <c r="DL36" s="641"/>
      <c r="DM36" s="641"/>
      <c r="DN36" s="641"/>
      <c r="DO36" s="641"/>
      <c r="DP36" s="641"/>
      <c r="DQ36" s="641"/>
      <c r="DR36" s="641"/>
      <c r="DS36" s="641"/>
      <c r="DT36" s="641"/>
      <c r="DU36" s="641"/>
      <c r="DV36" s="641"/>
      <c r="DW36" s="641"/>
      <c r="DX36" s="641"/>
      <c r="DY36" s="641"/>
      <c r="DZ36" s="641"/>
      <c r="EA36" s="641"/>
      <c r="EB36" s="641"/>
      <c r="EC36" s="641"/>
      <c r="ED36" s="641"/>
      <c r="EE36" s="641"/>
      <c r="EF36" s="641"/>
      <c r="EG36" s="641"/>
      <c r="EH36" s="641"/>
      <c r="EI36" s="641"/>
      <c r="EJ36" s="641"/>
      <c r="EK36" s="641"/>
      <c r="EL36" s="641"/>
      <c r="EM36" s="641"/>
      <c r="EN36" s="641"/>
      <c r="EO36" s="641"/>
      <c r="EP36" s="641"/>
    </row>
    <row r="37" spans="1:146" s="715" customFormat="1" ht="13.5" customHeight="1" x14ac:dyDescent="0.15">
      <c r="A37" s="898" t="str">
        <f>IF($F$31="","",IF(GameMember!K8="","-",GameMember!K8))</f>
        <v>-</v>
      </c>
      <c r="B37" s="1414" t="str">
        <f>IF(A37="","",IF(A37="-","-",IF(AND(GameMember!M8=0,GameMember!N8=0),+GameMember!L8,IF(AND(GameMember!M8&lt;&gt;0,GameMember!N8=0),+GameMember!L8&amp;" "&amp;GameMember!M8,IF(AND(GameMember!M8=0,GameMember!N8&lt;&gt;0),+GameMember!L8&amp;" "&amp;GameMember!N8,IF(AND(GameMember!M8&lt;&gt;0,GameMember!N8&lt;&gt;0),+GameMember!L8&amp;" "&amp;GameMember!M8&amp;" "&amp;GameMember!N8,""))))))</f>
        <v>-</v>
      </c>
      <c r="C37" s="1415"/>
      <c r="D37" s="1415"/>
      <c r="E37" s="1415"/>
      <c r="F37" s="1415"/>
      <c r="G37" s="1415"/>
      <c r="H37" s="1415"/>
      <c r="I37" s="1416"/>
      <c r="J37" s="133" t="str">
        <f>IF(A37="","",IF(A37="-","-",+GameMember!O8))</f>
        <v>-</v>
      </c>
      <c r="K37" s="722" t="s">
        <v>90</v>
      </c>
      <c r="L37" s="899" t="s">
        <v>3</v>
      </c>
      <c r="M37" s="755"/>
      <c r="N37" s="1130" t="str">
        <f t="shared" si="22"/>
        <v>:</v>
      </c>
      <c r="O37" s="1131"/>
      <c r="P37" s="1132"/>
      <c r="Q37" s="393"/>
      <c r="R37" s="393"/>
      <c r="S37" s="393"/>
      <c r="T37" s="1247"/>
      <c r="U37" s="1248"/>
      <c r="V37" s="392"/>
      <c r="W37" s="393"/>
      <c r="X37" s="393"/>
      <c r="Y37" s="393"/>
      <c r="Z37" s="393"/>
      <c r="AA37" s="394"/>
      <c r="AB37" s="392"/>
      <c r="AC37" s="393"/>
      <c r="AD37" s="393"/>
      <c r="AE37" s="393"/>
      <c r="AF37" s="393"/>
      <c r="AG37" s="394"/>
      <c r="AH37" s="1104" t="str">
        <f t="shared" si="20"/>
        <v>:</v>
      </c>
      <c r="AI37" s="1105"/>
      <c r="AJ37" s="1106"/>
      <c r="AK37" s="393"/>
      <c r="AL37" s="393"/>
      <c r="AM37" s="1411"/>
      <c r="AN37" s="1411"/>
      <c r="AO37" s="1411"/>
      <c r="AP37" s="1411"/>
      <c r="AQ37" s="1108" t="str">
        <f t="shared" si="23"/>
        <v>:</v>
      </c>
      <c r="AR37" s="1106"/>
      <c r="AS37" s="1108" t="str">
        <f t="shared" si="21"/>
        <v>:</v>
      </c>
      <c r="AT37" s="1153"/>
      <c r="AU37" s="706"/>
      <c r="AV37" s="707" t="b">
        <f t="shared" si="24"/>
        <v>0</v>
      </c>
      <c r="AW37" s="707" t="str">
        <f t="shared" si="25"/>
        <v>0</v>
      </c>
      <c r="AX37" s="761"/>
      <c r="AY37" s="716"/>
      <c r="AZ37" s="709"/>
      <c r="BA37" s="641"/>
      <c r="BB37" s="671">
        <v>4</v>
      </c>
      <c r="BC37" s="763"/>
      <c r="BD37" s="1139" t="s">
        <v>215</v>
      </c>
      <c r="BE37" s="1140"/>
      <c r="BF37" s="691"/>
      <c r="BG37" s="767"/>
      <c r="BH37" s="1141" t="s">
        <v>88</v>
      </c>
      <c r="BI37" s="1142"/>
      <c r="BJ37" s="641"/>
      <c r="BK37" s="641"/>
      <c r="BL37" s="641"/>
      <c r="BM37" s="641"/>
      <c r="BN37" s="641"/>
      <c r="BO37" s="641"/>
      <c r="BP37" s="641"/>
      <c r="BQ37" s="717" t="str">
        <f t="shared" si="35"/>
        <v/>
      </c>
      <c r="BR37" s="718" t="str">
        <f t="shared" si="26"/>
        <v/>
      </c>
      <c r="BS37" s="718" t="str">
        <f t="shared" si="27"/>
        <v/>
      </c>
      <c r="BT37" s="718" t="str">
        <f t="shared" si="28"/>
        <v/>
      </c>
      <c r="BU37" s="719" t="str">
        <f t="shared" si="29"/>
        <v/>
      </c>
      <c r="BV37" s="641"/>
      <c r="BW37" s="717" t="str">
        <f t="shared" si="30"/>
        <v/>
      </c>
      <c r="BX37" s="718" t="str">
        <f t="shared" si="31"/>
        <v/>
      </c>
      <c r="BY37" s="718" t="str">
        <f t="shared" si="32"/>
        <v/>
      </c>
      <c r="BZ37" s="718" t="str">
        <f t="shared" si="33"/>
        <v/>
      </c>
      <c r="CA37" s="719" t="str">
        <f t="shared" si="34"/>
        <v/>
      </c>
      <c r="CB37" s="641"/>
      <c r="CC37" s="641"/>
      <c r="CD37" s="641"/>
      <c r="CE37" s="641"/>
      <c r="CF37" s="641"/>
      <c r="CG37" s="737"/>
      <c r="CH37" s="737"/>
      <c r="CI37" s="641"/>
      <c r="CJ37" s="641"/>
      <c r="CK37" s="641"/>
      <c r="CL37" s="641"/>
      <c r="CM37" s="641"/>
      <c r="CN37" s="641"/>
      <c r="CO37" s="641"/>
      <c r="CP37" s="641"/>
      <c r="CQ37" s="641"/>
      <c r="CR37" s="641"/>
      <c r="CS37" s="641"/>
      <c r="CT37" s="641"/>
      <c r="CU37" s="641"/>
      <c r="CV37" s="641"/>
      <c r="CW37" s="641"/>
      <c r="CX37" s="641"/>
      <c r="CY37" s="641"/>
      <c r="CZ37" s="641"/>
      <c r="DA37" s="641"/>
      <c r="DB37" s="641"/>
      <c r="DC37" s="641"/>
      <c r="DD37" s="641"/>
      <c r="DE37" s="641"/>
      <c r="DF37" s="641"/>
      <c r="DG37" s="641"/>
      <c r="DH37" s="641"/>
      <c r="DI37" s="641"/>
      <c r="DJ37" s="641"/>
      <c r="DK37" s="641"/>
      <c r="DL37" s="641"/>
      <c r="DM37" s="641"/>
      <c r="DN37" s="641"/>
      <c r="DO37" s="641"/>
      <c r="DP37" s="641"/>
      <c r="DQ37" s="641"/>
      <c r="DR37" s="641"/>
      <c r="DS37" s="641"/>
      <c r="DT37" s="641"/>
      <c r="DU37" s="641"/>
      <c r="DV37" s="641"/>
      <c r="DW37" s="641"/>
      <c r="DX37" s="641"/>
      <c r="DY37" s="641"/>
      <c r="DZ37" s="641"/>
      <c r="EA37" s="641"/>
      <c r="EB37" s="641"/>
      <c r="EC37" s="641"/>
      <c r="ED37" s="641"/>
      <c r="EE37" s="641"/>
      <c r="EF37" s="641"/>
      <c r="EG37" s="641"/>
      <c r="EH37" s="641"/>
      <c r="EI37" s="641"/>
      <c r="EJ37" s="641"/>
      <c r="EK37" s="641"/>
      <c r="EL37" s="641"/>
      <c r="EM37" s="641"/>
      <c r="EN37" s="641"/>
      <c r="EO37" s="641"/>
      <c r="EP37" s="641"/>
    </row>
    <row r="38" spans="1:146" s="715" customFormat="1" ht="13.5" customHeight="1" x14ac:dyDescent="0.15">
      <c r="A38" s="898" t="str">
        <f>IF($F$31="","",IF(GameMember!K9="","-",GameMember!K9))</f>
        <v>-</v>
      </c>
      <c r="B38" s="1414" t="str">
        <f>IF(A38="","",IF(A38="-","-",IF(AND(GameMember!M9=0,GameMember!N9=0),+GameMember!L9,IF(AND(GameMember!M9&lt;&gt;0,GameMember!N9=0),+GameMember!L9&amp;" "&amp;GameMember!M9,IF(AND(GameMember!M9=0,GameMember!N9&lt;&gt;0),+GameMember!L9&amp;" "&amp;GameMember!N9,IF(AND(GameMember!M9&lt;&gt;0,GameMember!N9&lt;&gt;0),+GameMember!L9&amp;" "&amp;GameMember!M9&amp;" "&amp;GameMember!N9,""))))))</f>
        <v>-</v>
      </c>
      <c r="C38" s="1415"/>
      <c r="D38" s="1415"/>
      <c r="E38" s="1415"/>
      <c r="F38" s="1415"/>
      <c r="G38" s="1415"/>
      <c r="H38" s="1415"/>
      <c r="I38" s="1416"/>
      <c r="J38" s="133" t="str">
        <f>IF(A38="","",IF(A38="-","-",+GameMember!O9))</f>
        <v>-</v>
      </c>
      <c r="K38" s="722" t="s">
        <v>90</v>
      </c>
      <c r="L38" s="899" t="s">
        <v>3</v>
      </c>
      <c r="M38" s="755"/>
      <c r="N38" s="1130" t="str">
        <f t="shared" si="22"/>
        <v>:</v>
      </c>
      <c r="O38" s="1131"/>
      <c r="P38" s="1132"/>
      <c r="Q38" s="393"/>
      <c r="R38" s="393"/>
      <c r="S38" s="393"/>
      <c r="T38" s="1247"/>
      <c r="U38" s="1248"/>
      <c r="V38" s="392"/>
      <c r="W38" s="393"/>
      <c r="X38" s="393"/>
      <c r="Y38" s="393"/>
      <c r="Z38" s="393"/>
      <c r="AA38" s="394"/>
      <c r="AB38" s="392"/>
      <c r="AC38" s="393"/>
      <c r="AD38" s="393"/>
      <c r="AE38" s="393"/>
      <c r="AF38" s="393"/>
      <c r="AG38" s="394"/>
      <c r="AH38" s="1104" t="str">
        <f t="shared" si="20"/>
        <v>:</v>
      </c>
      <c r="AI38" s="1105"/>
      <c r="AJ38" s="1106"/>
      <c r="AK38" s="393"/>
      <c r="AL38" s="393"/>
      <c r="AM38" s="1411"/>
      <c r="AN38" s="1411"/>
      <c r="AO38" s="1411"/>
      <c r="AP38" s="1411"/>
      <c r="AQ38" s="1108" t="str">
        <f t="shared" si="23"/>
        <v>:</v>
      </c>
      <c r="AR38" s="1106"/>
      <c r="AS38" s="1108" t="str">
        <f t="shared" si="21"/>
        <v>:</v>
      </c>
      <c r="AT38" s="1153"/>
      <c r="AU38" s="706"/>
      <c r="AV38" s="707" t="b">
        <f t="shared" si="24"/>
        <v>0</v>
      </c>
      <c r="AW38" s="707" t="str">
        <f t="shared" si="25"/>
        <v>0</v>
      </c>
      <c r="AX38" s="761"/>
      <c r="AY38" s="716"/>
      <c r="AZ38" s="709"/>
      <c r="BA38" s="641"/>
      <c r="BB38" s="671">
        <v>5</v>
      </c>
      <c r="BC38" s="763"/>
      <c r="BD38" s="1139" t="s">
        <v>215</v>
      </c>
      <c r="BE38" s="1140"/>
      <c r="BF38" s="691"/>
      <c r="BG38" s="767"/>
      <c r="BH38" s="1141" t="s">
        <v>88</v>
      </c>
      <c r="BI38" s="1142"/>
      <c r="BJ38" s="641"/>
      <c r="BK38" s="641"/>
      <c r="BL38" s="641"/>
      <c r="BM38" s="641"/>
      <c r="BN38" s="641"/>
      <c r="BO38" s="641"/>
      <c r="BP38" s="641"/>
      <c r="BQ38" s="717" t="str">
        <f t="shared" si="35"/>
        <v/>
      </c>
      <c r="BR38" s="718" t="str">
        <f t="shared" si="26"/>
        <v/>
      </c>
      <c r="BS38" s="718" t="str">
        <f t="shared" si="27"/>
        <v/>
      </c>
      <c r="BT38" s="718" t="str">
        <f t="shared" si="28"/>
        <v/>
      </c>
      <c r="BU38" s="719" t="str">
        <f t="shared" si="29"/>
        <v/>
      </c>
      <c r="BV38" s="641"/>
      <c r="BW38" s="717" t="str">
        <f t="shared" si="30"/>
        <v/>
      </c>
      <c r="BX38" s="718" t="str">
        <f t="shared" si="31"/>
        <v/>
      </c>
      <c r="BY38" s="718" t="str">
        <f t="shared" si="32"/>
        <v/>
      </c>
      <c r="BZ38" s="718" t="str">
        <f t="shared" si="33"/>
        <v/>
      </c>
      <c r="CA38" s="719" t="str">
        <f t="shared" si="34"/>
        <v/>
      </c>
      <c r="CB38" s="641"/>
      <c r="CC38" s="641"/>
      <c r="CD38" s="641"/>
      <c r="CE38" s="641"/>
      <c r="CF38" s="641"/>
      <c r="CG38" s="737"/>
      <c r="CH38" s="737"/>
      <c r="CI38" s="641"/>
      <c r="CJ38" s="641"/>
      <c r="CK38" s="641"/>
      <c r="CL38" s="641"/>
      <c r="CM38" s="641"/>
      <c r="CN38" s="641"/>
      <c r="CO38" s="641"/>
      <c r="CP38" s="641"/>
      <c r="CQ38" s="641"/>
      <c r="CR38" s="641"/>
      <c r="CS38" s="641"/>
      <c r="CT38" s="641"/>
      <c r="CU38" s="641"/>
      <c r="CV38" s="641"/>
      <c r="CW38" s="641"/>
      <c r="CX38" s="641"/>
      <c r="CY38" s="641"/>
      <c r="CZ38" s="641"/>
      <c r="DA38" s="641"/>
      <c r="DB38" s="641"/>
      <c r="DC38" s="641"/>
      <c r="DD38" s="641"/>
      <c r="DE38" s="641"/>
      <c r="DF38" s="641"/>
      <c r="DG38" s="641"/>
      <c r="DH38" s="641"/>
      <c r="DI38" s="641"/>
      <c r="DJ38" s="641"/>
      <c r="DK38" s="641"/>
      <c r="DL38" s="641"/>
      <c r="DM38" s="641"/>
      <c r="DN38" s="641"/>
      <c r="DO38" s="641"/>
      <c r="DP38" s="641"/>
      <c r="DQ38" s="641"/>
      <c r="DR38" s="641"/>
      <c r="DS38" s="641"/>
      <c r="DT38" s="641"/>
      <c r="DU38" s="641"/>
      <c r="DV38" s="641"/>
      <c r="DW38" s="641"/>
      <c r="DX38" s="641"/>
      <c r="DY38" s="641"/>
      <c r="DZ38" s="641"/>
      <c r="EA38" s="641"/>
      <c r="EB38" s="641"/>
      <c r="EC38" s="641"/>
      <c r="ED38" s="641"/>
      <c r="EE38" s="641"/>
      <c r="EF38" s="641"/>
      <c r="EG38" s="641"/>
      <c r="EH38" s="641"/>
      <c r="EI38" s="641"/>
      <c r="EJ38" s="641"/>
      <c r="EK38" s="641"/>
      <c r="EL38" s="641"/>
      <c r="EM38" s="641"/>
      <c r="EN38" s="641"/>
      <c r="EO38" s="641"/>
      <c r="EP38" s="641"/>
    </row>
    <row r="39" spans="1:146" s="715" customFormat="1" ht="13.5" customHeight="1" x14ac:dyDescent="0.15">
      <c r="A39" s="898" t="str">
        <f>IF($F$31="","",IF(GameMember!K10="","-",GameMember!K10))</f>
        <v>-</v>
      </c>
      <c r="B39" s="1414" t="str">
        <f>IF(A39="","",IF(A39="-","-",IF(AND(GameMember!M10=0,GameMember!N10=0),+GameMember!L10,IF(AND(GameMember!M10&lt;&gt;0,GameMember!N10=0),+GameMember!L10&amp;" "&amp;GameMember!M10,IF(AND(GameMember!M10=0,GameMember!N10&lt;&gt;0),+GameMember!L10&amp;" "&amp;GameMember!N10,IF(AND(GameMember!M10&lt;&gt;0,GameMember!N10&lt;&gt;0),+GameMember!L10&amp;" "&amp;GameMember!M10&amp;" "&amp;GameMember!N10,""))))))</f>
        <v>-</v>
      </c>
      <c r="C39" s="1415"/>
      <c r="D39" s="1415"/>
      <c r="E39" s="1415"/>
      <c r="F39" s="1415"/>
      <c r="G39" s="1415"/>
      <c r="H39" s="1415"/>
      <c r="I39" s="1416"/>
      <c r="J39" s="133" t="str">
        <f>IF(A39="","",IF(A39="-","-",+GameMember!O10))</f>
        <v>-</v>
      </c>
      <c r="K39" s="722" t="s">
        <v>90</v>
      </c>
      <c r="L39" s="899" t="s">
        <v>3</v>
      </c>
      <c r="M39" s="755"/>
      <c r="N39" s="1130" t="str">
        <f t="shared" si="22"/>
        <v>:</v>
      </c>
      <c r="O39" s="1131"/>
      <c r="P39" s="1132"/>
      <c r="Q39" s="393"/>
      <c r="R39" s="393"/>
      <c r="S39" s="393"/>
      <c r="T39" s="1247"/>
      <c r="U39" s="1248"/>
      <c r="V39" s="392"/>
      <c r="W39" s="393"/>
      <c r="X39" s="393"/>
      <c r="Y39" s="393"/>
      <c r="Z39" s="393"/>
      <c r="AA39" s="394"/>
      <c r="AB39" s="392"/>
      <c r="AC39" s="393"/>
      <c r="AD39" s="393"/>
      <c r="AE39" s="393"/>
      <c r="AF39" s="393"/>
      <c r="AG39" s="394"/>
      <c r="AH39" s="1104" t="str">
        <f t="shared" si="20"/>
        <v>:</v>
      </c>
      <c r="AI39" s="1105"/>
      <c r="AJ39" s="1106"/>
      <c r="AK39" s="393"/>
      <c r="AL39" s="393"/>
      <c r="AM39" s="1411"/>
      <c r="AN39" s="1411"/>
      <c r="AO39" s="1411"/>
      <c r="AP39" s="1411"/>
      <c r="AQ39" s="1108" t="str">
        <f t="shared" si="23"/>
        <v>:</v>
      </c>
      <c r="AR39" s="1106"/>
      <c r="AS39" s="1108" t="str">
        <f t="shared" si="21"/>
        <v>:</v>
      </c>
      <c r="AT39" s="1153"/>
      <c r="AU39" s="706"/>
      <c r="AV39" s="707" t="b">
        <f t="shared" si="24"/>
        <v>0</v>
      </c>
      <c r="AW39" s="707" t="str">
        <f t="shared" si="25"/>
        <v>0</v>
      </c>
      <c r="AX39" s="761"/>
      <c r="AY39" s="716"/>
      <c r="AZ39" s="709"/>
      <c r="BA39" s="641"/>
      <c r="BB39" s="671">
        <v>6</v>
      </c>
      <c r="BC39" s="763"/>
      <c r="BD39" s="1139" t="s">
        <v>215</v>
      </c>
      <c r="BE39" s="1140"/>
      <c r="BF39" s="691"/>
      <c r="BG39" s="767"/>
      <c r="BH39" s="1141" t="s">
        <v>88</v>
      </c>
      <c r="BI39" s="1142"/>
      <c r="BJ39" s="641"/>
      <c r="BK39" s="641"/>
      <c r="BL39" s="641"/>
      <c r="BM39" s="641"/>
      <c r="BN39" s="641"/>
      <c r="BO39" s="641"/>
      <c r="BP39" s="641"/>
      <c r="BQ39" s="717" t="str">
        <f t="shared" si="35"/>
        <v/>
      </c>
      <c r="BR39" s="718" t="str">
        <f t="shared" si="26"/>
        <v/>
      </c>
      <c r="BS39" s="718" t="str">
        <f t="shared" si="27"/>
        <v/>
      </c>
      <c r="BT39" s="718" t="str">
        <f t="shared" si="28"/>
        <v/>
      </c>
      <c r="BU39" s="719" t="str">
        <f t="shared" si="29"/>
        <v/>
      </c>
      <c r="BV39" s="641"/>
      <c r="BW39" s="717" t="str">
        <f t="shared" si="30"/>
        <v/>
      </c>
      <c r="BX39" s="718" t="str">
        <f t="shared" si="31"/>
        <v/>
      </c>
      <c r="BY39" s="718" t="str">
        <f t="shared" si="32"/>
        <v/>
      </c>
      <c r="BZ39" s="718" t="str">
        <f t="shared" si="33"/>
        <v/>
      </c>
      <c r="CA39" s="719" t="str">
        <f t="shared" si="34"/>
        <v/>
      </c>
      <c r="CB39" s="641"/>
      <c r="CC39" s="641"/>
      <c r="CD39" s="641"/>
      <c r="CE39" s="641"/>
      <c r="CF39" s="641"/>
      <c r="CG39" s="737"/>
      <c r="CH39" s="737"/>
      <c r="CI39" s="641"/>
      <c r="CJ39" s="641"/>
      <c r="CK39" s="641"/>
      <c r="CL39" s="641"/>
      <c r="CM39" s="641"/>
      <c r="CN39" s="641"/>
      <c r="CO39" s="641"/>
      <c r="CP39" s="641"/>
      <c r="CQ39" s="641"/>
      <c r="CR39" s="641"/>
      <c r="CS39" s="641"/>
      <c r="CT39" s="641"/>
      <c r="CU39" s="641"/>
      <c r="CV39" s="641"/>
      <c r="CW39" s="641"/>
      <c r="CX39" s="641"/>
      <c r="CY39" s="641"/>
      <c r="CZ39" s="641"/>
      <c r="DA39" s="641"/>
      <c r="DB39" s="641"/>
      <c r="DC39" s="641"/>
      <c r="DD39" s="641"/>
      <c r="DE39" s="641"/>
      <c r="DF39" s="641"/>
      <c r="DG39" s="641"/>
      <c r="DH39" s="641"/>
      <c r="DI39" s="641"/>
      <c r="DJ39" s="641"/>
      <c r="DK39" s="641"/>
      <c r="DL39" s="641"/>
      <c r="DM39" s="641"/>
      <c r="DN39" s="641"/>
      <c r="DO39" s="641"/>
      <c r="DP39" s="641"/>
      <c r="DQ39" s="641"/>
      <c r="DR39" s="641"/>
      <c r="DS39" s="641"/>
      <c r="DT39" s="641"/>
      <c r="DU39" s="641"/>
      <c r="DV39" s="641"/>
      <c r="DW39" s="641"/>
      <c r="DX39" s="641"/>
      <c r="DY39" s="641"/>
      <c r="DZ39" s="641"/>
      <c r="EA39" s="641"/>
      <c r="EB39" s="641"/>
      <c r="EC39" s="641"/>
      <c r="ED39" s="641"/>
      <c r="EE39" s="641"/>
      <c r="EF39" s="641"/>
      <c r="EG39" s="641"/>
      <c r="EH39" s="641"/>
      <c r="EI39" s="641"/>
      <c r="EJ39" s="641"/>
      <c r="EK39" s="641"/>
      <c r="EL39" s="641"/>
      <c r="EM39" s="641"/>
      <c r="EN39" s="641"/>
      <c r="EO39" s="641"/>
      <c r="EP39" s="641"/>
    </row>
    <row r="40" spans="1:146" s="715" customFormat="1" ht="13.5" customHeight="1" x14ac:dyDescent="0.15">
      <c r="A40" s="898" t="str">
        <f>IF($F$31="","",IF(GameMember!K11="","-",GameMember!K11))</f>
        <v>-</v>
      </c>
      <c r="B40" s="1414" t="str">
        <f>IF(A40="","",IF(A40="-","-",IF(AND(GameMember!M11=0,GameMember!N11=0),+GameMember!L11,IF(AND(GameMember!M11&lt;&gt;0,GameMember!N11=0),+GameMember!L11&amp;" "&amp;GameMember!M11,IF(AND(GameMember!M11=0,GameMember!N11&lt;&gt;0),+GameMember!L11&amp;" "&amp;GameMember!N11,IF(AND(GameMember!M11&lt;&gt;0,GameMember!N11&lt;&gt;0),+GameMember!L11&amp;" "&amp;GameMember!M11&amp;" "&amp;GameMember!N11,""))))))</f>
        <v>-</v>
      </c>
      <c r="C40" s="1415"/>
      <c r="D40" s="1415"/>
      <c r="E40" s="1415"/>
      <c r="F40" s="1415"/>
      <c r="G40" s="1415"/>
      <c r="H40" s="1415"/>
      <c r="I40" s="1416"/>
      <c r="J40" s="133" t="str">
        <f>IF(A40="","",IF(A40="-","-",+GameMember!O11))</f>
        <v>-</v>
      </c>
      <c r="K40" s="722" t="s">
        <v>90</v>
      </c>
      <c r="L40" s="899" t="s">
        <v>3</v>
      </c>
      <c r="M40" s="755"/>
      <c r="N40" s="1130" t="str">
        <f t="shared" si="22"/>
        <v>:</v>
      </c>
      <c r="O40" s="1131"/>
      <c r="P40" s="1132"/>
      <c r="Q40" s="393"/>
      <c r="R40" s="393"/>
      <c r="S40" s="393"/>
      <c r="T40" s="1247"/>
      <c r="U40" s="1248"/>
      <c r="V40" s="392"/>
      <c r="W40" s="393"/>
      <c r="X40" s="393"/>
      <c r="Y40" s="393"/>
      <c r="Z40" s="393"/>
      <c r="AA40" s="394"/>
      <c r="AB40" s="392"/>
      <c r="AC40" s="393"/>
      <c r="AD40" s="393"/>
      <c r="AE40" s="393"/>
      <c r="AF40" s="393"/>
      <c r="AG40" s="394"/>
      <c r="AH40" s="1104" t="str">
        <f t="shared" si="20"/>
        <v>:</v>
      </c>
      <c r="AI40" s="1105"/>
      <c r="AJ40" s="1106"/>
      <c r="AK40" s="393"/>
      <c r="AL40" s="393"/>
      <c r="AM40" s="1411"/>
      <c r="AN40" s="1411"/>
      <c r="AO40" s="1411"/>
      <c r="AP40" s="1411"/>
      <c r="AQ40" s="1108" t="str">
        <f t="shared" si="23"/>
        <v>:</v>
      </c>
      <c r="AR40" s="1106"/>
      <c r="AS40" s="1108" t="str">
        <f t="shared" si="21"/>
        <v>:</v>
      </c>
      <c r="AT40" s="1153"/>
      <c r="AU40" s="706"/>
      <c r="AV40" s="707" t="b">
        <f t="shared" si="24"/>
        <v>0</v>
      </c>
      <c r="AW40" s="707" t="str">
        <f t="shared" si="25"/>
        <v>0</v>
      </c>
      <c r="AX40" s="761"/>
      <c r="AY40" s="716"/>
      <c r="AZ40" s="709"/>
      <c r="BA40" s="641"/>
      <c r="BB40" s="671">
        <v>7</v>
      </c>
      <c r="BC40" s="763"/>
      <c r="BD40" s="1139" t="s">
        <v>157</v>
      </c>
      <c r="BE40" s="1140"/>
      <c r="BF40" s="691"/>
      <c r="BG40" s="767"/>
      <c r="BH40" s="1141" t="s">
        <v>88</v>
      </c>
      <c r="BI40" s="1142"/>
      <c r="BJ40" s="641"/>
      <c r="BK40" s="641"/>
      <c r="BL40" s="641"/>
      <c r="BM40" s="641"/>
      <c r="BN40" s="641"/>
      <c r="BO40" s="641"/>
      <c r="BP40" s="641"/>
      <c r="BQ40" s="717" t="str">
        <f t="shared" si="35"/>
        <v/>
      </c>
      <c r="BR40" s="718" t="str">
        <f t="shared" si="26"/>
        <v/>
      </c>
      <c r="BS40" s="718" t="str">
        <f t="shared" si="27"/>
        <v/>
      </c>
      <c r="BT40" s="718" t="str">
        <f t="shared" si="28"/>
        <v/>
      </c>
      <c r="BU40" s="719" t="str">
        <f t="shared" si="29"/>
        <v/>
      </c>
      <c r="BV40" s="641"/>
      <c r="BW40" s="717" t="str">
        <f t="shared" si="30"/>
        <v/>
      </c>
      <c r="BX40" s="718" t="str">
        <f t="shared" si="31"/>
        <v/>
      </c>
      <c r="BY40" s="718" t="str">
        <f t="shared" si="32"/>
        <v/>
      </c>
      <c r="BZ40" s="718" t="str">
        <f t="shared" si="33"/>
        <v/>
      </c>
      <c r="CA40" s="719" t="str">
        <f t="shared" si="34"/>
        <v/>
      </c>
      <c r="CB40" s="641"/>
      <c r="CC40" s="641"/>
      <c r="CD40" s="641"/>
      <c r="CE40" s="641"/>
      <c r="CF40" s="641"/>
      <c r="CG40" s="737"/>
      <c r="CH40" s="737"/>
      <c r="CI40" s="641"/>
      <c r="CJ40" s="641"/>
      <c r="CK40" s="641"/>
      <c r="CL40" s="641"/>
      <c r="CM40" s="641"/>
      <c r="CN40" s="641"/>
      <c r="CO40" s="641"/>
      <c r="CP40" s="641"/>
      <c r="CQ40" s="641"/>
      <c r="CR40" s="641"/>
      <c r="CS40" s="641"/>
      <c r="CT40" s="641"/>
      <c r="CU40" s="641"/>
      <c r="CV40" s="641"/>
      <c r="CW40" s="641"/>
      <c r="CX40" s="641"/>
      <c r="CY40" s="641"/>
      <c r="CZ40" s="641"/>
      <c r="DA40" s="641"/>
      <c r="DB40" s="641"/>
      <c r="DC40" s="641"/>
      <c r="DD40" s="641"/>
      <c r="DE40" s="641"/>
      <c r="DF40" s="641"/>
      <c r="DG40" s="641"/>
      <c r="DH40" s="641"/>
      <c r="DI40" s="641"/>
      <c r="DJ40" s="641"/>
      <c r="DK40" s="641"/>
      <c r="DL40" s="641"/>
      <c r="DM40" s="641"/>
      <c r="DN40" s="641"/>
      <c r="DO40" s="641"/>
      <c r="DP40" s="641"/>
      <c r="DQ40" s="641"/>
      <c r="DR40" s="641"/>
      <c r="DS40" s="641"/>
      <c r="DT40" s="641"/>
      <c r="DU40" s="641"/>
      <c r="DV40" s="641"/>
      <c r="DW40" s="641"/>
      <c r="DX40" s="641"/>
      <c r="DY40" s="641"/>
      <c r="DZ40" s="641"/>
      <c r="EA40" s="641"/>
      <c r="EB40" s="641"/>
      <c r="EC40" s="641"/>
      <c r="ED40" s="641"/>
      <c r="EE40" s="641"/>
      <c r="EF40" s="641"/>
      <c r="EG40" s="641"/>
      <c r="EH40" s="641"/>
      <c r="EI40" s="641"/>
      <c r="EJ40" s="641"/>
      <c r="EK40" s="641"/>
      <c r="EL40" s="641"/>
      <c r="EM40" s="641"/>
      <c r="EN40" s="641"/>
      <c r="EO40" s="641"/>
      <c r="EP40" s="641"/>
    </row>
    <row r="41" spans="1:146" s="715" customFormat="1" ht="13.5" customHeight="1" x14ac:dyDescent="0.15">
      <c r="A41" s="898" t="str">
        <f>IF($F$31="","",IF(GameMember!K12="","-",GameMember!K12))</f>
        <v>-</v>
      </c>
      <c r="B41" s="1414" t="str">
        <f>IF(A41="","",IF(A41="-","-",IF(AND(GameMember!M12=0,GameMember!N12=0),+GameMember!L12,IF(AND(GameMember!M12&lt;&gt;0,GameMember!N12=0),+GameMember!L12&amp;" "&amp;GameMember!M12,IF(AND(GameMember!M12=0,GameMember!N12&lt;&gt;0),+GameMember!L12&amp;" "&amp;GameMember!N12,IF(AND(GameMember!M12&lt;&gt;0,GameMember!N12&lt;&gt;0),+GameMember!L12&amp;" "&amp;GameMember!M12&amp;" "&amp;GameMember!N12,""))))))</f>
        <v>-</v>
      </c>
      <c r="C41" s="1415"/>
      <c r="D41" s="1415"/>
      <c r="E41" s="1415"/>
      <c r="F41" s="1415"/>
      <c r="G41" s="1415"/>
      <c r="H41" s="1415"/>
      <c r="I41" s="1416"/>
      <c r="J41" s="133" t="str">
        <f>IF(A41="","",IF(A41="-","-",+GameMember!O12))</f>
        <v>-</v>
      </c>
      <c r="K41" s="722" t="s">
        <v>90</v>
      </c>
      <c r="L41" s="899" t="s">
        <v>3</v>
      </c>
      <c r="M41" s="755"/>
      <c r="N41" s="1130" t="str">
        <f t="shared" si="22"/>
        <v>:</v>
      </c>
      <c r="O41" s="1131"/>
      <c r="P41" s="1132"/>
      <c r="Q41" s="393"/>
      <c r="R41" s="393"/>
      <c r="S41" s="393"/>
      <c r="T41" s="1247"/>
      <c r="U41" s="1248"/>
      <c r="V41" s="392"/>
      <c r="W41" s="393"/>
      <c r="X41" s="393"/>
      <c r="Y41" s="393"/>
      <c r="Z41" s="393"/>
      <c r="AA41" s="394"/>
      <c r="AB41" s="392"/>
      <c r="AC41" s="393"/>
      <c r="AD41" s="393"/>
      <c r="AE41" s="393"/>
      <c r="AF41" s="393"/>
      <c r="AG41" s="394"/>
      <c r="AH41" s="1104" t="str">
        <f t="shared" si="20"/>
        <v>:</v>
      </c>
      <c r="AI41" s="1105"/>
      <c r="AJ41" s="1106"/>
      <c r="AK41" s="393"/>
      <c r="AL41" s="393"/>
      <c r="AM41" s="1411"/>
      <c r="AN41" s="1411"/>
      <c r="AO41" s="1411"/>
      <c r="AP41" s="1411"/>
      <c r="AQ41" s="1108" t="str">
        <f t="shared" si="23"/>
        <v>:</v>
      </c>
      <c r="AR41" s="1106"/>
      <c r="AS41" s="1108" t="str">
        <f t="shared" si="21"/>
        <v>:</v>
      </c>
      <c r="AT41" s="1153"/>
      <c r="AU41" s="706"/>
      <c r="AV41" s="707" t="b">
        <f t="shared" si="24"/>
        <v>0</v>
      </c>
      <c r="AW41" s="707" t="str">
        <f t="shared" si="25"/>
        <v>0</v>
      </c>
      <c r="AX41" s="761"/>
      <c r="AY41" s="716"/>
      <c r="AZ41" s="709"/>
      <c r="BA41" s="641"/>
      <c r="BB41" s="671">
        <v>8</v>
      </c>
      <c r="BC41" s="763"/>
      <c r="BD41" s="1139" t="s">
        <v>215</v>
      </c>
      <c r="BE41" s="1140"/>
      <c r="BF41" s="691"/>
      <c r="BG41" s="767"/>
      <c r="BH41" s="1141" t="s">
        <v>157</v>
      </c>
      <c r="BI41" s="1142"/>
      <c r="BJ41" s="641"/>
      <c r="BK41" s="641"/>
      <c r="BL41" s="641"/>
      <c r="BM41" s="641"/>
      <c r="BN41" s="641"/>
      <c r="BO41" s="641"/>
      <c r="BP41" s="641"/>
      <c r="BQ41" s="717" t="str">
        <f t="shared" si="35"/>
        <v/>
      </c>
      <c r="BR41" s="718" t="str">
        <f t="shared" si="26"/>
        <v/>
      </c>
      <c r="BS41" s="718" t="str">
        <f t="shared" si="27"/>
        <v/>
      </c>
      <c r="BT41" s="718" t="str">
        <f t="shared" si="28"/>
        <v/>
      </c>
      <c r="BU41" s="719" t="str">
        <f t="shared" si="29"/>
        <v/>
      </c>
      <c r="BV41" s="641"/>
      <c r="BW41" s="717" t="str">
        <f t="shared" si="30"/>
        <v/>
      </c>
      <c r="BX41" s="718" t="str">
        <f t="shared" si="31"/>
        <v/>
      </c>
      <c r="BY41" s="718" t="str">
        <f t="shared" si="32"/>
        <v/>
      </c>
      <c r="BZ41" s="718" t="str">
        <f t="shared" si="33"/>
        <v/>
      </c>
      <c r="CA41" s="719" t="str">
        <f t="shared" si="34"/>
        <v/>
      </c>
      <c r="CB41" s="641"/>
      <c r="CC41" s="641"/>
      <c r="CD41" s="641"/>
      <c r="CE41" s="641"/>
      <c r="CF41" s="641"/>
      <c r="CG41" s="737"/>
      <c r="CH41" s="737"/>
      <c r="CI41" s="641"/>
      <c r="CJ41" s="641"/>
      <c r="CK41" s="641"/>
      <c r="CL41" s="641"/>
      <c r="CM41" s="641"/>
      <c r="CN41" s="641"/>
      <c r="CO41" s="641"/>
      <c r="CP41" s="641"/>
      <c r="CQ41" s="641"/>
      <c r="CR41" s="641"/>
      <c r="CS41" s="641"/>
      <c r="CT41" s="641"/>
      <c r="CU41" s="641"/>
      <c r="CV41" s="641"/>
      <c r="CW41" s="641"/>
      <c r="CX41" s="641"/>
      <c r="CY41" s="641"/>
      <c r="CZ41" s="641"/>
      <c r="DA41" s="641"/>
      <c r="DB41" s="641"/>
      <c r="DC41" s="641"/>
      <c r="DD41" s="641"/>
      <c r="DE41" s="641"/>
      <c r="DF41" s="641"/>
      <c r="DG41" s="641"/>
      <c r="DH41" s="641"/>
      <c r="DI41" s="641"/>
      <c r="DJ41" s="641"/>
      <c r="DK41" s="641"/>
      <c r="DL41" s="641"/>
      <c r="DM41" s="641"/>
      <c r="DN41" s="641"/>
      <c r="DO41" s="641"/>
      <c r="DP41" s="641"/>
      <c r="DQ41" s="641"/>
      <c r="DR41" s="641"/>
      <c r="DS41" s="641"/>
      <c r="DT41" s="641"/>
      <c r="DU41" s="641"/>
      <c r="DV41" s="641"/>
      <c r="DW41" s="641"/>
      <c r="DX41" s="641"/>
      <c r="DY41" s="641"/>
      <c r="DZ41" s="641"/>
      <c r="EA41" s="641"/>
      <c r="EB41" s="641"/>
      <c r="EC41" s="641"/>
      <c r="ED41" s="641"/>
      <c r="EE41" s="641"/>
      <c r="EF41" s="641"/>
      <c r="EG41" s="641"/>
      <c r="EH41" s="641"/>
      <c r="EI41" s="641"/>
      <c r="EJ41" s="641"/>
      <c r="EK41" s="641"/>
      <c r="EL41" s="641"/>
      <c r="EM41" s="641"/>
      <c r="EN41" s="641"/>
      <c r="EO41" s="641"/>
      <c r="EP41" s="641"/>
    </row>
    <row r="42" spans="1:146" s="715" customFormat="1" ht="13.5" customHeight="1" x14ac:dyDescent="0.15">
      <c r="A42" s="898" t="str">
        <f>IF($F$31="","",IF(GameMember!K13="","-",GameMember!K13))</f>
        <v>-</v>
      </c>
      <c r="B42" s="1414" t="str">
        <f>IF(A42="","",IF(A42="-","-",IF(AND(GameMember!M13=0,GameMember!N13=0),+GameMember!L13,IF(AND(GameMember!M13&lt;&gt;0,GameMember!N13=0),+GameMember!L13&amp;" "&amp;GameMember!M13,IF(AND(GameMember!M13=0,GameMember!N13&lt;&gt;0),+GameMember!L13&amp;" "&amp;GameMember!N13,IF(AND(GameMember!M13&lt;&gt;0,GameMember!N13&lt;&gt;0),+GameMember!L13&amp;" "&amp;GameMember!M13&amp;" "&amp;GameMember!N13,""))))))</f>
        <v>-</v>
      </c>
      <c r="C42" s="1415"/>
      <c r="D42" s="1415"/>
      <c r="E42" s="1415"/>
      <c r="F42" s="1415"/>
      <c r="G42" s="1415"/>
      <c r="H42" s="1415"/>
      <c r="I42" s="1416"/>
      <c r="J42" s="133" t="str">
        <f>IF(A42="","",IF(A42="-","-",+GameMember!O13))</f>
        <v>-</v>
      </c>
      <c r="K42" s="722" t="s">
        <v>90</v>
      </c>
      <c r="L42" s="899" t="s">
        <v>3</v>
      </c>
      <c r="M42" s="755"/>
      <c r="N42" s="1130" t="str">
        <f t="shared" si="22"/>
        <v>:</v>
      </c>
      <c r="O42" s="1131"/>
      <c r="P42" s="1132"/>
      <c r="Q42" s="393"/>
      <c r="R42" s="393"/>
      <c r="S42" s="393"/>
      <c r="T42" s="1247"/>
      <c r="U42" s="1248"/>
      <c r="V42" s="392"/>
      <c r="W42" s="393"/>
      <c r="X42" s="393"/>
      <c r="Y42" s="393"/>
      <c r="Z42" s="393"/>
      <c r="AA42" s="394"/>
      <c r="AB42" s="392"/>
      <c r="AC42" s="393"/>
      <c r="AD42" s="393"/>
      <c r="AE42" s="393"/>
      <c r="AF42" s="393"/>
      <c r="AG42" s="394"/>
      <c r="AH42" s="1104" t="str">
        <f t="shared" si="20"/>
        <v>:</v>
      </c>
      <c r="AI42" s="1105"/>
      <c r="AJ42" s="1106"/>
      <c r="AK42" s="393"/>
      <c r="AL42" s="393"/>
      <c r="AM42" s="1411"/>
      <c r="AN42" s="1411"/>
      <c r="AO42" s="1411"/>
      <c r="AP42" s="1411"/>
      <c r="AQ42" s="1108" t="str">
        <f t="shared" si="23"/>
        <v>:</v>
      </c>
      <c r="AR42" s="1106"/>
      <c r="AS42" s="1108" t="str">
        <f t="shared" si="21"/>
        <v>:</v>
      </c>
      <c r="AT42" s="1153"/>
      <c r="AU42" s="706"/>
      <c r="AV42" s="707" t="b">
        <f t="shared" si="24"/>
        <v>0</v>
      </c>
      <c r="AW42" s="707" t="str">
        <f t="shared" si="25"/>
        <v>0</v>
      </c>
      <c r="AX42" s="761"/>
      <c r="AY42" s="716"/>
      <c r="AZ42" s="709"/>
      <c r="BA42" s="641"/>
      <c r="BB42" s="671">
        <v>9</v>
      </c>
      <c r="BC42" s="763"/>
      <c r="BD42" s="1139" t="s">
        <v>216</v>
      </c>
      <c r="BE42" s="1140"/>
      <c r="BF42" s="691"/>
      <c r="BG42" s="767"/>
      <c r="BH42" s="1141" t="s">
        <v>157</v>
      </c>
      <c r="BI42" s="1142"/>
      <c r="BJ42" s="641"/>
      <c r="BK42" s="641"/>
      <c r="BL42" s="641"/>
      <c r="BM42" s="641"/>
      <c r="BN42" s="641"/>
      <c r="BO42" s="641"/>
      <c r="BP42" s="641"/>
      <c r="BQ42" s="717" t="str">
        <f t="shared" si="35"/>
        <v/>
      </c>
      <c r="BR42" s="718" t="str">
        <f t="shared" si="26"/>
        <v/>
      </c>
      <c r="BS42" s="718" t="str">
        <f t="shared" si="27"/>
        <v/>
      </c>
      <c r="BT42" s="718" t="str">
        <f t="shared" si="28"/>
        <v/>
      </c>
      <c r="BU42" s="719" t="str">
        <f t="shared" si="29"/>
        <v/>
      </c>
      <c r="BV42" s="641"/>
      <c r="BW42" s="717" t="str">
        <f t="shared" si="30"/>
        <v/>
      </c>
      <c r="BX42" s="718" t="str">
        <f t="shared" si="31"/>
        <v/>
      </c>
      <c r="BY42" s="718" t="str">
        <f t="shared" si="32"/>
        <v/>
      </c>
      <c r="BZ42" s="718" t="str">
        <f t="shared" si="33"/>
        <v/>
      </c>
      <c r="CA42" s="719" t="str">
        <f t="shared" si="34"/>
        <v/>
      </c>
      <c r="CB42" s="641"/>
      <c r="CC42" s="641"/>
      <c r="CD42" s="641"/>
      <c r="CE42" s="641"/>
      <c r="CF42" s="641"/>
      <c r="CG42" s="737"/>
      <c r="CH42" s="737"/>
      <c r="CI42" s="641"/>
      <c r="CJ42" s="641"/>
      <c r="CK42" s="641"/>
      <c r="CL42" s="641"/>
      <c r="CM42" s="641"/>
      <c r="CN42" s="641"/>
      <c r="CO42" s="641"/>
      <c r="CP42" s="641"/>
      <c r="CQ42" s="641"/>
      <c r="CR42" s="641"/>
      <c r="CS42" s="641"/>
      <c r="CT42" s="641"/>
      <c r="CU42" s="641"/>
      <c r="CV42" s="641"/>
      <c r="CW42" s="641"/>
      <c r="CX42" s="641"/>
      <c r="CY42" s="641"/>
      <c r="CZ42" s="641"/>
      <c r="DA42" s="641"/>
      <c r="DB42" s="641"/>
      <c r="DC42" s="641"/>
      <c r="DD42" s="641"/>
      <c r="DE42" s="641"/>
      <c r="DF42" s="641"/>
      <c r="DG42" s="641"/>
      <c r="DH42" s="641"/>
      <c r="DI42" s="641"/>
      <c r="DJ42" s="641"/>
      <c r="DK42" s="641"/>
      <c r="DL42" s="641"/>
      <c r="DM42" s="641"/>
      <c r="DN42" s="641"/>
      <c r="DO42" s="641"/>
      <c r="DP42" s="641"/>
      <c r="DQ42" s="641"/>
      <c r="DR42" s="641"/>
      <c r="DS42" s="641"/>
      <c r="DT42" s="641"/>
      <c r="DU42" s="641"/>
      <c r="DV42" s="641"/>
      <c r="DW42" s="641"/>
      <c r="DX42" s="641"/>
      <c r="DY42" s="641"/>
      <c r="DZ42" s="641"/>
      <c r="EA42" s="641"/>
      <c r="EB42" s="641"/>
      <c r="EC42" s="641"/>
      <c r="ED42" s="641"/>
      <c r="EE42" s="641"/>
      <c r="EF42" s="641"/>
      <c r="EG42" s="641"/>
      <c r="EH42" s="641"/>
      <c r="EI42" s="641"/>
      <c r="EJ42" s="641"/>
      <c r="EK42" s="641"/>
      <c r="EL42" s="641"/>
      <c r="EM42" s="641"/>
      <c r="EN42" s="641"/>
      <c r="EO42" s="641"/>
      <c r="EP42" s="641"/>
    </row>
    <row r="43" spans="1:146" s="715" customFormat="1" ht="13.5" customHeight="1" x14ac:dyDescent="0.15">
      <c r="A43" s="898" t="str">
        <f>IF($F$31="","",IF(GameMember!K14="","-",GameMember!K14))</f>
        <v>-</v>
      </c>
      <c r="B43" s="1414" t="str">
        <f>IF(A43="","",IF(A43="-","-",IF(AND(GameMember!M14=0,GameMember!N14=0),+GameMember!L14,IF(AND(GameMember!M14&lt;&gt;0,GameMember!N14=0),+GameMember!L14&amp;" "&amp;GameMember!M14,IF(AND(GameMember!M14=0,GameMember!N14&lt;&gt;0),+GameMember!L14&amp;" "&amp;GameMember!N14,IF(AND(GameMember!M14&lt;&gt;0,GameMember!N14&lt;&gt;0),+GameMember!L14&amp;" "&amp;GameMember!M14&amp;" "&amp;GameMember!N14,""))))))</f>
        <v>-</v>
      </c>
      <c r="C43" s="1415"/>
      <c r="D43" s="1415"/>
      <c r="E43" s="1415"/>
      <c r="F43" s="1415"/>
      <c r="G43" s="1415"/>
      <c r="H43" s="1415"/>
      <c r="I43" s="1416"/>
      <c r="J43" s="133" t="str">
        <f>IF(A43="","",IF(A43="-","-",+GameMember!O14))</f>
        <v>-</v>
      </c>
      <c r="K43" s="722" t="s">
        <v>90</v>
      </c>
      <c r="L43" s="899" t="s">
        <v>3</v>
      </c>
      <c r="M43" s="755"/>
      <c r="N43" s="1130" t="str">
        <f t="shared" si="22"/>
        <v>:</v>
      </c>
      <c r="O43" s="1131"/>
      <c r="P43" s="1132"/>
      <c r="Q43" s="393"/>
      <c r="R43" s="393"/>
      <c r="S43" s="393"/>
      <c r="T43" s="1247"/>
      <c r="U43" s="1248"/>
      <c r="V43" s="392"/>
      <c r="W43" s="393"/>
      <c r="X43" s="393"/>
      <c r="Y43" s="393"/>
      <c r="Z43" s="393"/>
      <c r="AA43" s="394"/>
      <c r="AB43" s="392"/>
      <c r="AC43" s="393"/>
      <c r="AD43" s="393"/>
      <c r="AE43" s="393"/>
      <c r="AF43" s="393"/>
      <c r="AG43" s="394"/>
      <c r="AH43" s="1104" t="str">
        <f t="shared" si="20"/>
        <v>:</v>
      </c>
      <c r="AI43" s="1105"/>
      <c r="AJ43" s="1106"/>
      <c r="AK43" s="393"/>
      <c r="AL43" s="393"/>
      <c r="AM43" s="1411"/>
      <c r="AN43" s="1411"/>
      <c r="AO43" s="1411"/>
      <c r="AP43" s="1411"/>
      <c r="AQ43" s="1108" t="str">
        <f t="shared" si="23"/>
        <v>:</v>
      </c>
      <c r="AR43" s="1106"/>
      <c r="AS43" s="1108" t="str">
        <f t="shared" si="21"/>
        <v>:</v>
      </c>
      <c r="AT43" s="1153"/>
      <c r="AU43" s="706"/>
      <c r="AV43" s="707" t="b">
        <f t="shared" si="24"/>
        <v>0</v>
      </c>
      <c r="AW43" s="707" t="str">
        <f t="shared" si="25"/>
        <v>0</v>
      </c>
      <c r="AX43" s="761"/>
      <c r="AY43" s="716"/>
      <c r="AZ43" s="709"/>
      <c r="BA43" s="641"/>
      <c r="BB43" s="671">
        <v>10</v>
      </c>
      <c r="BC43" s="763"/>
      <c r="BD43" s="1139" t="s">
        <v>88</v>
      </c>
      <c r="BE43" s="1140"/>
      <c r="BF43" s="691"/>
      <c r="BG43" s="767"/>
      <c r="BH43" s="1141" t="s">
        <v>157</v>
      </c>
      <c r="BI43" s="1142"/>
      <c r="BJ43" s="641"/>
      <c r="BK43" s="641"/>
      <c r="BL43" s="641"/>
      <c r="BM43" s="641"/>
      <c r="BN43" s="641"/>
      <c r="BO43" s="641"/>
      <c r="BP43" s="641"/>
      <c r="BQ43" s="717" t="str">
        <f t="shared" si="35"/>
        <v/>
      </c>
      <c r="BR43" s="718" t="str">
        <f t="shared" si="26"/>
        <v/>
      </c>
      <c r="BS43" s="718" t="str">
        <f t="shared" si="27"/>
        <v/>
      </c>
      <c r="BT43" s="718" t="str">
        <f t="shared" si="28"/>
        <v/>
      </c>
      <c r="BU43" s="719" t="str">
        <f t="shared" si="29"/>
        <v/>
      </c>
      <c r="BV43" s="641"/>
      <c r="BW43" s="717" t="str">
        <f t="shared" si="30"/>
        <v/>
      </c>
      <c r="BX43" s="718" t="str">
        <f t="shared" si="31"/>
        <v/>
      </c>
      <c r="BY43" s="718" t="str">
        <f t="shared" si="32"/>
        <v/>
      </c>
      <c r="BZ43" s="718" t="str">
        <f t="shared" si="33"/>
        <v/>
      </c>
      <c r="CA43" s="719" t="str">
        <f t="shared" si="34"/>
        <v/>
      </c>
      <c r="CB43" s="641"/>
      <c r="CC43" s="641"/>
      <c r="CD43" s="641"/>
      <c r="CE43" s="641"/>
      <c r="CF43" s="641"/>
      <c r="CG43" s="737"/>
      <c r="CH43" s="737"/>
      <c r="CI43" s="641"/>
      <c r="CJ43" s="641"/>
      <c r="CK43" s="641"/>
      <c r="CL43" s="641"/>
      <c r="CM43" s="641"/>
      <c r="CN43" s="641"/>
      <c r="CO43" s="641"/>
      <c r="CP43" s="641"/>
      <c r="CQ43" s="641"/>
      <c r="CR43" s="641"/>
      <c r="CS43" s="641"/>
      <c r="CT43" s="641"/>
      <c r="CU43" s="641"/>
      <c r="CV43" s="641"/>
      <c r="CW43" s="641"/>
      <c r="CX43" s="641"/>
      <c r="CY43" s="641"/>
      <c r="CZ43" s="641"/>
      <c r="DA43" s="641"/>
      <c r="DB43" s="641"/>
      <c r="DC43" s="641"/>
      <c r="DD43" s="641"/>
      <c r="DE43" s="641"/>
      <c r="DF43" s="641"/>
      <c r="DG43" s="641"/>
      <c r="DH43" s="641"/>
      <c r="DI43" s="641"/>
      <c r="DJ43" s="641"/>
      <c r="DK43" s="641"/>
      <c r="DL43" s="641"/>
      <c r="DM43" s="641"/>
      <c r="DN43" s="641"/>
      <c r="DO43" s="641"/>
      <c r="DP43" s="641"/>
      <c r="DQ43" s="641"/>
      <c r="DR43" s="641"/>
      <c r="DS43" s="641"/>
      <c r="DT43" s="641"/>
      <c r="DU43" s="641"/>
      <c r="DV43" s="641"/>
      <c r="DW43" s="641"/>
      <c r="DX43" s="641"/>
      <c r="DY43" s="641"/>
      <c r="DZ43" s="641"/>
      <c r="EA43" s="641"/>
      <c r="EB43" s="641"/>
      <c r="EC43" s="641"/>
      <c r="ED43" s="641"/>
      <c r="EE43" s="641"/>
      <c r="EF43" s="641"/>
      <c r="EG43" s="641"/>
      <c r="EH43" s="641"/>
      <c r="EI43" s="641"/>
      <c r="EJ43" s="641"/>
      <c r="EK43" s="641"/>
      <c r="EL43" s="641"/>
      <c r="EM43" s="641"/>
      <c r="EN43" s="641"/>
      <c r="EO43" s="641"/>
      <c r="EP43" s="641"/>
    </row>
    <row r="44" spans="1:146" s="715" customFormat="1" ht="13.5" customHeight="1" x14ac:dyDescent="0.15">
      <c r="A44" s="898" t="str">
        <f>IF($F$31="","",IF(GameMember!K15="","-",GameMember!K15))</f>
        <v>-</v>
      </c>
      <c r="B44" s="1414" t="str">
        <f>IF(A44="","",IF(A44="-","-",IF(AND(GameMember!M15=0,GameMember!N15=0),+GameMember!L15,IF(AND(GameMember!M15&lt;&gt;0,GameMember!N15=0),+GameMember!L15&amp;" "&amp;GameMember!M15,IF(AND(GameMember!M15=0,GameMember!N15&lt;&gt;0),+GameMember!L15&amp;" "&amp;GameMember!N15,IF(AND(GameMember!M15&lt;&gt;0,GameMember!N15&lt;&gt;0),+GameMember!L15&amp;" "&amp;GameMember!M15&amp;" "&amp;GameMember!N15,""))))))</f>
        <v>-</v>
      </c>
      <c r="C44" s="1415"/>
      <c r="D44" s="1415"/>
      <c r="E44" s="1415"/>
      <c r="F44" s="1415"/>
      <c r="G44" s="1415"/>
      <c r="H44" s="1415"/>
      <c r="I44" s="1416"/>
      <c r="J44" s="133" t="str">
        <f>IF(A44="","",IF(A44="-","-",+GameMember!O15))</f>
        <v>-</v>
      </c>
      <c r="K44" s="722" t="s">
        <v>90</v>
      </c>
      <c r="L44" s="899" t="s">
        <v>3</v>
      </c>
      <c r="M44" s="755"/>
      <c r="N44" s="1130" t="str">
        <f t="shared" si="22"/>
        <v>:</v>
      </c>
      <c r="O44" s="1131"/>
      <c r="P44" s="1132"/>
      <c r="Q44" s="393"/>
      <c r="R44" s="393"/>
      <c r="S44" s="393"/>
      <c r="T44" s="1247"/>
      <c r="U44" s="1248"/>
      <c r="V44" s="392"/>
      <c r="W44" s="393"/>
      <c r="X44" s="393"/>
      <c r="Y44" s="393"/>
      <c r="Z44" s="393"/>
      <c r="AA44" s="394"/>
      <c r="AB44" s="392"/>
      <c r="AC44" s="393"/>
      <c r="AD44" s="393"/>
      <c r="AE44" s="393"/>
      <c r="AF44" s="393"/>
      <c r="AG44" s="394"/>
      <c r="AH44" s="1104" t="str">
        <f t="shared" si="20"/>
        <v>:</v>
      </c>
      <c r="AI44" s="1105"/>
      <c r="AJ44" s="1106"/>
      <c r="AK44" s="393"/>
      <c r="AL44" s="393"/>
      <c r="AM44" s="1411"/>
      <c r="AN44" s="1411"/>
      <c r="AO44" s="1411"/>
      <c r="AP44" s="1411"/>
      <c r="AQ44" s="1108" t="str">
        <f t="shared" si="23"/>
        <v>:</v>
      </c>
      <c r="AR44" s="1106"/>
      <c r="AS44" s="1108" t="str">
        <f t="shared" si="21"/>
        <v>:</v>
      </c>
      <c r="AT44" s="1153"/>
      <c r="AU44" s="706"/>
      <c r="AV44" s="707" t="b">
        <f t="shared" si="24"/>
        <v>0</v>
      </c>
      <c r="AW44" s="707" t="str">
        <f t="shared" si="25"/>
        <v>0</v>
      </c>
      <c r="AX44" s="761"/>
      <c r="AY44" s="716"/>
      <c r="AZ44" s="709"/>
      <c r="BA44" s="641"/>
      <c r="BB44" s="671">
        <v>11</v>
      </c>
      <c r="BC44" s="763"/>
      <c r="BD44" s="1139" t="s">
        <v>88</v>
      </c>
      <c r="BE44" s="1140"/>
      <c r="BF44" s="691"/>
      <c r="BG44" s="767"/>
      <c r="BH44" s="1141" t="s">
        <v>88</v>
      </c>
      <c r="BI44" s="1142"/>
      <c r="BJ44" s="641"/>
      <c r="BK44" s="641"/>
      <c r="BL44" s="641"/>
      <c r="BM44" s="641"/>
      <c r="BN44" s="641"/>
      <c r="BO44" s="641"/>
      <c r="BP44" s="641"/>
      <c r="BQ44" s="717" t="str">
        <f t="shared" si="35"/>
        <v/>
      </c>
      <c r="BR44" s="718" t="str">
        <f t="shared" si="26"/>
        <v/>
      </c>
      <c r="BS44" s="718" t="str">
        <f t="shared" si="27"/>
        <v/>
      </c>
      <c r="BT44" s="718" t="str">
        <f t="shared" si="28"/>
        <v/>
      </c>
      <c r="BU44" s="719" t="str">
        <f t="shared" si="29"/>
        <v/>
      </c>
      <c r="BV44" s="641"/>
      <c r="BW44" s="717" t="str">
        <f t="shared" si="30"/>
        <v/>
      </c>
      <c r="BX44" s="718" t="str">
        <f t="shared" si="31"/>
        <v/>
      </c>
      <c r="BY44" s="718" t="str">
        <f t="shared" si="32"/>
        <v/>
      </c>
      <c r="BZ44" s="718" t="str">
        <f t="shared" si="33"/>
        <v/>
      </c>
      <c r="CA44" s="719" t="str">
        <f t="shared" si="34"/>
        <v/>
      </c>
      <c r="CB44" s="641"/>
      <c r="CC44" s="641"/>
      <c r="CD44" s="641"/>
      <c r="CE44" s="641"/>
      <c r="CF44" s="641"/>
      <c r="CG44" s="737"/>
      <c r="CH44" s="737"/>
      <c r="CI44" s="641"/>
      <c r="CJ44" s="641"/>
      <c r="CK44" s="641"/>
      <c r="CL44" s="641"/>
      <c r="CM44" s="641"/>
      <c r="CN44" s="641"/>
      <c r="CO44" s="641"/>
      <c r="CP44" s="641"/>
      <c r="CQ44" s="641"/>
      <c r="CR44" s="641"/>
      <c r="CS44" s="641"/>
      <c r="CT44" s="641"/>
      <c r="CU44" s="641"/>
      <c r="CV44" s="641"/>
      <c r="CW44" s="641"/>
      <c r="CX44" s="641"/>
      <c r="CY44" s="641"/>
      <c r="CZ44" s="641"/>
      <c r="DA44" s="641"/>
      <c r="DB44" s="641"/>
      <c r="DC44" s="641"/>
      <c r="DD44" s="641"/>
      <c r="DE44" s="641"/>
      <c r="DF44" s="641"/>
      <c r="DG44" s="641"/>
      <c r="DH44" s="641"/>
      <c r="DI44" s="641"/>
      <c r="DJ44" s="641"/>
      <c r="DK44" s="641"/>
      <c r="DL44" s="641"/>
      <c r="DM44" s="641"/>
      <c r="DN44" s="641"/>
      <c r="DO44" s="641"/>
      <c r="DP44" s="641"/>
      <c r="DQ44" s="641"/>
      <c r="DR44" s="641"/>
      <c r="DS44" s="641"/>
      <c r="DT44" s="641"/>
      <c r="DU44" s="641"/>
      <c r="DV44" s="641"/>
      <c r="DW44" s="641"/>
      <c r="DX44" s="641"/>
      <c r="DY44" s="641"/>
      <c r="DZ44" s="641"/>
      <c r="EA44" s="641"/>
      <c r="EB44" s="641"/>
      <c r="EC44" s="641"/>
      <c r="ED44" s="641"/>
      <c r="EE44" s="641"/>
      <c r="EF44" s="641"/>
      <c r="EG44" s="641"/>
      <c r="EH44" s="641"/>
      <c r="EI44" s="641"/>
      <c r="EJ44" s="641"/>
      <c r="EK44" s="641"/>
      <c r="EL44" s="641"/>
      <c r="EM44" s="641"/>
      <c r="EN44" s="641"/>
      <c r="EO44" s="641"/>
      <c r="EP44" s="641"/>
    </row>
    <row r="45" spans="1:146" s="715" customFormat="1" ht="13.5" customHeight="1" x14ac:dyDescent="0.15">
      <c r="A45" s="898" t="str">
        <f>IF($F$31="","",IF(GameMember!K16="","-",GameMember!K16))</f>
        <v>-</v>
      </c>
      <c r="B45" s="1414" t="str">
        <f>IF(A45="","",IF(A45="-","-",IF(AND(GameMember!M16=0,GameMember!N16=0),+GameMember!L16,IF(AND(GameMember!M16&lt;&gt;0,GameMember!N16=0),+GameMember!L16&amp;" "&amp;GameMember!M16,IF(AND(GameMember!M16=0,GameMember!N16&lt;&gt;0),+GameMember!L16&amp;" "&amp;GameMember!N16,IF(AND(GameMember!M16&lt;&gt;0,GameMember!N16&lt;&gt;0),+GameMember!L16&amp;" "&amp;GameMember!M16&amp;" "&amp;GameMember!N16,""))))))</f>
        <v>-</v>
      </c>
      <c r="C45" s="1415"/>
      <c r="D45" s="1415"/>
      <c r="E45" s="1415"/>
      <c r="F45" s="1415"/>
      <c r="G45" s="1415"/>
      <c r="H45" s="1415"/>
      <c r="I45" s="1416"/>
      <c r="J45" s="133" t="str">
        <f>IF(A45="","",IF(A45="-","-",+GameMember!O16))</f>
        <v>-</v>
      </c>
      <c r="K45" s="722" t="s">
        <v>90</v>
      </c>
      <c r="L45" s="899" t="s">
        <v>3</v>
      </c>
      <c r="M45" s="755"/>
      <c r="N45" s="1130" t="str">
        <f t="shared" si="22"/>
        <v>:</v>
      </c>
      <c r="O45" s="1131"/>
      <c r="P45" s="1132"/>
      <c r="Q45" s="393"/>
      <c r="R45" s="393"/>
      <c r="S45" s="393"/>
      <c r="T45" s="1247"/>
      <c r="U45" s="1248"/>
      <c r="V45" s="392"/>
      <c r="W45" s="393"/>
      <c r="X45" s="393"/>
      <c r="Y45" s="393"/>
      <c r="Z45" s="393"/>
      <c r="AA45" s="394"/>
      <c r="AB45" s="392"/>
      <c r="AC45" s="393"/>
      <c r="AD45" s="393"/>
      <c r="AE45" s="393"/>
      <c r="AF45" s="393"/>
      <c r="AG45" s="394"/>
      <c r="AH45" s="1104" t="str">
        <f t="shared" si="20"/>
        <v>:</v>
      </c>
      <c r="AI45" s="1105"/>
      <c r="AJ45" s="1106"/>
      <c r="AK45" s="393"/>
      <c r="AL45" s="393"/>
      <c r="AM45" s="1411"/>
      <c r="AN45" s="1411"/>
      <c r="AO45" s="1411"/>
      <c r="AP45" s="1411"/>
      <c r="AQ45" s="1108" t="str">
        <f t="shared" si="23"/>
        <v>:</v>
      </c>
      <c r="AR45" s="1106"/>
      <c r="AS45" s="1108" t="str">
        <f t="shared" si="21"/>
        <v>:</v>
      </c>
      <c r="AT45" s="1153"/>
      <c r="AU45" s="706"/>
      <c r="AV45" s="707" t="b">
        <f t="shared" si="24"/>
        <v>0</v>
      </c>
      <c r="AW45" s="707" t="str">
        <f t="shared" si="25"/>
        <v>0</v>
      </c>
      <c r="AX45" s="761"/>
      <c r="AY45" s="716"/>
      <c r="AZ45" s="709"/>
      <c r="BA45" s="641"/>
      <c r="BB45" s="671">
        <v>12</v>
      </c>
      <c r="BC45" s="763"/>
      <c r="BD45" s="1139" t="s">
        <v>88</v>
      </c>
      <c r="BE45" s="1140"/>
      <c r="BF45" s="691"/>
      <c r="BG45" s="767"/>
      <c r="BH45" s="1141" t="s">
        <v>88</v>
      </c>
      <c r="BI45" s="1142"/>
      <c r="BJ45" s="641"/>
      <c r="BK45" s="641"/>
      <c r="BL45" s="641"/>
      <c r="BM45" s="641"/>
      <c r="BN45" s="641"/>
      <c r="BO45" s="641"/>
      <c r="BP45" s="641"/>
      <c r="BQ45" s="717" t="str">
        <f t="shared" si="35"/>
        <v/>
      </c>
      <c r="BR45" s="718" t="str">
        <f t="shared" si="26"/>
        <v/>
      </c>
      <c r="BS45" s="718" t="str">
        <f t="shared" si="27"/>
        <v/>
      </c>
      <c r="BT45" s="718" t="str">
        <f t="shared" si="28"/>
        <v/>
      </c>
      <c r="BU45" s="719" t="str">
        <f t="shared" si="29"/>
        <v/>
      </c>
      <c r="BV45" s="641"/>
      <c r="BW45" s="717" t="str">
        <f t="shared" si="30"/>
        <v/>
      </c>
      <c r="BX45" s="718" t="str">
        <f t="shared" si="31"/>
        <v/>
      </c>
      <c r="BY45" s="718" t="str">
        <f t="shared" si="32"/>
        <v/>
      </c>
      <c r="BZ45" s="718" t="str">
        <f t="shared" si="33"/>
        <v/>
      </c>
      <c r="CA45" s="719" t="str">
        <f t="shared" si="34"/>
        <v/>
      </c>
      <c r="CB45" s="641"/>
      <c r="CC45" s="641"/>
      <c r="CD45" s="641"/>
      <c r="CE45" s="641"/>
      <c r="CF45" s="641"/>
      <c r="CG45" s="737"/>
      <c r="CH45" s="737"/>
      <c r="CI45" s="641"/>
      <c r="CJ45" s="641"/>
      <c r="CK45" s="641"/>
      <c r="CL45" s="641"/>
      <c r="CM45" s="641"/>
      <c r="CN45" s="641"/>
      <c r="CO45" s="641"/>
      <c r="CP45" s="641"/>
      <c r="CQ45" s="641"/>
      <c r="CR45" s="641"/>
      <c r="CS45" s="641"/>
      <c r="CT45" s="641"/>
      <c r="CU45" s="641"/>
      <c r="CV45" s="641"/>
      <c r="CW45" s="641"/>
      <c r="CX45" s="641"/>
      <c r="CY45" s="641"/>
      <c r="CZ45" s="641"/>
      <c r="DA45" s="641"/>
      <c r="DB45" s="641"/>
      <c r="DC45" s="641"/>
      <c r="DD45" s="641"/>
      <c r="DE45" s="641"/>
      <c r="DF45" s="641"/>
      <c r="DG45" s="641"/>
      <c r="DH45" s="641"/>
      <c r="DI45" s="641"/>
      <c r="DJ45" s="641"/>
      <c r="DK45" s="641"/>
      <c r="DL45" s="641"/>
      <c r="DM45" s="641"/>
      <c r="DN45" s="641"/>
      <c r="DO45" s="641"/>
      <c r="DP45" s="641"/>
      <c r="DQ45" s="641"/>
      <c r="DR45" s="641"/>
      <c r="DS45" s="641"/>
      <c r="DT45" s="641"/>
      <c r="DU45" s="641"/>
      <c r="DV45" s="641"/>
      <c r="DW45" s="641"/>
      <c r="DX45" s="641"/>
      <c r="DY45" s="641"/>
      <c r="DZ45" s="641"/>
      <c r="EA45" s="641"/>
      <c r="EB45" s="641"/>
      <c r="EC45" s="641"/>
      <c r="ED45" s="641"/>
      <c r="EE45" s="641"/>
      <c r="EF45" s="641"/>
      <c r="EG45" s="641"/>
      <c r="EH45" s="641"/>
      <c r="EI45" s="641"/>
      <c r="EJ45" s="641"/>
      <c r="EK45" s="641"/>
      <c r="EL45" s="641"/>
      <c r="EM45" s="641"/>
      <c r="EN45" s="641"/>
      <c r="EO45" s="641"/>
      <c r="EP45" s="641"/>
    </row>
    <row r="46" spans="1:146" s="715" customFormat="1" ht="13.5" customHeight="1" x14ac:dyDescent="0.15">
      <c r="A46" s="898" t="str">
        <f>IF($F$31="","",IF(GameMember!K17="","-",GameMember!K17))</f>
        <v>-</v>
      </c>
      <c r="B46" s="1414" t="str">
        <f>IF(A46="","",IF(A46="-","-",IF(AND(GameMember!M17=0,GameMember!N17=0),+GameMember!L17,IF(AND(GameMember!M17&lt;&gt;0,GameMember!N17=0),+GameMember!L17&amp;" "&amp;GameMember!M17,IF(AND(GameMember!M17=0,GameMember!N17&lt;&gt;0),+GameMember!L17&amp;" "&amp;GameMember!N17,IF(AND(GameMember!M17&lt;&gt;0,GameMember!N17&lt;&gt;0),+GameMember!L17&amp;" "&amp;GameMember!M17&amp;" "&amp;GameMember!N17,""))))))</f>
        <v>-</v>
      </c>
      <c r="C46" s="1415"/>
      <c r="D46" s="1415"/>
      <c r="E46" s="1415"/>
      <c r="F46" s="1415"/>
      <c r="G46" s="1415"/>
      <c r="H46" s="1415"/>
      <c r="I46" s="1416"/>
      <c r="J46" s="133" t="str">
        <f>IF(A46="","",IF(A46="-","-",+GameMember!O17))</f>
        <v>-</v>
      </c>
      <c r="K46" s="722" t="s">
        <v>90</v>
      </c>
      <c r="L46" s="899" t="s">
        <v>3</v>
      </c>
      <c r="M46" s="755"/>
      <c r="N46" s="1130" t="str">
        <f t="shared" si="22"/>
        <v>:</v>
      </c>
      <c r="O46" s="1131"/>
      <c r="P46" s="1132"/>
      <c r="Q46" s="393"/>
      <c r="R46" s="393"/>
      <c r="S46" s="393"/>
      <c r="T46" s="1247"/>
      <c r="U46" s="1248"/>
      <c r="V46" s="392"/>
      <c r="W46" s="393"/>
      <c r="X46" s="393"/>
      <c r="Y46" s="393"/>
      <c r="Z46" s="393"/>
      <c r="AA46" s="394"/>
      <c r="AB46" s="392"/>
      <c r="AC46" s="393"/>
      <c r="AD46" s="393"/>
      <c r="AE46" s="393"/>
      <c r="AF46" s="393"/>
      <c r="AG46" s="394"/>
      <c r="AH46" s="1104" t="str">
        <f t="shared" si="20"/>
        <v>:</v>
      </c>
      <c r="AI46" s="1105"/>
      <c r="AJ46" s="1106"/>
      <c r="AK46" s="393"/>
      <c r="AL46" s="393"/>
      <c r="AM46" s="1411"/>
      <c r="AN46" s="1411"/>
      <c r="AO46" s="1411"/>
      <c r="AP46" s="1411"/>
      <c r="AQ46" s="1108" t="str">
        <f t="shared" si="23"/>
        <v>:</v>
      </c>
      <c r="AR46" s="1106"/>
      <c r="AS46" s="1108" t="str">
        <f t="shared" si="21"/>
        <v>:</v>
      </c>
      <c r="AT46" s="1153"/>
      <c r="AU46" s="706"/>
      <c r="AV46" s="707" t="b">
        <f t="shared" si="24"/>
        <v>0</v>
      </c>
      <c r="AW46" s="707" t="str">
        <f t="shared" si="25"/>
        <v>0</v>
      </c>
      <c r="AX46" s="761"/>
      <c r="AY46" s="716"/>
      <c r="AZ46" s="709"/>
      <c r="BA46" s="641"/>
      <c r="BB46" s="671">
        <v>13</v>
      </c>
      <c r="BC46" s="763"/>
      <c r="BD46" s="1139" t="s">
        <v>88</v>
      </c>
      <c r="BE46" s="1140"/>
      <c r="BF46" s="709"/>
      <c r="BG46" s="767"/>
      <c r="BH46" s="1141" t="s">
        <v>88</v>
      </c>
      <c r="BI46" s="1142"/>
      <c r="BJ46" s="641"/>
      <c r="BK46" s="641"/>
      <c r="BL46" s="641"/>
      <c r="BM46" s="641"/>
      <c r="BN46" s="641"/>
      <c r="BO46" s="641"/>
      <c r="BP46" s="641"/>
      <c r="BQ46" s="717" t="str">
        <f t="shared" si="35"/>
        <v/>
      </c>
      <c r="BR46" s="718" t="str">
        <f t="shared" si="26"/>
        <v/>
      </c>
      <c r="BS46" s="718" t="str">
        <f t="shared" si="27"/>
        <v/>
      </c>
      <c r="BT46" s="718" t="str">
        <f t="shared" si="28"/>
        <v/>
      </c>
      <c r="BU46" s="719" t="str">
        <f t="shared" si="29"/>
        <v/>
      </c>
      <c r="BV46" s="641"/>
      <c r="BW46" s="717" t="str">
        <f t="shared" si="30"/>
        <v/>
      </c>
      <c r="BX46" s="718" t="str">
        <f t="shared" si="31"/>
        <v/>
      </c>
      <c r="BY46" s="718" t="str">
        <f t="shared" si="32"/>
        <v/>
      </c>
      <c r="BZ46" s="718" t="str">
        <f t="shared" si="33"/>
        <v/>
      </c>
      <c r="CA46" s="719" t="str">
        <f t="shared" si="34"/>
        <v/>
      </c>
      <c r="CB46" s="641"/>
      <c r="CC46" s="641"/>
      <c r="CD46" s="641"/>
      <c r="CE46" s="641"/>
      <c r="CF46" s="641"/>
      <c r="CG46" s="737"/>
      <c r="CH46" s="737"/>
      <c r="CI46" s="641"/>
      <c r="CJ46" s="641"/>
      <c r="CK46" s="641"/>
      <c r="CL46" s="641"/>
      <c r="CM46" s="641"/>
      <c r="CN46" s="641"/>
      <c r="CO46" s="641"/>
      <c r="CP46" s="641"/>
      <c r="CQ46" s="641"/>
      <c r="CR46" s="641"/>
      <c r="CS46" s="641"/>
      <c r="CT46" s="641"/>
      <c r="CU46" s="641"/>
      <c r="CV46" s="641"/>
      <c r="CW46" s="641"/>
      <c r="CX46" s="641"/>
      <c r="CY46" s="641"/>
      <c r="CZ46" s="641"/>
      <c r="DA46" s="641"/>
      <c r="DB46" s="641"/>
      <c r="DC46" s="641"/>
      <c r="DD46" s="641"/>
      <c r="DE46" s="641"/>
      <c r="DF46" s="641"/>
      <c r="DG46" s="641"/>
      <c r="DH46" s="641"/>
      <c r="DI46" s="641"/>
      <c r="DJ46" s="641"/>
      <c r="DK46" s="641"/>
      <c r="DL46" s="641"/>
      <c r="DM46" s="641"/>
      <c r="DN46" s="641"/>
      <c r="DO46" s="641"/>
      <c r="DP46" s="641"/>
      <c r="DQ46" s="641"/>
      <c r="DR46" s="641"/>
      <c r="DS46" s="641"/>
      <c r="DT46" s="641"/>
      <c r="DU46" s="641"/>
      <c r="DV46" s="641"/>
      <c r="DW46" s="641"/>
      <c r="DX46" s="641"/>
      <c r="DY46" s="641"/>
      <c r="DZ46" s="641"/>
      <c r="EA46" s="641"/>
      <c r="EB46" s="641"/>
      <c r="EC46" s="641"/>
      <c r="ED46" s="641"/>
      <c r="EE46" s="641"/>
      <c r="EF46" s="641"/>
      <c r="EG46" s="641"/>
      <c r="EH46" s="641"/>
      <c r="EI46" s="641"/>
      <c r="EJ46" s="641"/>
      <c r="EK46" s="641"/>
      <c r="EL46" s="641"/>
      <c r="EM46" s="641"/>
      <c r="EN46" s="641"/>
      <c r="EO46" s="641"/>
      <c r="EP46" s="641"/>
    </row>
    <row r="47" spans="1:146" s="715" customFormat="1" ht="13.5" customHeight="1" x14ac:dyDescent="0.15">
      <c r="A47" s="898" t="str">
        <f>IF($F$31="","",IF(GameMember!K18="","-",GameMember!K18))</f>
        <v>-</v>
      </c>
      <c r="B47" s="1414" t="str">
        <f>IF(A47="","",IF(A47="-","-",IF(AND(GameMember!M18=0,GameMember!N18=0),+GameMember!L18,IF(AND(GameMember!M18&lt;&gt;0,GameMember!N18=0),+GameMember!L18&amp;" "&amp;GameMember!M18,IF(AND(GameMember!M18=0,GameMember!N18&lt;&gt;0),+GameMember!L18&amp;" "&amp;GameMember!N18,IF(AND(GameMember!M18&lt;&gt;0,GameMember!N18&lt;&gt;0),+GameMember!L18&amp;" "&amp;GameMember!M18&amp;" "&amp;GameMember!N18,""))))))</f>
        <v>-</v>
      </c>
      <c r="C47" s="1415"/>
      <c r="D47" s="1415"/>
      <c r="E47" s="1415"/>
      <c r="F47" s="1415"/>
      <c r="G47" s="1415"/>
      <c r="H47" s="1415"/>
      <c r="I47" s="1416"/>
      <c r="J47" s="133" t="str">
        <f>IF(A47="","",IF(A47="-","-",+GameMember!O18))</f>
        <v>-</v>
      </c>
      <c r="K47" s="722" t="s">
        <v>90</v>
      </c>
      <c r="L47" s="899" t="s">
        <v>3</v>
      </c>
      <c r="M47" s="755"/>
      <c r="N47" s="1130" t="str">
        <f t="shared" si="22"/>
        <v>:</v>
      </c>
      <c r="O47" s="1131"/>
      <c r="P47" s="1132"/>
      <c r="Q47" s="393"/>
      <c r="R47" s="393"/>
      <c r="S47" s="393"/>
      <c r="T47" s="1247"/>
      <c r="U47" s="1248"/>
      <c r="V47" s="392"/>
      <c r="W47" s="393"/>
      <c r="X47" s="393"/>
      <c r="Y47" s="393"/>
      <c r="Z47" s="393"/>
      <c r="AA47" s="394"/>
      <c r="AB47" s="392"/>
      <c r="AC47" s="393"/>
      <c r="AD47" s="393"/>
      <c r="AE47" s="393"/>
      <c r="AF47" s="393"/>
      <c r="AG47" s="394"/>
      <c r="AH47" s="1104" t="str">
        <f t="shared" si="20"/>
        <v>:</v>
      </c>
      <c r="AI47" s="1105"/>
      <c r="AJ47" s="1106"/>
      <c r="AK47" s="393"/>
      <c r="AL47" s="393"/>
      <c r="AM47" s="1411"/>
      <c r="AN47" s="1411"/>
      <c r="AO47" s="1411"/>
      <c r="AP47" s="1411"/>
      <c r="AQ47" s="1108" t="str">
        <f t="shared" si="23"/>
        <v>:</v>
      </c>
      <c r="AR47" s="1106"/>
      <c r="AS47" s="1108" t="str">
        <f t="shared" si="21"/>
        <v>:</v>
      </c>
      <c r="AT47" s="1153"/>
      <c r="AU47" s="706"/>
      <c r="AV47" s="707" t="b">
        <f t="shared" si="24"/>
        <v>0</v>
      </c>
      <c r="AW47" s="707" t="str">
        <f t="shared" si="25"/>
        <v>0</v>
      </c>
      <c r="AX47" s="761"/>
      <c r="AY47" s="716"/>
      <c r="AZ47" s="709"/>
      <c r="BA47" s="641"/>
      <c r="BB47" s="671">
        <v>14</v>
      </c>
      <c r="BC47" s="763"/>
      <c r="BD47" s="1139" t="s">
        <v>88</v>
      </c>
      <c r="BE47" s="1140"/>
      <c r="BF47" s="709"/>
      <c r="BG47" s="767"/>
      <c r="BH47" s="1141" t="s">
        <v>88</v>
      </c>
      <c r="BI47" s="1142"/>
      <c r="BJ47" s="641"/>
      <c r="BK47" s="641"/>
      <c r="BL47" s="641"/>
      <c r="BM47" s="641"/>
      <c r="BN47" s="641"/>
      <c r="BO47" s="641"/>
      <c r="BP47" s="641"/>
      <c r="BQ47" s="717" t="str">
        <f t="shared" si="35"/>
        <v/>
      </c>
      <c r="BR47" s="718" t="str">
        <f t="shared" si="26"/>
        <v/>
      </c>
      <c r="BS47" s="718" t="str">
        <f t="shared" si="27"/>
        <v/>
      </c>
      <c r="BT47" s="718" t="str">
        <f t="shared" si="28"/>
        <v/>
      </c>
      <c r="BU47" s="719" t="str">
        <f t="shared" si="29"/>
        <v/>
      </c>
      <c r="BV47" s="641"/>
      <c r="BW47" s="717" t="str">
        <f t="shared" si="30"/>
        <v/>
      </c>
      <c r="BX47" s="718" t="str">
        <f t="shared" si="31"/>
        <v/>
      </c>
      <c r="BY47" s="718" t="str">
        <f t="shared" si="32"/>
        <v/>
      </c>
      <c r="BZ47" s="718" t="str">
        <f t="shared" si="33"/>
        <v/>
      </c>
      <c r="CA47" s="719" t="str">
        <f t="shared" si="34"/>
        <v/>
      </c>
      <c r="CB47" s="641"/>
      <c r="CC47" s="641"/>
      <c r="CD47" s="641"/>
      <c r="CE47" s="641"/>
      <c r="CF47" s="641"/>
      <c r="CG47" s="737"/>
      <c r="CH47" s="737"/>
      <c r="CI47" s="641"/>
      <c r="CJ47" s="641"/>
      <c r="CK47" s="641"/>
      <c r="CL47" s="641"/>
      <c r="CM47" s="641"/>
      <c r="CN47" s="641"/>
      <c r="CO47" s="641"/>
      <c r="CP47" s="641"/>
      <c r="CQ47" s="641"/>
      <c r="CR47" s="641"/>
      <c r="CS47" s="641"/>
      <c r="CT47" s="641"/>
      <c r="CU47" s="641"/>
      <c r="CV47" s="641"/>
      <c r="CW47" s="641"/>
      <c r="CX47" s="641"/>
      <c r="CY47" s="641"/>
      <c r="CZ47" s="641"/>
      <c r="DA47" s="641"/>
      <c r="DB47" s="641"/>
      <c r="DC47" s="641"/>
      <c r="DD47" s="641"/>
      <c r="DE47" s="641"/>
      <c r="DF47" s="641"/>
      <c r="DG47" s="641"/>
      <c r="DH47" s="641"/>
      <c r="DI47" s="641"/>
      <c r="DJ47" s="641"/>
      <c r="DK47" s="641"/>
      <c r="DL47" s="641"/>
      <c r="DM47" s="641"/>
      <c r="DN47" s="641"/>
      <c r="DO47" s="641"/>
      <c r="DP47" s="641"/>
      <c r="DQ47" s="641"/>
      <c r="DR47" s="641"/>
      <c r="DS47" s="641"/>
      <c r="DT47" s="641"/>
      <c r="DU47" s="641"/>
      <c r="DV47" s="641"/>
      <c r="DW47" s="641"/>
      <c r="DX47" s="641"/>
      <c r="DY47" s="641"/>
      <c r="DZ47" s="641"/>
      <c r="EA47" s="641"/>
      <c r="EB47" s="641"/>
      <c r="EC47" s="641"/>
      <c r="ED47" s="641"/>
      <c r="EE47" s="641"/>
      <c r="EF47" s="641"/>
      <c r="EG47" s="641"/>
      <c r="EH47" s="641"/>
      <c r="EI47" s="641"/>
      <c r="EJ47" s="641"/>
      <c r="EK47" s="641"/>
      <c r="EL47" s="641"/>
      <c r="EM47" s="641"/>
      <c r="EN47" s="641"/>
      <c r="EO47" s="641"/>
      <c r="EP47" s="641"/>
    </row>
    <row r="48" spans="1:146" s="715" customFormat="1" ht="13.5" customHeight="1" x14ac:dyDescent="0.15">
      <c r="A48" s="898" t="str">
        <f>IF($F$31="","",IF(GameMember!K19="","-",GameMember!K19))</f>
        <v>-</v>
      </c>
      <c r="B48" s="1414" t="str">
        <f>IF(A48="","",IF(A48="-","-",IF(AND(GameMember!M19=0,GameMember!N19=0),+GameMember!L19,IF(AND(GameMember!M19&lt;&gt;0,GameMember!N19=0),+GameMember!L19&amp;" "&amp;GameMember!M19,IF(AND(GameMember!M19=0,GameMember!N19&lt;&gt;0),+GameMember!L19&amp;" "&amp;GameMember!N19,IF(AND(GameMember!M19&lt;&gt;0,GameMember!N19&lt;&gt;0),+GameMember!L19&amp;" "&amp;GameMember!M19&amp;" "&amp;GameMember!N19,""))))))</f>
        <v>-</v>
      </c>
      <c r="C48" s="1415"/>
      <c r="D48" s="1415"/>
      <c r="E48" s="1415"/>
      <c r="F48" s="1415"/>
      <c r="G48" s="1415"/>
      <c r="H48" s="1415"/>
      <c r="I48" s="1416"/>
      <c r="J48" s="133" t="str">
        <f>IF(A48="","",IF(A48="-","-",+GameMember!O19))</f>
        <v>-</v>
      </c>
      <c r="K48" s="722" t="s">
        <v>90</v>
      </c>
      <c r="L48" s="899" t="s">
        <v>3</v>
      </c>
      <c r="M48" s="755"/>
      <c r="N48" s="1130" t="str">
        <f t="shared" si="22"/>
        <v>:</v>
      </c>
      <c r="O48" s="1131"/>
      <c r="P48" s="1132"/>
      <c r="Q48" s="393"/>
      <c r="R48" s="393"/>
      <c r="S48" s="393"/>
      <c r="T48" s="1247"/>
      <c r="U48" s="1248"/>
      <c r="V48" s="392"/>
      <c r="W48" s="393"/>
      <c r="X48" s="393"/>
      <c r="Y48" s="393"/>
      <c r="Z48" s="393"/>
      <c r="AA48" s="394"/>
      <c r="AB48" s="392"/>
      <c r="AC48" s="393"/>
      <c r="AD48" s="393"/>
      <c r="AE48" s="393"/>
      <c r="AF48" s="393"/>
      <c r="AG48" s="394"/>
      <c r="AH48" s="1104" t="str">
        <f t="shared" si="20"/>
        <v>:</v>
      </c>
      <c r="AI48" s="1105"/>
      <c r="AJ48" s="1106"/>
      <c r="AK48" s="393"/>
      <c r="AL48" s="393"/>
      <c r="AM48" s="1411"/>
      <c r="AN48" s="1411"/>
      <c r="AO48" s="1411"/>
      <c r="AP48" s="1411"/>
      <c r="AQ48" s="1108" t="str">
        <f t="shared" si="23"/>
        <v>:</v>
      </c>
      <c r="AR48" s="1106"/>
      <c r="AS48" s="1108" t="str">
        <f t="shared" si="21"/>
        <v>:</v>
      </c>
      <c r="AT48" s="1153"/>
      <c r="AU48" s="706"/>
      <c r="AV48" s="707" t="b">
        <f t="shared" si="24"/>
        <v>0</v>
      </c>
      <c r="AW48" s="707" t="str">
        <f t="shared" si="25"/>
        <v>0</v>
      </c>
      <c r="AX48" s="761"/>
      <c r="AY48" s="716"/>
      <c r="AZ48" s="709"/>
      <c r="BA48" s="641"/>
      <c r="BB48" s="671">
        <v>15</v>
      </c>
      <c r="BC48" s="763"/>
      <c r="BD48" s="1139" t="s">
        <v>88</v>
      </c>
      <c r="BE48" s="1140"/>
      <c r="BF48" s="709"/>
      <c r="BG48" s="767"/>
      <c r="BH48" s="1141" t="s">
        <v>88</v>
      </c>
      <c r="BI48" s="1142"/>
      <c r="BJ48" s="641"/>
      <c r="BK48" s="641"/>
      <c r="BL48" s="641"/>
      <c r="BM48" s="641"/>
      <c r="BN48" s="641"/>
      <c r="BO48" s="641"/>
      <c r="BP48" s="641"/>
      <c r="BQ48" s="717" t="str">
        <f t="shared" si="35"/>
        <v/>
      </c>
      <c r="BR48" s="718" t="str">
        <f t="shared" si="26"/>
        <v/>
      </c>
      <c r="BS48" s="718" t="str">
        <f t="shared" si="27"/>
        <v/>
      </c>
      <c r="BT48" s="718" t="str">
        <f t="shared" si="28"/>
        <v/>
      </c>
      <c r="BU48" s="719" t="str">
        <f t="shared" si="29"/>
        <v/>
      </c>
      <c r="BV48" s="641"/>
      <c r="BW48" s="717" t="str">
        <f t="shared" si="30"/>
        <v/>
      </c>
      <c r="BX48" s="718" t="str">
        <f t="shared" si="31"/>
        <v/>
      </c>
      <c r="BY48" s="718" t="str">
        <f t="shared" si="32"/>
        <v/>
      </c>
      <c r="BZ48" s="718" t="str">
        <f t="shared" si="33"/>
        <v/>
      </c>
      <c r="CA48" s="719" t="str">
        <f t="shared" si="34"/>
        <v/>
      </c>
      <c r="CB48" s="641"/>
      <c r="CC48" s="641"/>
      <c r="CD48" s="641"/>
      <c r="CE48" s="641"/>
      <c r="CF48" s="641"/>
      <c r="CG48" s="737"/>
      <c r="CH48" s="737"/>
      <c r="CI48" s="641"/>
      <c r="CJ48" s="641"/>
      <c r="CK48" s="641"/>
      <c r="CL48" s="641"/>
      <c r="CM48" s="641"/>
      <c r="CN48" s="641"/>
      <c r="CO48" s="641"/>
      <c r="CP48" s="641"/>
      <c r="CQ48" s="641"/>
      <c r="CR48" s="641"/>
      <c r="CS48" s="641"/>
      <c r="CT48" s="641"/>
      <c r="CU48" s="641"/>
      <c r="CV48" s="641"/>
      <c r="CW48" s="641"/>
      <c r="CX48" s="641"/>
      <c r="CY48" s="641"/>
      <c r="CZ48" s="641"/>
      <c r="DA48" s="641"/>
      <c r="DB48" s="641"/>
      <c r="DC48" s="641"/>
      <c r="DD48" s="641"/>
      <c r="DE48" s="641"/>
      <c r="DF48" s="641"/>
      <c r="DG48" s="641"/>
      <c r="DH48" s="641"/>
      <c r="DI48" s="641"/>
      <c r="DJ48" s="641"/>
      <c r="DK48" s="641"/>
      <c r="DL48" s="641"/>
      <c r="DM48" s="641"/>
      <c r="DN48" s="641"/>
      <c r="DO48" s="641"/>
      <c r="DP48" s="641"/>
      <c r="DQ48" s="641"/>
      <c r="DR48" s="641"/>
      <c r="DS48" s="641"/>
      <c r="DT48" s="641"/>
      <c r="DU48" s="641"/>
      <c r="DV48" s="641"/>
      <c r="DW48" s="641"/>
      <c r="DX48" s="641"/>
      <c r="DY48" s="641"/>
      <c r="DZ48" s="641"/>
      <c r="EA48" s="641"/>
      <c r="EB48" s="641"/>
      <c r="EC48" s="641"/>
      <c r="ED48" s="641"/>
      <c r="EE48" s="641"/>
      <c r="EF48" s="641"/>
      <c r="EG48" s="641"/>
      <c r="EH48" s="641"/>
      <c r="EI48" s="641"/>
      <c r="EJ48" s="641"/>
      <c r="EK48" s="641"/>
      <c r="EL48" s="641"/>
      <c r="EM48" s="641"/>
      <c r="EN48" s="641"/>
      <c r="EO48" s="641"/>
      <c r="EP48" s="641"/>
    </row>
    <row r="49" spans="1:150" s="715" customFormat="1" ht="13.5" customHeight="1" x14ac:dyDescent="0.15">
      <c r="A49" s="898" t="str">
        <f>IF($F$31="","",IF(GameMember!K20="","-",GameMember!K20))</f>
        <v>-</v>
      </c>
      <c r="B49" s="1414" t="str">
        <f>IF(A49="","",IF(A49="-","-",IF(AND(GameMember!M20=0,GameMember!N20=0),+GameMember!L20,IF(AND(GameMember!M20&lt;&gt;0,GameMember!N20=0),+GameMember!L20&amp;" "&amp;GameMember!M20,IF(AND(GameMember!M20=0,GameMember!N20&lt;&gt;0),+GameMember!L20&amp;" "&amp;GameMember!N20,IF(AND(GameMember!M20&lt;&gt;0,GameMember!N20&lt;&gt;0),+GameMember!L20&amp;" "&amp;GameMember!M20&amp;" "&amp;GameMember!N20,""))))))</f>
        <v>-</v>
      </c>
      <c r="C49" s="1415"/>
      <c r="D49" s="1415"/>
      <c r="E49" s="1415"/>
      <c r="F49" s="1415"/>
      <c r="G49" s="1415"/>
      <c r="H49" s="1415"/>
      <c r="I49" s="1416"/>
      <c r="J49" s="133" t="str">
        <f>IF(A49="","",IF(A49="-","-",+GameMember!O20))</f>
        <v>-</v>
      </c>
      <c r="K49" s="722" t="s">
        <v>90</v>
      </c>
      <c r="L49" s="899" t="s">
        <v>3</v>
      </c>
      <c r="M49" s="755"/>
      <c r="N49" s="1130" t="str">
        <f t="shared" si="22"/>
        <v>:</v>
      </c>
      <c r="O49" s="1131"/>
      <c r="P49" s="1132"/>
      <c r="Q49" s="393"/>
      <c r="R49" s="393"/>
      <c r="S49" s="393"/>
      <c r="T49" s="1247"/>
      <c r="U49" s="1248"/>
      <c r="V49" s="392"/>
      <c r="W49" s="393"/>
      <c r="X49" s="393"/>
      <c r="Y49" s="393"/>
      <c r="Z49" s="393"/>
      <c r="AA49" s="394"/>
      <c r="AB49" s="392"/>
      <c r="AC49" s="393"/>
      <c r="AD49" s="393"/>
      <c r="AE49" s="393"/>
      <c r="AF49" s="393"/>
      <c r="AG49" s="394"/>
      <c r="AH49" s="1104" t="str">
        <f t="shared" si="20"/>
        <v>:</v>
      </c>
      <c r="AI49" s="1105"/>
      <c r="AJ49" s="1106"/>
      <c r="AK49" s="393"/>
      <c r="AL49" s="393"/>
      <c r="AM49" s="1411"/>
      <c r="AN49" s="1411"/>
      <c r="AO49" s="1411"/>
      <c r="AP49" s="1411"/>
      <c r="AQ49" s="1108" t="str">
        <f t="shared" si="23"/>
        <v>:</v>
      </c>
      <c r="AR49" s="1106"/>
      <c r="AS49" s="1108" t="str">
        <f t="shared" si="21"/>
        <v>:</v>
      </c>
      <c r="AT49" s="1153"/>
      <c r="AU49" s="706"/>
      <c r="AV49" s="707" t="b">
        <f t="shared" si="24"/>
        <v>0</v>
      </c>
      <c r="AW49" s="707" t="str">
        <f t="shared" si="25"/>
        <v>0</v>
      </c>
      <c r="AX49" s="761"/>
      <c r="AY49" s="716"/>
      <c r="AZ49" s="709"/>
      <c r="BA49" s="641"/>
      <c r="BB49" s="671">
        <v>16</v>
      </c>
      <c r="BC49" s="763"/>
      <c r="BD49" s="1139" t="s">
        <v>88</v>
      </c>
      <c r="BE49" s="1140"/>
      <c r="BF49" s="709"/>
      <c r="BG49" s="767"/>
      <c r="BH49" s="1141" t="s">
        <v>88</v>
      </c>
      <c r="BI49" s="1142"/>
      <c r="BJ49" s="641"/>
      <c r="BK49" s="641"/>
      <c r="BL49" s="641"/>
      <c r="BM49" s="641"/>
      <c r="BN49" s="641"/>
      <c r="BO49" s="641"/>
      <c r="BP49" s="641"/>
      <c r="BQ49" s="717" t="str">
        <f t="shared" si="35"/>
        <v/>
      </c>
      <c r="BR49" s="718" t="str">
        <f t="shared" si="26"/>
        <v/>
      </c>
      <c r="BS49" s="718" t="str">
        <f t="shared" si="27"/>
        <v/>
      </c>
      <c r="BT49" s="718" t="str">
        <f t="shared" si="28"/>
        <v/>
      </c>
      <c r="BU49" s="719" t="str">
        <f t="shared" si="29"/>
        <v/>
      </c>
      <c r="BV49" s="641"/>
      <c r="BW49" s="717" t="str">
        <f t="shared" si="30"/>
        <v/>
      </c>
      <c r="BX49" s="718" t="str">
        <f t="shared" si="31"/>
        <v/>
      </c>
      <c r="BY49" s="718" t="str">
        <f t="shared" si="32"/>
        <v/>
      </c>
      <c r="BZ49" s="718" t="str">
        <f t="shared" si="33"/>
        <v/>
      </c>
      <c r="CA49" s="719" t="str">
        <f t="shared" si="34"/>
        <v/>
      </c>
      <c r="CB49" s="641"/>
      <c r="CC49" s="641"/>
      <c r="CD49" s="641"/>
      <c r="CE49" s="641"/>
      <c r="CF49" s="641"/>
      <c r="CG49" s="737"/>
      <c r="CH49" s="737"/>
      <c r="CI49" s="641"/>
      <c r="CJ49" s="641"/>
      <c r="CK49" s="641"/>
      <c r="CL49" s="641"/>
      <c r="CM49" s="641"/>
      <c r="CN49" s="641"/>
      <c r="CO49" s="641"/>
      <c r="CP49" s="641"/>
      <c r="CQ49" s="641"/>
      <c r="CR49" s="641"/>
      <c r="CS49" s="641"/>
      <c r="CT49" s="641"/>
      <c r="CU49" s="641"/>
      <c r="CV49" s="641"/>
      <c r="CW49" s="641"/>
      <c r="CX49" s="641"/>
      <c r="CY49" s="641"/>
      <c r="CZ49" s="641"/>
      <c r="DA49" s="641"/>
      <c r="DB49" s="641"/>
      <c r="DC49" s="641"/>
      <c r="DD49" s="641"/>
      <c r="DE49" s="641"/>
      <c r="DF49" s="641"/>
      <c r="DG49" s="641"/>
      <c r="DH49" s="641"/>
      <c r="DI49" s="641"/>
      <c r="DJ49" s="641"/>
      <c r="DK49" s="641"/>
      <c r="DL49" s="641"/>
      <c r="DM49" s="641"/>
      <c r="DN49" s="641"/>
      <c r="DO49" s="641"/>
      <c r="DP49" s="641"/>
      <c r="DQ49" s="641"/>
      <c r="DR49" s="641"/>
      <c r="DS49" s="641"/>
      <c r="DT49" s="641"/>
      <c r="DU49" s="641"/>
      <c r="DV49" s="641"/>
      <c r="DW49" s="641"/>
      <c r="DX49" s="641"/>
      <c r="DY49" s="641"/>
      <c r="DZ49" s="641"/>
      <c r="EA49" s="641"/>
      <c r="EB49" s="641"/>
      <c r="EC49" s="641"/>
      <c r="ED49" s="641"/>
      <c r="EE49" s="641"/>
      <c r="EF49" s="641"/>
      <c r="EG49" s="641"/>
      <c r="EH49" s="641"/>
      <c r="EI49" s="641"/>
      <c r="EJ49" s="641"/>
      <c r="EK49" s="641"/>
      <c r="EL49" s="641"/>
      <c r="EM49" s="641"/>
      <c r="EN49" s="641"/>
      <c r="EO49" s="641"/>
      <c r="EP49" s="641"/>
    </row>
    <row r="50" spans="1:150" s="715" customFormat="1" ht="13.5" customHeight="1" x14ac:dyDescent="0.15">
      <c r="A50" s="898" t="str">
        <f>IF($F$31="","",IF(GameMember!K21="","-",GameMember!K21))</f>
        <v>-</v>
      </c>
      <c r="B50" s="1414" t="str">
        <f>IF(A50="","",IF(A50="-","-",IF(AND(GameMember!M21=0,GameMember!N21=0),+GameMember!L21,IF(AND(GameMember!M21&lt;&gt;0,GameMember!N21=0),+GameMember!L21&amp;" "&amp;GameMember!M21,IF(AND(GameMember!M21=0,GameMember!N21&lt;&gt;0),+GameMember!L21&amp;" "&amp;GameMember!N21,IF(AND(GameMember!M21&lt;&gt;0,GameMember!N21&lt;&gt;0),+GameMember!L21&amp;" "&amp;GameMember!M21&amp;" "&amp;GameMember!N21,""))))))</f>
        <v>-</v>
      </c>
      <c r="C50" s="1415"/>
      <c r="D50" s="1415"/>
      <c r="E50" s="1415"/>
      <c r="F50" s="1415"/>
      <c r="G50" s="1415"/>
      <c r="H50" s="1415"/>
      <c r="I50" s="1416"/>
      <c r="J50" s="133" t="str">
        <f>IF(A50="","",IF(A50="-","-",+GameMember!O21))</f>
        <v>-</v>
      </c>
      <c r="K50" s="722" t="s">
        <v>90</v>
      </c>
      <c r="L50" s="899" t="s">
        <v>3</v>
      </c>
      <c r="M50" s="755"/>
      <c r="N50" s="1130" t="str">
        <f t="shared" si="22"/>
        <v>:</v>
      </c>
      <c r="O50" s="1131"/>
      <c r="P50" s="1132"/>
      <c r="Q50" s="393"/>
      <c r="R50" s="393"/>
      <c r="S50" s="393"/>
      <c r="T50" s="1247"/>
      <c r="U50" s="1248"/>
      <c r="V50" s="392"/>
      <c r="W50" s="393"/>
      <c r="X50" s="393"/>
      <c r="Y50" s="393"/>
      <c r="Z50" s="393"/>
      <c r="AA50" s="394"/>
      <c r="AB50" s="392"/>
      <c r="AC50" s="393"/>
      <c r="AD50" s="393"/>
      <c r="AE50" s="393"/>
      <c r="AF50" s="393"/>
      <c r="AG50" s="394"/>
      <c r="AH50" s="1104" t="str">
        <f t="shared" si="20"/>
        <v>:</v>
      </c>
      <c r="AI50" s="1105"/>
      <c r="AJ50" s="1106"/>
      <c r="AK50" s="393"/>
      <c r="AL50" s="393"/>
      <c r="AM50" s="1411"/>
      <c r="AN50" s="1411"/>
      <c r="AO50" s="1411"/>
      <c r="AP50" s="1411"/>
      <c r="AQ50" s="1108" t="str">
        <f t="shared" si="23"/>
        <v>:</v>
      </c>
      <c r="AR50" s="1106"/>
      <c r="AS50" s="1108" t="str">
        <f t="shared" si="21"/>
        <v>:</v>
      </c>
      <c r="AT50" s="1153"/>
      <c r="AU50" s="706"/>
      <c r="AV50" s="707" t="b">
        <f t="shared" si="24"/>
        <v>0</v>
      </c>
      <c r="AW50" s="707" t="str">
        <f t="shared" si="25"/>
        <v>0</v>
      </c>
      <c r="AX50" s="761"/>
      <c r="AY50" s="716"/>
      <c r="AZ50" s="709"/>
      <c r="BA50" s="641"/>
      <c r="BB50" s="671">
        <v>17</v>
      </c>
      <c r="BC50" s="763"/>
      <c r="BD50" s="1139" t="s">
        <v>88</v>
      </c>
      <c r="BE50" s="1140"/>
      <c r="BF50" s="709"/>
      <c r="BG50" s="767"/>
      <c r="BH50" s="1141" t="s">
        <v>88</v>
      </c>
      <c r="BI50" s="1142"/>
      <c r="BJ50" s="641"/>
      <c r="BK50" s="641"/>
      <c r="BL50" s="641"/>
      <c r="BM50" s="641"/>
      <c r="BN50" s="641"/>
      <c r="BO50" s="641"/>
      <c r="BP50" s="641"/>
      <c r="BQ50" s="717" t="str">
        <f t="shared" si="35"/>
        <v/>
      </c>
      <c r="BR50" s="718" t="str">
        <f t="shared" si="26"/>
        <v/>
      </c>
      <c r="BS50" s="718" t="str">
        <f t="shared" si="27"/>
        <v/>
      </c>
      <c r="BT50" s="718" t="str">
        <f t="shared" si="28"/>
        <v/>
      </c>
      <c r="BU50" s="719" t="str">
        <f t="shared" si="29"/>
        <v/>
      </c>
      <c r="BV50" s="641"/>
      <c r="BW50" s="717" t="str">
        <f t="shared" si="30"/>
        <v/>
      </c>
      <c r="BX50" s="718" t="str">
        <f t="shared" si="31"/>
        <v/>
      </c>
      <c r="BY50" s="718" t="str">
        <f t="shared" si="32"/>
        <v/>
      </c>
      <c r="BZ50" s="718" t="str">
        <f t="shared" si="33"/>
        <v/>
      </c>
      <c r="CA50" s="719" t="str">
        <f t="shared" si="34"/>
        <v/>
      </c>
      <c r="CB50" s="641"/>
      <c r="CC50" s="641"/>
      <c r="CD50" s="641"/>
      <c r="CE50" s="641"/>
      <c r="CF50" s="641"/>
      <c r="CG50" s="737"/>
      <c r="CH50" s="737"/>
      <c r="CI50" s="641"/>
      <c r="CJ50" s="641"/>
      <c r="CK50" s="641"/>
      <c r="CL50" s="641"/>
      <c r="CM50" s="641"/>
      <c r="CN50" s="641"/>
      <c r="CO50" s="641"/>
      <c r="CP50" s="641"/>
      <c r="CQ50" s="641"/>
      <c r="CR50" s="641"/>
      <c r="CS50" s="641"/>
      <c r="CT50" s="641"/>
      <c r="CU50" s="641"/>
      <c r="CV50" s="641"/>
      <c r="CW50" s="641"/>
      <c r="CX50" s="641"/>
      <c r="CY50" s="641"/>
      <c r="CZ50" s="641"/>
      <c r="DA50" s="641"/>
      <c r="DB50" s="641"/>
      <c r="DC50" s="641"/>
      <c r="DD50" s="641"/>
      <c r="DE50" s="641"/>
      <c r="DF50" s="641"/>
      <c r="DG50" s="641"/>
      <c r="DH50" s="641"/>
      <c r="DI50" s="641"/>
      <c r="DJ50" s="641"/>
      <c r="DK50" s="641"/>
      <c r="DL50" s="641"/>
      <c r="DM50" s="641"/>
      <c r="DN50" s="641"/>
      <c r="DO50" s="641"/>
      <c r="DP50" s="641"/>
      <c r="DQ50" s="641"/>
      <c r="DR50" s="641"/>
      <c r="DS50" s="641"/>
      <c r="DT50" s="641"/>
      <c r="DU50" s="641"/>
      <c r="DV50" s="641"/>
      <c r="DW50" s="641"/>
      <c r="DX50" s="641"/>
      <c r="DY50" s="641"/>
      <c r="DZ50" s="641"/>
      <c r="EA50" s="641"/>
      <c r="EB50" s="641"/>
      <c r="EC50" s="641"/>
      <c r="ED50" s="641"/>
      <c r="EE50" s="641"/>
      <c r="EF50" s="641"/>
      <c r="EG50" s="641"/>
      <c r="EH50" s="641"/>
      <c r="EI50" s="641"/>
      <c r="EJ50" s="641"/>
      <c r="EK50" s="641"/>
      <c r="EL50" s="641"/>
      <c r="EM50" s="641"/>
      <c r="EN50" s="641"/>
      <c r="EO50" s="641"/>
      <c r="EP50" s="641"/>
    </row>
    <row r="51" spans="1:150" s="715" customFormat="1" ht="13.5" customHeight="1" x14ac:dyDescent="0.15">
      <c r="A51" s="898" t="str">
        <f>IF($F$31="","",IF(GameMember!K22="","-",GameMember!K22))</f>
        <v>-</v>
      </c>
      <c r="B51" s="1414" t="str">
        <f>IF(A51="","",IF(A51="-","-",IF(AND(GameMember!M22=0,GameMember!N22=0),+GameMember!L22,IF(AND(GameMember!M22&lt;&gt;0,GameMember!N22=0),+GameMember!L22&amp;" "&amp;GameMember!M22,IF(AND(GameMember!M22=0,GameMember!N22&lt;&gt;0),+GameMember!L22&amp;" "&amp;GameMember!N22,IF(AND(GameMember!M22&lt;&gt;0,GameMember!N22&lt;&gt;0),+GameMember!L22&amp;" "&amp;GameMember!M22&amp;" "&amp;GameMember!N22,""))))))</f>
        <v>-</v>
      </c>
      <c r="C51" s="1415"/>
      <c r="D51" s="1415"/>
      <c r="E51" s="1415"/>
      <c r="F51" s="1415"/>
      <c r="G51" s="1415"/>
      <c r="H51" s="1415"/>
      <c r="I51" s="1416"/>
      <c r="J51" s="133" t="str">
        <f>IF(A51="","",IF(A51="-","-",+GameMember!O22))</f>
        <v>-</v>
      </c>
      <c r="K51" s="722" t="s">
        <v>90</v>
      </c>
      <c r="L51" s="899" t="s">
        <v>3</v>
      </c>
      <c r="M51" s="755"/>
      <c r="N51" s="1130" t="str">
        <f t="shared" si="22"/>
        <v>:</v>
      </c>
      <c r="O51" s="1131"/>
      <c r="P51" s="1132"/>
      <c r="Q51" s="393"/>
      <c r="R51" s="393"/>
      <c r="S51" s="393"/>
      <c r="T51" s="1247"/>
      <c r="U51" s="1248"/>
      <c r="V51" s="392"/>
      <c r="W51" s="393"/>
      <c r="X51" s="393"/>
      <c r="Y51" s="393"/>
      <c r="Z51" s="393"/>
      <c r="AA51" s="394"/>
      <c r="AB51" s="392"/>
      <c r="AC51" s="393"/>
      <c r="AD51" s="393"/>
      <c r="AE51" s="393"/>
      <c r="AF51" s="393"/>
      <c r="AG51" s="394"/>
      <c r="AH51" s="1104" t="str">
        <f t="shared" si="20"/>
        <v>:</v>
      </c>
      <c r="AI51" s="1105"/>
      <c r="AJ51" s="1106"/>
      <c r="AK51" s="393"/>
      <c r="AL51" s="393"/>
      <c r="AM51" s="1411"/>
      <c r="AN51" s="1411"/>
      <c r="AO51" s="1411"/>
      <c r="AP51" s="1411"/>
      <c r="AQ51" s="1108" t="str">
        <f t="shared" si="23"/>
        <v>:</v>
      </c>
      <c r="AR51" s="1106"/>
      <c r="AS51" s="1108" t="str">
        <f t="shared" si="21"/>
        <v>:</v>
      </c>
      <c r="AT51" s="1153"/>
      <c r="AU51" s="706"/>
      <c r="AV51" s="707" t="b">
        <f t="shared" si="24"/>
        <v>0</v>
      </c>
      <c r="AW51" s="707" t="str">
        <f t="shared" si="25"/>
        <v>0</v>
      </c>
      <c r="AX51" s="761"/>
      <c r="AY51" s="716"/>
      <c r="AZ51" s="709"/>
      <c r="BA51" s="641"/>
      <c r="BB51" s="671">
        <v>18</v>
      </c>
      <c r="BC51" s="763"/>
      <c r="BD51" s="1139" t="s">
        <v>88</v>
      </c>
      <c r="BE51" s="1140"/>
      <c r="BF51" s="709"/>
      <c r="BG51" s="767"/>
      <c r="BH51" s="1141" t="s">
        <v>88</v>
      </c>
      <c r="BI51" s="1142"/>
      <c r="BJ51" s="641"/>
      <c r="BK51" s="641"/>
      <c r="BL51" s="641"/>
      <c r="BM51" s="641"/>
      <c r="BN51" s="641"/>
      <c r="BO51" s="641"/>
      <c r="BP51" s="641"/>
      <c r="BQ51" s="717" t="str">
        <f t="shared" si="35"/>
        <v/>
      </c>
      <c r="BR51" s="718" t="str">
        <f t="shared" si="26"/>
        <v/>
      </c>
      <c r="BS51" s="718" t="str">
        <f t="shared" si="27"/>
        <v/>
      </c>
      <c r="BT51" s="718" t="str">
        <f t="shared" si="28"/>
        <v/>
      </c>
      <c r="BU51" s="719" t="str">
        <f t="shared" si="29"/>
        <v/>
      </c>
      <c r="BV51" s="641"/>
      <c r="BW51" s="717" t="str">
        <f t="shared" si="30"/>
        <v/>
      </c>
      <c r="BX51" s="718" t="str">
        <f t="shared" si="31"/>
        <v/>
      </c>
      <c r="BY51" s="718" t="str">
        <f t="shared" si="32"/>
        <v/>
      </c>
      <c r="BZ51" s="718" t="str">
        <f t="shared" si="33"/>
        <v/>
      </c>
      <c r="CA51" s="719" t="str">
        <f t="shared" si="34"/>
        <v/>
      </c>
      <c r="CB51" s="641"/>
      <c r="CC51" s="641"/>
      <c r="CD51" s="641"/>
      <c r="CE51" s="641"/>
      <c r="CF51" s="641"/>
      <c r="CG51" s="737"/>
      <c r="CH51" s="737"/>
      <c r="CI51" s="641"/>
      <c r="CJ51" s="641"/>
      <c r="CK51" s="641"/>
      <c r="CL51" s="641"/>
      <c r="CM51" s="641"/>
      <c r="CN51" s="641"/>
      <c r="CO51" s="641"/>
      <c r="CP51" s="641"/>
      <c r="CQ51" s="641"/>
      <c r="CR51" s="641"/>
      <c r="CS51" s="641"/>
      <c r="CT51" s="641"/>
      <c r="CU51" s="641"/>
      <c r="CV51" s="641"/>
      <c r="CW51" s="641"/>
      <c r="CX51" s="641"/>
      <c r="CY51" s="641"/>
      <c r="CZ51" s="641"/>
      <c r="DA51" s="641"/>
      <c r="DB51" s="641"/>
      <c r="DC51" s="641"/>
      <c r="DD51" s="641"/>
      <c r="DE51" s="641"/>
      <c r="DF51" s="641"/>
      <c r="DG51" s="641"/>
      <c r="DH51" s="641"/>
      <c r="DI51" s="641"/>
      <c r="DJ51" s="641"/>
      <c r="DK51" s="641"/>
      <c r="DL51" s="641"/>
      <c r="DM51" s="641"/>
      <c r="DN51" s="641"/>
      <c r="DO51" s="641"/>
      <c r="DP51" s="641"/>
      <c r="DQ51" s="641"/>
      <c r="DR51" s="641"/>
      <c r="DS51" s="641"/>
      <c r="DT51" s="641"/>
      <c r="DU51" s="641"/>
      <c r="DV51" s="641"/>
      <c r="DW51" s="641"/>
      <c r="DX51" s="641"/>
      <c r="DY51" s="641"/>
      <c r="DZ51" s="641"/>
      <c r="EA51" s="641"/>
      <c r="EB51" s="641"/>
      <c r="EC51" s="641"/>
      <c r="ED51" s="641"/>
      <c r="EE51" s="641"/>
      <c r="EF51" s="641"/>
      <c r="EG51" s="641"/>
      <c r="EH51" s="641"/>
      <c r="EI51" s="641"/>
      <c r="EJ51" s="641"/>
      <c r="EK51" s="641"/>
      <c r="EL51" s="641"/>
      <c r="EM51" s="641"/>
      <c r="EN51" s="641"/>
      <c r="EO51" s="641"/>
      <c r="EP51" s="641"/>
    </row>
    <row r="52" spans="1:150" s="715" customFormat="1" ht="13.5" customHeight="1" x14ac:dyDescent="0.15">
      <c r="A52" s="898" t="str">
        <f>IF($F$31="","",IF(GameMember!K23="","-",GameMember!K23))</f>
        <v>-</v>
      </c>
      <c r="B52" s="1414" t="str">
        <f>IF(A52="","",IF(A52="-","-",IF(AND(GameMember!M23=0,GameMember!N23=0),+GameMember!L23,IF(AND(GameMember!M23&lt;&gt;0,GameMember!N23=0),+GameMember!L23&amp;" "&amp;GameMember!M23,IF(AND(GameMember!M23=0,GameMember!N23&lt;&gt;0),+GameMember!L23&amp;" "&amp;GameMember!N23,IF(AND(GameMember!M23&lt;&gt;0,GameMember!N23&lt;&gt;0),+GameMember!L23&amp;" "&amp;GameMember!M23&amp;" "&amp;GameMember!N23,""))))))</f>
        <v>-</v>
      </c>
      <c r="C52" s="1415"/>
      <c r="D52" s="1415"/>
      <c r="E52" s="1415"/>
      <c r="F52" s="1415"/>
      <c r="G52" s="1415"/>
      <c r="H52" s="1415"/>
      <c r="I52" s="1416"/>
      <c r="J52" s="133" t="str">
        <f>IF(A52="","",IF(A52="-","-",+GameMember!O23))</f>
        <v>-</v>
      </c>
      <c r="K52" s="722" t="s">
        <v>90</v>
      </c>
      <c r="L52" s="899" t="s">
        <v>3</v>
      </c>
      <c r="M52" s="755"/>
      <c r="N52" s="1130" t="str">
        <f t="shared" si="22"/>
        <v>:</v>
      </c>
      <c r="O52" s="1131"/>
      <c r="P52" s="1132"/>
      <c r="Q52" s="393"/>
      <c r="R52" s="393"/>
      <c r="S52" s="393"/>
      <c r="T52" s="1247"/>
      <c r="U52" s="1248"/>
      <c r="V52" s="392"/>
      <c r="W52" s="393"/>
      <c r="X52" s="393"/>
      <c r="Y52" s="393"/>
      <c r="Z52" s="393"/>
      <c r="AA52" s="394"/>
      <c r="AB52" s="392"/>
      <c r="AC52" s="393"/>
      <c r="AD52" s="393"/>
      <c r="AE52" s="393"/>
      <c r="AF52" s="393"/>
      <c r="AG52" s="394"/>
      <c r="AH52" s="1104" t="str">
        <f t="shared" si="20"/>
        <v>:</v>
      </c>
      <c r="AI52" s="1105"/>
      <c r="AJ52" s="1106"/>
      <c r="AK52" s="393"/>
      <c r="AL52" s="393"/>
      <c r="AM52" s="1411"/>
      <c r="AN52" s="1411"/>
      <c r="AO52" s="1411"/>
      <c r="AP52" s="1411"/>
      <c r="AQ52" s="1108" t="str">
        <f t="shared" si="23"/>
        <v>:</v>
      </c>
      <c r="AR52" s="1106"/>
      <c r="AS52" s="1108" t="str">
        <f t="shared" si="21"/>
        <v>:</v>
      </c>
      <c r="AT52" s="1153"/>
      <c r="AU52" s="706"/>
      <c r="AV52" s="707" t="b">
        <f t="shared" si="24"/>
        <v>0</v>
      </c>
      <c r="AW52" s="707" t="str">
        <f t="shared" si="25"/>
        <v>0</v>
      </c>
      <c r="AX52" s="761"/>
      <c r="AY52" s="716"/>
      <c r="AZ52" s="709"/>
      <c r="BA52" s="641"/>
      <c r="BB52" s="671">
        <v>19</v>
      </c>
      <c r="BC52" s="763"/>
      <c r="BD52" s="1139" t="s">
        <v>88</v>
      </c>
      <c r="BE52" s="1140"/>
      <c r="BF52" s="709"/>
      <c r="BG52" s="767"/>
      <c r="BH52" s="1141" t="s">
        <v>88</v>
      </c>
      <c r="BI52" s="1142"/>
      <c r="BJ52" s="641"/>
      <c r="BK52" s="641"/>
      <c r="BL52" s="641"/>
      <c r="BM52" s="641"/>
      <c r="BN52" s="641"/>
      <c r="BO52" s="641"/>
      <c r="BP52" s="641"/>
      <c r="BQ52" s="717" t="str">
        <f t="shared" si="35"/>
        <v/>
      </c>
      <c r="BR52" s="718" t="str">
        <f t="shared" si="26"/>
        <v/>
      </c>
      <c r="BS52" s="718" t="str">
        <f t="shared" si="27"/>
        <v/>
      </c>
      <c r="BT52" s="718" t="str">
        <f t="shared" si="28"/>
        <v/>
      </c>
      <c r="BU52" s="719" t="str">
        <f t="shared" si="29"/>
        <v/>
      </c>
      <c r="BV52" s="641"/>
      <c r="BW52" s="717" t="str">
        <f t="shared" si="30"/>
        <v/>
      </c>
      <c r="BX52" s="718" t="str">
        <f t="shared" si="31"/>
        <v/>
      </c>
      <c r="BY52" s="718" t="str">
        <f t="shared" si="32"/>
        <v/>
      </c>
      <c r="BZ52" s="718" t="str">
        <f t="shared" si="33"/>
        <v/>
      </c>
      <c r="CA52" s="719" t="str">
        <f t="shared" si="34"/>
        <v/>
      </c>
      <c r="CB52" s="641"/>
      <c r="CC52" s="641"/>
      <c r="CD52" s="641"/>
      <c r="CE52" s="641"/>
      <c r="CF52" s="641"/>
      <c r="CG52" s="737"/>
      <c r="CH52" s="737"/>
      <c r="CI52" s="641"/>
      <c r="CJ52" s="641"/>
      <c r="CK52" s="641"/>
      <c r="CL52" s="641"/>
      <c r="CM52" s="641"/>
      <c r="CN52" s="641"/>
      <c r="CO52" s="641"/>
      <c r="CP52" s="641"/>
      <c r="CQ52" s="641"/>
      <c r="CR52" s="641"/>
      <c r="CS52" s="641"/>
      <c r="CT52" s="641"/>
      <c r="CU52" s="641"/>
      <c r="CV52" s="641"/>
      <c r="CW52" s="641"/>
      <c r="CX52" s="641"/>
      <c r="CY52" s="641"/>
      <c r="CZ52" s="641"/>
      <c r="DA52" s="641"/>
      <c r="DB52" s="641"/>
      <c r="DC52" s="641"/>
      <c r="DD52" s="641"/>
      <c r="DE52" s="641"/>
      <c r="DF52" s="641"/>
      <c r="DG52" s="641"/>
      <c r="DH52" s="641"/>
      <c r="DI52" s="641"/>
      <c r="DJ52" s="641"/>
      <c r="DK52" s="641"/>
      <c r="DL52" s="641"/>
      <c r="DM52" s="641"/>
      <c r="DN52" s="641"/>
      <c r="DO52" s="641"/>
      <c r="DP52" s="641"/>
      <c r="DQ52" s="641"/>
      <c r="DR52" s="641"/>
      <c r="DS52" s="641"/>
      <c r="DT52" s="641"/>
      <c r="DU52" s="641"/>
      <c r="DV52" s="641"/>
      <c r="DW52" s="641"/>
      <c r="DX52" s="641"/>
      <c r="DY52" s="641"/>
      <c r="DZ52" s="641"/>
      <c r="EA52" s="641"/>
      <c r="EB52" s="641"/>
      <c r="EC52" s="641"/>
      <c r="ED52" s="641"/>
      <c r="EE52" s="641"/>
      <c r="EF52" s="641"/>
      <c r="EG52" s="641"/>
      <c r="EH52" s="641"/>
      <c r="EI52" s="641"/>
      <c r="EJ52" s="641"/>
      <c r="EK52" s="641"/>
      <c r="EL52" s="641"/>
      <c r="EM52" s="641"/>
      <c r="EN52" s="641"/>
      <c r="EO52" s="641"/>
      <c r="EP52" s="641"/>
    </row>
    <row r="53" spans="1:150" s="715" customFormat="1" ht="13.5" customHeight="1" x14ac:dyDescent="0.15">
      <c r="A53" s="898" t="str">
        <f>IF($F$31="","",IF(GameMember!K24="","-",GameMember!K24))</f>
        <v>-</v>
      </c>
      <c r="B53" s="1414" t="str">
        <f>IF(A53="","",IF(A53="-","-",IF(AND(GameMember!M24=0,GameMember!N24=0),+GameMember!L24,IF(AND(GameMember!M24&lt;&gt;0,GameMember!N24=0),+GameMember!L24&amp;" "&amp;GameMember!M24,IF(AND(GameMember!M24=0,GameMember!N24&lt;&gt;0),+GameMember!L24&amp;" "&amp;GameMember!N24,IF(AND(GameMember!M24&lt;&gt;0,GameMember!N24&lt;&gt;0),+GameMember!L24&amp;" "&amp;GameMember!M24&amp;" "&amp;GameMember!N24,""))))))</f>
        <v>-</v>
      </c>
      <c r="C53" s="1415"/>
      <c r="D53" s="1415"/>
      <c r="E53" s="1415"/>
      <c r="F53" s="1415"/>
      <c r="G53" s="1415"/>
      <c r="H53" s="1415"/>
      <c r="I53" s="1416"/>
      <c r="J53" s="133" t="str">
        <f>IF(A53="","",IF(A53="-","-",+GameMember!O24))</f>
        <v>-</v>
      </c>
      <c r="K53" s="722" t="s">
        <v>90</v>
      </c>
      <c r="L53" s="899" t="s">
        <v>3</v>
      </c>
      <c r="M53" s="755"/>
      <c r="N53" s="1130" t="str">
        <f t="shared" si="22"/>
        <v>:</v>
      </c>
      <c r="O53" s="1131"/>
      <c r="P53" s="1132"/>
      <c r="Q53" s="393"/>
      <c r="R53" s="393"/>
      <c r="S53" s="393"/>
      <c r="T53" s="1247"/>
      <c r="U53" s="1248"/>
      <c r="V53" s="392"/>
      <c r="W53" s="393"/>
      <c r="X53" s="393"/>
      <c r="Y53" s="393"/>
      <c r="Z53" s="393"/>
      <c r="AA53" s="394"/>
      <c r="AB53" s="392"/>
      <c r="AC53" s="393"/>
      <c r="AD53" s="393"/>
      <c r="AE53" s="393"/>
      <c r="AF53" s="393"/>
      <c r="AG53" s="394"/>
      <c r="AH53" s="1104" t="str">
        <f t="shared" si="20"/>
        <v>:</v>
      </c>
      <c r="AI53" s="1105"/>
      <c r="AJ53" s="1106"/>
      <c r="AK53" s="393"/>
      <c r="AL53" s="393"/>
      <c r="AM53" s="1411"/>
      <c r="AN53" s="1411"/>
      <c r="AO53" s="1411"/>
      <c r="AP53" s="1411"/>
      <c r="AQ53" s="1108" t="str">
        <f t="shared" si="23"/>
        <v>:</v>
      </c>
      <c r="AR53" s="1106"/>
      <c r="AS53" s="1108" t="str">
        <f t="shared" si="21"/>
        <v>:</v>
      </c>
      <c r="AT53" s="1153"/>
      <c r="AU53" s="706"/>
      <c r="AV53" s="707" t="b">
        <f t="shared" si="24"/>
        <v>0</v>
      </c>
      <c r="AW53" s="707" t="str">
        <f t="shared" si="25"/>
        <v>0</v>
      </c>
      <c r="AX53" s="761"/>
      <c r="AY53" s="716"/>
      <c r="AZ53" s="716"/>
      <c r="BA53" s="716"/>
      <c r="BB53" s="671">
        <v>20</v>
      </c>
      <c r="BC53" s="763"/>
      <c r="BD53" s="1139" t="s">
        <v>88</v>
      </c>
      <c r="BE53" s="1140"/>
      <c r="BF53" s="709"/>
      <c r="BG53" s="767"/>
      <c r="BH53" s="1141" t="s">
        <v>88</v>
      </c>
      <c r="BI53" s="1142"/>
      <c r="BJ53" s="641"/>
      <c r="BK53" s="641"/>
      <c r="BL53" s="641"/>
      <c r="BM53" s="641"/>
      <c r="BN53" s="641"/>
      <c r="BO53" s="641"/>
      <c r="BP53" s="641"/>
      <c r="BQ53" s="717" t="str">
        <f t="shared" si="35"/>
        <v/>
      </c>
      <c r="BR53" s="718" t="str">
        <f t="shared" si="26"/>
        <v/>
      </c>
      <c r="BS53" s="718" t="str">
        <f t="shared" si="27"/>
        <v/>
      </c>
      <c r="BT53" s="718" t="str">
        <f t="shared" si="28"/>
        <v/>
      </c>
      <c r="BU53" s="719" t="str">
        <f t="shared" si="29"/>
        <v/>
      </c>
      <c r="BV53" s="641"/>
      <c r="BW53" s="717" t="str">
        <f t="shared" si="30"/>
        <v/>
      </c>
      <c r="BX53" s="718" t="str">
        <f t="shared" si="31"/>
        <v/>
      </c>
      <c r="BY53" s="718" t="str">
        <f t="shared" si="32"/>
        <v/>
      </c>
      <c r="BZ53" s="718" t="str">
        <f t="shared" si="33"/>
        <v/>
      </c>
      <c r="CA53" s="719" t="str">
        <f t="shared" si="34"/>
        <v/>
      </c>
      <c r="CB53" s="641"/>
      <c r="CC53" s="641"/>
      <c r="CD53" s="641"/>
      <c r="CE53" s="641"/>
      <c r="CF53" s="641"/>
      <c r="CG53" s="737"/>
      <c r="CH53" s="737"/>
      <c r="CI53" s="641"/>
      <c r="CJ53" s="641"/>
      <c r="CK53" s="641"/>
      <c r="CL53" s="641"/>
      <c r="CM53" s="641"/>
      <c r="CN53" s="641"/>
      <c r="CO53" s="641"/>
      <c r="CP53" s="641"/>
      <c r="CQ53" s="641"/>
      <c r="CR53" s="641"/>
      <c r="CS53" s="641"/>
      <c r="CT53" s="641"/>
      <c r="CU53" s="641"/>
      <c r="CV53" s="641"/>
      <c r="CW53" s="641"/>
      <c r="CX53" s="641"/>
      <c r="CY53" s="641"/>
      <c r="CZ53" s="641"/>
      <c r="DA53" s="641"/>
      <c r="DB53" s="641"/>
      <c r="DC53" s="641"/>
      <c r="DD53" s="641"/>
      <c r="DE53" s="641"/>
      <c r="DF53" s="641"/>
      <c r="DG53" s="641"/>
      <c r="DH53" s="641"/>
      <c r="DI53" s="641"/>
      <c r="DJ53" s="641"/>
      <c r="DK53" s="641"/>
      <c r="DL53" s="641"/>
      <c r="DM53" s="641"/>
      <c r="DN53" s="641"/>
      <c r="DO53" s="641"/>
      <c r="DP53" s="641"/>
      <c r="DQ53" s="641"/>
      <c r="DR53" s="641"/>
      <c r="DS53" s="641"/>
      <c r="DT53" s="641"/>
      <c r="DU53" s="641"/>
      <c r="DV53" s="641"/>
      <c r="DW53" s="641"/>
      <c r="DX53" s="641"/>
      <c r="DY53" s="641"/>
      <c r="DZ53" s="641"/>
      <c r="EA53" s="641"/>
      <c r="EB53" s="641"/>
      <c r="EC53" s="641"/>
      <c r="ED53" s="641"/>
      <c r="EE53" s="641"/>
      <c r="EF53" s="641"/>
      <c r="EG53" s="641"/>
      <c r="EH53" s="641"/>
      <c r="EI53" s="641"/>
      <c r="EJ53" s="641"/>
      <c r="EK53" s="641"/>
      <c r="EL53" s="641"/>
      <c r="EM53" s="641"/>
      <c r="EN53" s="641"/>
      <c r="EO53" s="641"/>
      <c r="EP53" s="641"/>
      <c r="EQ53" s="641"/>
      <c r="ER53" s="641"/>
    </row>
    <row r="54" spans="1:150" s="715" customFormat="1" ht="13.5" customHeight="1" x14ac:dyDescent="0.15">
      <c r="A54" s="898" t="str">
        <f>IF($F$31="","",IF(GameMember!K25="","-",GameMember!K25))</f>
        <v>-</v>
      </c>
      <c r="B54" s="1414" t="str">
        <f>IF(A54="","",IF(A54="-","-",IF(AND(GameMember!M25=0,GameMember!N25=0),+GameMember!L25,IF(AND(GameMember!M25&lt;&gt;0,GameMember!N25=0),+GameMember!L25&amp;" "&amp;GameMember!M25,IF(AND(GameMember!M25=0,GameMember!N25&lt;&gt;0),+GameMember!L25&amp;" "&amp;GameMember!N25,IF(AND(GameMember!M25&lt;&gt;0,GameMember!N25&lt;&gt;0),+GameMember!L25&amp;" "&amp;GameMember!M25&amp;" "&amp;GameMember!N25,""))))))</f>
        <v>-</v>
      </c>
      <c r="C54" s="1415"/>
      <c r="D54" s="1415"/>
      <c r="E54" s="1415"/>
      <c r="F54" s="1415"/>
      <c r="G54" s="1415"/>
      <c r="H54" s="1415"/>
      <c r="I54" s="1416"/>
      <c r="J54" s="133" t="str">
        <f>IF(A54="","",IF(A54="-","-",+GameMember!O25))</f>
        <v>-</v>
      </c>
      <c r="K54" s="722" t="s">
        <v>90</v>
      </c>
      <c r="L54" s="899" t="s">
        <v>3</v>
      </c>
      <c r="M54" s="755"/>
      <c r="N54" s="1130" t="str">
        <f t="shared" si="22"/>
        <v>:</v>
      </c>
      <c r="O54" s="1131"/>
      <c r="P54" s="1132"/>
      <c r="Q54" s="393"/>
      <c r="R54" s="393"/>
      <c r="S54" s="393"/>
      <c r="T54" s="1247"/>
      <c r="U54" s="1248"/>
      <c r="V54" s="392"/>
      <c r="W54" s="393"/>
      <c r="X54" s="393"/>
      <c r="Y54" s="393"/>
      <c r="Z54" s="393"/>
      <c r="AA54" s="394"/>
      <c r="AB54" s="392"/>
      <c r="AC54" s="393"/>
      <c r="AD54" s="393"/>
      <c r="AE54" s="393"/>
      <c r="AF54" s="393"/>
      <c r="AG54" s="394"/>
      <c r="AH54" s="1104" t="str">
        <f t="shared" si="20"/>
        <v>:</v>
      </c>
      <c r="AI54" s="1105"/>
      <c r="AJ54" s="1106"/>
      <c r="AK54" s="393"/>
      <c r="AL54" s="393"/>
      <c r="AM54" s="1411"/>
      <c r="AN54" s="1411"/>
      <c r="AO54" s="1411"/>
      <c r="AP54" s="1411"/>
      <c r="AQ54" s="1108" t="str">
        <f t="shared" si="23"/>
        <v>:</v>
      </c>
      <c r="AR54" s="1106"/>
      <c r="AS54" s="1108" t="str">
        <f t="shared" si="21"/>
        <v>:</v>
      </c>
      <c r="AT54" s="1153"/>
      <c r="AU54" s="706"/>
      <c r="AV54" s="707" t="b">
        <f t="shared" si="24"/>
        <v>0</v>
      </c>
      <c r="AW54" s="707" t="str">
        <f t="shared" si="25"/>
        <v>0</v>
      </c>
      <c r="AX54" s="761"/>
      <c r="AY54" s="716"/>
      <c r="AZ54" s="716"/>
      <c r="BA54" s="716"/>
      <c r="BB54" s="671">
        <v>21</v>
      </c>
      <c r="BC54" s="763"/>
      <c r="BD54" s="1139" t="s">
        <v>88</v>
      </c>
      <c r="BE54" s="1140"/>
      <c r="BF54" s="709"/>
      <c r="BG54" s="767"/>
      <c r="BH54" s="1141" t="s">
        <v>88</v>
      </c>
      <c r="BI54" s="1142"/>
      <c r="BJ54" s="641"/>
      <c r="BK54" s="641"/>
      <c r="BL54" s="641"/>
      <c r="BM54" s="641"/>
      <c r="BN54" s="641"/>
      <c r="BO54" s="641"/>
      <c r="BP54" s="641"/>
      <c r="BQ54" s="717" t="str">
        <f t="shared" si="35"/>
        <v/>
      </c>
      <c r="BR54" s="718" t="str">
        <f t="shared" si="26"/>
        <v/>
      </c>
      <c r="BS54" s="718" t="str">
        <f t="shared" si="27"/>
        <v/>
      </c>
      <c r="BT54" s="718" t="str">
        <f t="shared" si="28"/>
        <v/>
      </c>
      <c r="BU54" s="719" t="str">
        <f t="shared" si="29"/>
        <v/>
      </c>
      <c r="BV54" s="641"/>
      <c r="BW54" s="717" t="str">
        <f t="shared" si="30"/>
        <v/>
      </c>
      <c r="BX54" s="718" t="str">
        <f t="shared" si="31"/>
        <v/>
      </c>
      <c r="BY54" s="718" t="str">
        <f t="shared" si="32"/>
        <v/>
      </c>
      <c r="BZ54" s="718" t="str">
        <f t="shared" si="33"/>
        <v/>
      </c>
      <c r="CA54" s="719" t="str">
        <f t="shared" si="34"/>
        <v/>
      </c>
      <c r="CB54" s="641"/>
      <c r="CC54" s="641"/>
      <c r="CD54" s="641"/>
      <c r="CE54" s="641"/>
      <c r="CF54" s="641"/>
      <c r="CG54" s="737"/>
      <c r="CH54" s="737"/>
      <c r="CI54" s="641"/>
      <c r="CJ54" s="641"/>
      <c r="CK54" s="641"/>
      <c r="CL54" s="641"/>
      <c r="CM54" s="641"/>
      <c r="CN54" s="641"/>
      <c r="CO54" s="641"/>
      <c r="CP54" s="641"/>
      <c r="CQ54" s="641"/>
      <c r="CR54" s="641"/>
      <c r="CS54" s="641"/>
      <c r="CT54" s="641"/>
      <c r="CU54" s="641"/>
      <c r="CV54" s="641"/>
      <c r="CW54" s="641"/>
      <c r="CX54" s="641"/>
      <c r="CY54" s="641"/>
      <c r="CZ54" s="641"/>
      <c r="DA54" s="641"/>
      <c r="DB54" s="641"/>
      <c r="DC54" s="641"/>
      <c r="DD54" s="641"/>
      <c r="DE54" s="641"/>
      <c r="DF54" s="641"/>
      <c r="DG54" s="641"/>
      <c r="DH54" s="641"/>
      <c r="DI54" s="641"/>
      <c r="DJ54" s="641"/>
      <c r="DK54" s="641"/>
      <c r="DL54" s="641"/>
      <c r="DM54" s="641"/>
      <c r="DN54" s="641"/>
      <c r="DO54" s="641"/>
      <c r="DP54" s="641"/>
      <c r="DQ54" s="641"/>
      <c r="DR54" s="641"/>
      <c r="DS54" s="641"/>
      <c r="DT54" s="641"/>
      <c r="DU54" s="641"/>
      <c r="DV54" s="641"/>
      <c r="DW54" s="641"/>
      <c r="DX54" s="641"/>
      <c r="DY54" s="641"/>
      <c r="DZ54" s="641"/>
      <c r="EA54" s="641"/>
      <c r="EB54" s="641"/>
      <c r="EC54" s="641"/>
      <c r="ED54" s="641"/>
      <c r="EE54" s="641"/>
      <c r="EF54" s="641"/>
      <c r="EG54" s="641"/>
      <c r="EH54" s="641"/>
      <c r="EI54" s="641"/>
      <c r="EJ54" s="641"/>
      <c r="EK54" s="641"/>
      <c r="EL54" s="641"/>
      <c r="EM54" s="641"/>
      <c r="EN54" s="641"/>
      <c r="EO54" s="641"/>
      <c r="EP54" s="641"/>
      <c r="EQ54" s="641"/>
      <c r="ER54" s="641"/>
    </row>
    <row r="55" spans="1:150" s="715" customFormat="1" ht="13.5" customHeight="1" x14ac:dyDescent="0.15">
      <c r="A55" s="898" t="str">
        <f>IF($F$31="","",IF(GameMember!K26="","-",GameMember!K26))</f>
        <v>-</v>
      </c>
      <c r="B55" s="1414" t="str">
        <f>IF(A55="","",IF(A55="-","-",IF(AND(GameMember!M26=0,GameMember!N26=0),+GameMember!L26,IF(AND(GameMember!M26&lt;&gt;0,GameMember!N26=0),+GameMember!L26&amp;" "&amp;GameMember!M26,IF(AND(GameMember!M26=0,GameMember!N26&lt;&gt;0),+GameMember!L26&amp;" "&amp;GameMember!N26,IF(AND(GameMember!M26&lt;&gt;0,GameMember!N26&lt;&gt;0),+GameMember!L26&amp;" "&amp;GameMember!M26&amp;" "&amp;GameMember!N26,""))))))</f>
        <v>-</v>
      </c>
      <c r="C55" s="1415"/>
      <c r="D55" s="1415"/>
      <c r="E55" s="1415"/>
      <c r="F55" s="1415"/>
      <c r="G55" s="1415"/>
      <c r="H55" s="1415"/>
      <c r="I55" s="1416"/>
      <c r="J55" s="133" t="str">
        <f>IF(A55="","",IF(A55="-","-",+GameMember!O26))</f>
        <v>-</v>
      </c>
      <c r="K55" s="133" t="s">
        <v>90</v>
      </c>
      <c r="L55" s="899" t="s">
        <v>3</v>
      </c>
      <c r="M55" s="759"/>
      <c r="N55" s="1130" t="str">
        <f t="shared" si="22"/>
        <v>:</v>
      </c>
      <c r="O55" s="1131"/>
      <c r="P55" s="1132"/>
      <c r="Q55" s="757"/>
      <c r="R55" s="757"/>
      <c r="S55" s="757"/>
      <c r="T55" s="1247"/>
      <c r="U55" s="1248"/>
      <c r="V55" s="756"/>
      <c r="W55" s="757"/>
      <c r="X55" s="757"/>
      <c r="Y55" s="757"/>
      <c r="Z55" s="757"/>
      <c r="AA55" s="758"/>
      <c r="AB55" s="756"/>
      <c r="AC55" s="757"/>
      <c r="AD55" s="757"/>
      <c r="AE55" s="757"/>
      <c r="AF55" s="757"/>
      <c r="AG55" s="758"/>
      <c r="AH55" s="1104" t="str">
        <f t="shared" si="20"/>
        <v>:</v>
      </c>
      <c r="AI55" s="1105"/>
      <c r="AJ55" s="1106"/>
      <c r="AK55" s="757"/>
      <c r="AL55" s="757"/>
      <c r="AM55" s="1411"/>
      <c r="AN55" s="1411"/>
      <c r="AO55" s="1411"/>
      <c r="AP55" s="1411"/>
      <c r="AQ55" s="1204" t="str">
        <f t="shared" si="23"/>
        <v>:</v>
      </c>
      <c r="AR55" s="1412"/>
      <c r="AS55" s="1204" t="str">
        <f t="shared" si="21"/>
        <v>:</v>
      </c>
      <c r="AT55" s="1413"/>
      <c r="AU55" s="706"/>
      <c r="AV55" s="707" t="b">
        <f t="shared" si="24"/>
        <v>0</v>
      </c>
      <c r="AW55" s="707" t="str">
        <f t="shared" si="25"/>
        <v>0</v>
      </c>
      <c r="AX55" s="761"/>
      <c r="AY55" s="716"/>
      <c r="AZ55" s="716"/>
      <c r="BA55" s="716"/>
      <c r="BB55" s="725">
        <v>22</v>
      </c>
      <c r="BC55" s="764"/>
      <c r="BD55" s="1137" t="s">
        <v>88</v>
      </c>
      <c r="BE55" s="1138"/>
      <c r="BF55" s="709"/>
      <c r="BG55" s="768"/>
      <c r="BH55" s="1135" t="s">
        <v>88</v>
      </c>
      <c r="BI55" s="1136"/>
      <c r="BJ55" s="641"/>
      <c r="BK55" s="641"/>
      <c r="BL55" s="641"/>
      <c r="BM55" s="641"/>
      <c r="BN55" s="641"/>
      <c r="BO55" s="641"/>
      <c r="BP55" s="641"/>
      <c r="BQ55" s="717" t="str">
        <f t="shared" si="35"/>
        <v/>
      </c>
      <c r="BR55" s="718" t="str">
        <f t="shared" si="26"/>
        <v/>
      </c>
      <c r="BS55" s="718" t="str">
        <f t="shared" si="27"/>
        <v/>
      </c>
      <c r="BT55" s="718" t="str">
        <f t="shared" si="28"/>
        <v/>
      </c>
      <c r="BU55" s="719" t="str">
        <f t="shared" si="29"/>
        <v/>
      </c>
      <c r="BV55" s="641"/>
      <c r="BW55" s="717" t="str">
        <f t="shared" si="30"/>
        <v/>
      </c>
      <c r="BX55" s="718" t="str">
        <f t="shared" si="31"/>
        <v/>
      </c>
      <c r="BY55" s="718" t="str">
        <f t="shared" si="32"/>
        <v/>
      </c>
      <c r="BZ55" s="718" t="str">
        <f t="shared" si="33"/>
        <v/>
      </c>
      <c r="CA55" s="719" t="str">
        <f t="shared" si="34"/>
        <v/>
      </c>
      <c r="CB55" s="641"/>
      <c r="CC55" s="641"/>
      <c r="CD55" s="641"/>
      <c r="CE55" s="641"/>
      <c r="CF55" s="641"/>
      <c r="CG55" s="635"/>
      <c r="CH55" s="635"/>
      <c r="CI55" s="641"/>
      <c r="CJ55" s="641"/>
      <c r="CK55" s="641"/>
      <c r="CL55" s="641"/>
      <c r="CM55" s="641"/>
      <c r="CN55" s="641"/>
      <c r="CO55" s="641"/>
      <c r="CP55" s="641"/>
      <c r="CQ55" s="641"/>
      <c r="CR55" s="641"/>
      <c r="CS55" s="641"/>
      <c r="CT55" s="641"/>
      <c r="CU55" s="641"/>
      <c r="CV55" s="641"/>
      <c r="CW55" s="641"/>
      <c r="CX55" s="641"/>
      <c r="CY55" s="641"/>
      <c r="CZ55" s="641"/>
      <c r="DA55" s="641"/>
      <c r="DB55" s="641"/>
      <c r="DC55" s="641"/>
      <c r="DD55" s="641"/>
      <c r="DE55" s="641"/>
      <c r="DF55" s="641"/>
      <c r="DG55" s="641"/>
      <c r="DH55" s="641"/>
      <c r="DI55" s="641"/>
      <c r="DJ55" s="641"/>
      <c r="DK55" s="641"/>
      <c r="DL55" s="641"/>
      <c r="DM55" s="641"/>
      <c r="DN55" s="641"/>
      <c r="DO55" s="641"/>
      <c r="DP55" s="641"/>
      <c r="DQ55" s="641"/>
      <c r="DR55" s="641"/>
      <c r="DS55" s="641"/>
      <c r="DT55" s="641"/>
      <c r="DU55" s="641"/>
      <c r="DV55" s="641"/>
      <c r="DW55" s="641"/>
      <c r="DX55" s="641"/>
      <c r="DY55" s="641"/>
      <c r="DZ55" s="641"/>
      <c r="EA55" s="641"/>
      <c r="EB55" s="641"/>
      <c r="EC55" s="641"/>
      <c r="ED55" s="641"/>
      <c r="EE55" s="641"/>
      <c r="EF55" s="641"/>
      <c r="EG55" s="641"/>
      <c r="EH55" s="641"/>
      <c r="EI55" s="641"/>
      <c r="EJ55" s="641"/>
      <c r="EK55" s="641"/>
      <c r="EL55" s="641"/>
      <c r="EM55" s="641"/>
      <c r="EN55" s="641"/>
      <c r="EO55" s="641"/>
      <c r="EP55" s="641"/>
      <c r="EQ55" s="641"/>
      <c r="ER55" s="641"/>
    </row>
    <row r="56" spans="1:150" s="715" customFormat="1" ht="13.5" customHeight="1" x14ac:dyDescent="0.15">
      <c r="A56" s="9" t="str">
        <f>IF($F$31="","",IF(GameMember!K27="","-",GameMember!K27))</f>
        <v>-</v>
      </c>
      <c r="B56" s="1520" t="str">
        <f>IF(A56="","",IF(A56="-","-",IF(AND(GameMember!M27=0,GameMember!N27=0),+GameMember!L27,IF(AND(GameMember!M27&lt;&gt;0,GameMember!N27=0),+GameMember!L27&amp;" "&amp;GameMember!M27,IF(AND(GameMember!M27=0,GameMember!N27&lt;&gt;0),+GameMember!L27&amp;" "&amp;GameMember!N27,IF(AND(GameMember!M27&lt;&gt;0,GameMember!N27&lt;&gt;0),+GameMember!L27&amp;" "&amp;GameMember!M27&amp;" "&amp;GameMember!N27,""))))))</f>
        <v>-</v>
      </c>
      <c r="C56" s="1521"/>
      <c r="D56" s="1521"/>
      <c r="E56" s="1521"/>
      <c r="F56" s="1521"/>
      <c r="G56" s="1521"/>
      <c r="H56" s="1521"/>
      <c r="I56" s="1522"/>
      <c r="J56" s="132" t="str">
        <f>IF(A56="","",IF(A56="-","-",+GameMember!O27))</f>
        <v>-</v>
      </c>
      <c r="K56" s="132" t="s">
        <v>3</v>
      </c>
      <c r="L56" s="897" t="s">
        <v>3</v>
      </c>
      <c r="M56" s="759"/>
      <c r="N56" s="1130" t="str">
        <f>IF(BC56="PSS","65:00",IF(BD56="","",IF(BD56=":",":",IF(BC56=1,$BH$70-BD56,IF(BC56=2,$BH$70*2-BD56,IF(BC56=3,$BH$70*3-BD56,IF(BC56="OT",$BH$70*3+$BH$71-BD56,)))))))</f>
        <v>:</v>
      </c>
      <c r="O56" s="1131"/>
      <c r="P56" s="1132"/>
      <c r="Q56" s="812"/>
      <c r="R56" s="812"/>
      <c r="S56" s="812"/>
      <c r="T56" s="1247"/>
      <c r="U56" s="1248"/>
      <c r="V56" s="756"/>
      <c r="W56" s="812"/>
      <c r="X56" s="812"/>
      <c r="Y56" s="812"/>
      <c r="Z56" s="812"/>
      <c r="AA56" s="813"/>
      <c r="AB56" s="756"/>
      <c r="AC56" s="812"/>
      <c r="AD56" s="812"/>
      <c r="AE56" s="812"/>
      <c r="AF56" s="812"/>
      <c r="AG56" s="813"/>
      <c r="AH56" s="1104" t="str">
        <f>IF(BG56="PSS",SUM(($BH$70*3)+$BH$71),IF(BH56="","",IF(BH56=":",":",IF(BG56=1,$BH$70-BH56,IF(BG56=2,$BH$70*2-BH56,IF(BG56=3,$BH$70*3-BH56,IF(BG56="OT",$BH$70*3+$BH$71-BH56,)))))))</f>
        <v>:</v>
      </c>
      <c r="AI56" s="1105"/>
      <c r="AJ56" s="1106"/>
      <c r="AK56" s="812"/>
      <c r="AL56" s="812"/>
      <c r="AM56" s="1411"/>
      <c r="AN56" s="1411"/>
      <c r="AO56" s="1411"/>
      <c r="AP56" s="1411"/>
      <c r="AQ56" s="1204" t="str">
        <f>IF(AND(AH56&lt;&gt;":",AL56=""),":",IF(AND(AH56&lt;&gt;":",AL56="-"),"-",AH56))</f>
        <v>:</v>
      </c>
      <c r="AR56" s="1412"/>
      <c r="AS56" s="1204" t="str">
        <f>IF(SUM($CD$67:$CD$69)=SUM($CE$67:$CE$69),IF(AND(AH56&lt;&gt;":",OR(AL56="-",AL56=0)),AQ56,IF(AND(AH56&lt;&gt;":",AX56="*",AV56&lt;=(SUM(($BH$70*3)+$BH$71))),AV56,IF(AND(AH56&lt;&gt;":",AX56="*",AV56&gt;(SUM(($BH$70*3)+$BH$71))),(SUM(($BH$70*3)+$BH$71)),":"))),IF(AND(AH56&lt;&gt;":",OR(AL56="-",AL56=0)),AQ56,IF(AND(AH56&lt;&gt;":",AX56="*",AV56&lt;=(SUM($BH$70*3))),AV56,IF(AND(AH56&lt;&gt;":",AX56="*",AV56&gt;(SUM($BH$70*3))),(SUM($BH$70*3)),":"))))</f>
        <v>:</v>
      </c>
      <c r="AT56" s="1413"/>
      <c r="AU56" s="716"/>
      <c r="AV56" s="707" t="b">
        <f t="shared" si="24"/>
        <v>0</v>
      </c>
      <c r="AW56" s="707" t="str">
        <f t="shared" si="25"/>
        <v>0</v>
      </c>
      <c r="AX56" s="761"/>
      <c r="AY56" s="716"/>
      <c r="AZ56" s="716"/>
      <c r="BA56" s="716"/>
      <c r="BB56" s="725">
        <v>23</v>
      </c>
      <c r="BC56" s="764"/>
      <c r="BD56" s="1137" t="s">
        <v>88</v>
      </c>
      <c r="BE56" s="1138"/>
      <c r="BF56" s="809"/>
      <c r="BG56" s="768"/>
      <c r="BH56" s="1135" t="s">
        <v>157</v>
      </c>
      <c r="BI56" s="1136"/>
      <c r="BJ56" s="641"/>
      <c r="BK56" s="641"/>
      <c r="BL56" s="641"/>
      <c r="BM56" s="641"/>
      <c r="BN56" s="641"/>
      <c r="BO56" s="641"/>
      <c r="BP56" s="641"/>
      <c r="BQ56" s="717" t="str">
        <f>IF(M56="-","",IF(N56&lt;$BH$70,1,""))</f>
        <v/>
      </c>
      <c r="BR56" s="718" t="str">
        <f>IF(M56="-","",IF(AND(N56&gt;=$BH$70,N56&lt;($BH$70*2)),1,""))</f>
        <v/>
      </c>
      <c r="BS56" s="718" t="str">
        <f>IF(M56="-","",IF(AND(N56&gt;=($BH$70*2),N56&lt;($BH$70*3)),1,""))</f>
        <v/>
      </c>
      <c r="BT56" s="718" t="str">
        <f>IF(M56="-","",IF(AND(N56&gt;=($BH$70*3),N56&lt;($BH$70*3+$BH$71)),1,""))</f>
        <v/>
      </c>
      <c r="BU56" s="719" t="str">
        <f>IF(M56="-","",IF(N56="","",IF(N56=":","",IF(VALUE(N56)=($BH$70*3+$BH$71),1,""))))</f>
        <v/>
      </c>
      <c r="BV56" s="641"/>
      <c r="BW56" s="717" t="str">
        <f t="shared" si="30"/>
        <v/>
      </c>
      <c r="BX56" s="718" t="str">
        <f t="shared" si="31"/>
        <v/>
      </c>
      <c r="BY56" s="718" t="str">
        <f t="shared" si="32"/>
        <v/>
      </c>
      <c r="BZ56" s="718" t="str">
        <f t="shared" si="33"/>
        <v/>
      </c>
      <c r="CA56" s="719" t="str">
        <f t="shared" si="34"/>
        <v/>
      </c>
      <c r="CB56" s="641"/>
      <c r="CC56" s="641"/>
      <c r="CD56" s="641"/>
      <c r="CE56" s="641"/>
      <c r="CF56" s="641"/>
      <c r="CG56" s="635"/>
      <c r="CH56" s="635"/>
      <c r="CI56" s="641"/>
      <c r="CJ56" s="641"/>
      <c r="CK56" s="641"/>
      <c r="CL56" s="641"/>
      <c r="CM56" s="641"/>
      <c r="CN56" s="641"/>
      <c r="CO56" s="641"/>
      <c r="CP56" s="641"/>
      <c r="CQ56" s="641"/>
      <c r="CR56" s="641"/>
      <c r="CS56" s="641"/>
      <c r="CT56" s="641"/>
      <c r="CU56" s="641"/>
      <c r="CV56" s="641"/>
      <c r="CW56" s="641"/>
      <c r="CX56" s="641"/>
      <c r="CY56" s="641"/>
      <c r="CZ56" s="641"/>
      <c r="DA56" s="641"/>
      <c r="DB56" s="641"/>
      <c r="DC56" s="641"/>
      <c r="DD56" s="641"/>
      <c r="DE56" s="641"/>
      <c r="DF56" s="641"/>
      <c r="DG56" s="641"/>
      <c r="DH56" s="641"/>
      <c r="DI56" s="641"/>
      <c r="DJ56" s="641"/>
      <c r="DK56" s="641"/>
      <c r="DL56" s="641"/>
      <c r="DM56" s="641"/>
      <c r="DN56" s="641"/>
      <c r="DO56" s="641"/>
      <c r="DP56" s="641"/>
      <c r="DQ56" s="641"/>
      <c r="DR56" s="641"/>
      <c r="DS56" s="641"/>
      <c r="DT56" s="641"/>
      <c r="DU56" s="641"/>
      <c r="DV56" s="641"/>
      <c r="DW56" s="641"/>
      <c r="DX56" s="641"/>
      <c r="DY56" s="641"/>
      <c r="DZ56" s="641"/>
      <c r="EA56" s="641"/>
      <c r="EB56" s="641"/>
      <c r="EC56" s="641"/>
      <c r="ED56" s="641"/>
      <c r="EE56" s="641"/>
      <c r="EF56" s="641"/>
      <c r="EG56" s="641"/>
      <c r="EH56" s="641"/>
      <c r="EI56" s="641"/>
      <c r="EJ56" s="641"/>
      <c r="EK56" s="641"/>
      <c r="EL56" s="641"/>
      <c r="EM56" s="641"/>
      <c r="EN56" s="641"/>
      <c r="EO56" s="641"/>
      <c r="EP56" s="641"/>
      <c r="EQ56" s="641"/>
      <c r="ER56" s="641"/>
    </row>
    <row r="57" spans="1:150" s="715" customFormat="1" ht="13.5" customHeight="1" x14ac:dyDescent="0.15">
      <c r="A57" s="1551" t="str">
        <f>IF(ISBLANK(GameMember!L3),"Head Coach","Head Coach:　"&amp;GameMember!L3)</f>
        <v>Head Coach:　今　隆之</v>
      </c>
      <c r="B57" s="1552"/>
      <c r="C57" s="1552"/>
      <c r="D57" s="1552"/>
      <c r="E57" s="1552"/>
      <c r="F57" s="1552"/>
      <c r="G57" s="1552"/>
      <c r="H57" s="1552"/>
      <c r="I57" s="1552"/>
      <c r="J57" s="1552"/>
      <c r="K57" s="1552"/>
      <c r="L57" s="1553"/>
      <c r="M57" s="760"/>
      <c r="N57" s="1554" t="str">
        <f t="shared" si="22"/>
        <v>:</v>
      </c>
      <c r="O57" s="1555"/>
      <c r="P57" s="1556"/>
      <c r="Q57" s="811"/>
      <c r="R57" s="811"/>
      <c r="S57" s="811"/>
      <c r="T57" s="1253"/>
      <c r="U57" s="1254"/>
      <c r="V57" s="395"/>
      <c r="W57" s="811"/>
      <c r="X57" s="811"/>
      <c r="Y57" s="811"/>
      <c r="Z57" s="811"/>
      <c r="AA57" s="814"/>
      <c r="AB57" s="395"/>
      <c r="AC57" s="811"/>
      <c r="AD57" s="811"/>
      <c r="AE57" s="811"/>
      <c r="AF57" s="811"/>
      <c r="AG57" s="814"/>
      <c r="AH57" s="1150" t="str">
        <f>IF(BG57="PSS",SUM(($BH$70*3)+$BH$71),IF(BH57="","",IF(BH57=":",":",IF(BG57=1,$BH$70-BH57,IF(BG57=2,$BH$70*2-BH57,IF(BG57=3,$BH$70*3-BH57,IF(BG57="OT",$BH$70*3+$BH$71-BH57,)))))))</f>
        <v>:</v>
      </c>
      <c r="AI57" s="1151"/>
      <c r="AJ57" s="1152"/>
      <c r="AK57" s="811"/>
      <c r="AL57" s="811"/>
      <c r="AM57" s="1246"/>
      <c r="AN57" s="1246"/>
      <c r="AO57" s="1246"/>
      <c r="AP57" s="1246"/>
      <c r="AQ57" s="1213" t="str">
        <f>IF(AND(AH57&lt;&gt;":",AL57=""),":",IF(AND(AH57&lt;&gt;":",AL57="-"),"-",AH57))</f>
        <v>:</v>
      </c>
      <c r="AR57" s="1152"/>
      <c r="AS57" s="1213" t="str">
        <f t="shared" si="21"/>
        <v>:</v>
      </c>
      <c r="AT57" s="1333"/>
      <c r="AU57" s="716"/>
      <c r="AV57" s="707" t="b">
        <f t="shared" si="24"/>
        <v>0</v>
      </c>
      <c r="AW57" s="707" t="str">
        <f t="shared" si="25"/>
        <v>0</v>
      </c>
      <c r="AX57" s="761"/>
      <c r="AY57" s="716"/>
      <c r="AZ57" s="716"/>
      <c r="BA57" s="716"/>
      <c r="BB57" s="672">
        <v>24</v>
      </c>
      <c r="BC57" s="765"/>
      <c r="BD57" s="1143" t="s">
        <v>88</v>
      </c>
      <c r="BE57" s="1144"/>
      <c r="BF57" s="709"/>
      <c r="BG57" s="769"/>
      <c r="BH57" s="1341" t="s">
        <v>88</v>
      </c>
      <c r="BI57" s="1342"/>
      <c r="BJ57" s="641"/>
      <c r="BK57" s="641"/>
      <c r="BL57" s="641"/>
      <c r="BM57" s="641"/>
      <c r="BN57" s="641"/>
      <c r="BO57" s="641"/>
      <c r="BP57" s="641"/>
      <c r="BQ57" s="727" t="str">
        <f t="shared" si="35"/>
        <v/>
      </c>
      <c r="BR57" s="728" t="str">
        <f t="shared" si="26"/>
        <v/>
      </c>
      <c r="BS57" s="728" t="str">
        <f t="shared" si="27"/>
        <v/>
      </c>
      <c r="BT57" s="728" t="str">
        <f t="shared" si="28"/>
        <v/>
      </c>
      <c r="BU57" s="729" t="str">
        <f t="shared" si="29"/>
        <v/>
      </c>
      <c r="BV57" s="641"/>
      <c r="BW57" s="727" t="str">
        <f t="shared" si="30"/>
        <v/>
      </c>
      <c r="BX57" s="728" t="str">
        <f t="shared" si="31"/>
        <v/>
      </c>
      <c r="BY57" s="728" t="str">
        <f t="shared" si="32"/>
        <v/>
      </c>
      <c r="BZ57" s="728" t="str">
        <f t="shared" si="33"/>
        <v/>
      </c>
      <c r="CA57" s="729" t="str">
        <f t="shared" si="34"/>
        <v/>
      </c>
      <c r="CB57" s="641"/>
      <c r="CC57" s="641"/>
      <c r="CD57" s="641"/>
      <c r="CE57" s="641"/>
      <c r="CF57" s="641"/>
      <c r="CI57" s="641"/>
      <c r="CJ57" s="641"/>
      <c r="CK57" s="641"/>
      <c r="CL57" s="641"/>
      <c r="CM57" s="641"/>
      <c r="CN57" s="641"/>
      <c r="CO57" s="641"/>
      <c r="CP57" s="641"/>
      <c r="CQ57" s="641"/>
      <c r="CR57" s="641"/>
      <c r="CS57" s="641"/>
      <c r="CT57" s="641"/>
      <c r="CU57" s="641"/>
      <c r="CV57" s="641"/>
      <c r="CW57" s="641"/>
      <c r="CX57" s="641"/>
      <c r="CY57" s="641"/>
      <c r="CZ57" s="641"/>
      <c r="DA57" s="641"/>
      <c r="DB57" s="641"/>
      <c r="DC57" s="641"/>
      <c r="DD57" s="641"/>
      <c r="DE57" s="641"/>
      <c r="DF57" s="641"/>
      <c r="DG57" s="641"/>
      <c r="DH57" s="641"/>
      <c r="DI57" s="641"/>
      <c r="DJ57" s="641"/>
      <c r="DK57" s="641"/>
      <c r="DL57" s="641"/>
      <c r="DM57" s="641"/>
      <c r="DN57" s="641"/>
      <c r="DO57" s="641"/>
      <c r="DP57" s="641"/>
      <c r="DQ57" s="641"/>
      <c r="DR57" s="641"/>
      <c r="DS57" s="641"/>
      <c r="DT57" s="641"/>
      <c r="DU57" s="641"/>
      <c r="DV57" s="641"/>
      <c r="DW57" s="641"/>
      <c r="DX57" s="641"/>
      <c r="DY57" s="641"/>
      <c r="DZ57" s="641"/>
      <c r="EA57" s="641"/>
      <c r="EB57" s="641"/>
      <c r="EC57" s="641"/>
      <c r="ED57" s="641"/>
      <c r="EE57" s="641"/>
      <c r="EF57" s="641"/>
      <c r="EG57" s="641"/>
      <c r="EH57" s="641"/>
      <c r="EI57" s="641"/>
      <c r="EJ57" s="641"/>
      <c r="EK57" s="641"/>
      <c r="EL57" s="641"/>
      <c r="EM57" s="641"/>
      <c r="EN57" s="641"/>
      <c r="EO57" s="641"/>
      <c r="EP57" s="641"/>
      <c r="EQ57" s="641"/>
      <c r="ER57" s="641"/>
    </row>
    <row r="58" spans="1:150" s="743" customFormat="1" ht="13.5" customHeight="1" x14ac:dyDescent="0.2">
      <c r="A58" s="1145" t="s">
        <v>26</v>
      </c>
      <c r="B58" s="1145"/>
      <c r="C58" s="1145"/>
      <c r="D58" s="1145"/>
      <c r="E58" s="1145"/>
      <c r="F58" s="1145"/>
      <c r="G58" s="1145"/>
      <c r="H58" s="1145"/>
      <c r="I58" s="1145"/>
      <c r="J58" s="1145"/>
      <c r="K58" s="1145"/>
      <c r="L58" s="1145"/>
      <c r="M58" s="1145"/>
      <c r="N58" s="1145" t="s">
        <v>1183</v>
      </c>
      <c r="O58" s="1145"/>
      <c r="P58" s="1145"/>
      <c r="Q58" s="1145"/>
      <c r="R58" s="1145"/>
      <c r="S58" s="1145"/>
      <c r="T58" s="1145"/>
      <c r="U58" s="1145"/>
      <c r="V58" s="1145"/>
      <c r="W58" s="1145"/>
      <c r="X58" s="1145"/>
      <c r="Y58" s="1145"/>
      <c r="Z58" s="892"/>
      <c r="AA58" s="1145" t="s">
        <v>1162</v>
      </c>
      <c r="AB58" s="1145"/>
      <c r="AC58" s="1145"/>
      <c r="AD58" s="1145"/>
      <c r="AE58" s="1145"/>
      <c r="AF58" s="1145"/>
      <c r="AG58" s="1145"/>
      <c r="AH58" s="1145"/>
      <c r="AI58" s="1145"/>
      <c r="AJ58" s="1145"/>
      <c r="AK58" s="1145"/>
      <c r="AL58" s="1145"/>
      <c r="AM58" s="892"/>
      <c r="AN58" s="1145" t="s">
        <v>1163</v>
      </c>
      <c r="AO58" s="1145"/>
      <c r="AP58" s="1145"/>
      <c r="AQ58" s="1145"/>
      <c r="AR58" s="1145"/>
      <c r="AS58" s="1145"/>
      <c r="AT58" s="1145"/>
      <c r="AU58" s="739"/>
      <c r="AV58" s="739"/>
      <c r="AW58" s="739"/>
      <c r="AX58" s="739"/>
      <c r="AY58" s="739"/>
      <c r="AZ58" s="739"/>
      <c r="BA58" s="739"/>
      <c r="BB58" s="666" t="s">
        <v>528</v>
      </c>
      <c r="BC58" s="666"/>
      <c r="BD58" s="144"/>
      <c r="BE58" s="144"/>
      <c r="BF58" s="740"/>
      <c r="BG58" s="565"/>
      <c r="BH58" s="634"/>
      <c r="BI58" s="634"/>
      <c r="BJ58" s="741"/>
      <c r="BK58" s="740"/>
      <c r="BL58" s="740"/>
      <c r="BM58" s="740"/>
      <c r="BN58" s="740"/>
      <c r="BO58" s="740"/>
      <c r="BP58" s="740"/>
      <c r="BQ58" s="732">
        <f>SUM(BQ34:BQ57)</f>
        <v>0</v>
      </c>
      <c r="BR58" s="733">
        <f>SUM(BR34:BR57)</f>
        <v>0</v>
      </c>
      <c r="BS58" s="733">
        <f>SUM(BS34:BS57)</f>
        <v>0</v>
      </c>
      <c r="BT58" s="733">
        <f>SUM(BT34:BT57)</f>
        <v>0</v>
      </c>
      <c r="BU58" s="734">
        <f>SUM(BU34:BU57)</f>
        <v>0</v>
      </c>
      <c r="BV58" s="641"/>
      <c r="BW58" s="732">
        <f>SUM(BW34:BW57)</f>
        <v>0</v>
      </c>
      <c r="BX58" s="733">
        <f>SUM(BX34:BX57)</f>
        <v>0</v>
      </c>
      <c r="BY58" s="733">
        <f>SUM(BY34:BY57)</f>
        <v>0</v>
      </c>
      <c r="BZ58" s="733">
        <f>SUM(BZ34:BZ57)</f>
        <v>0</v>
      </c>
      <c r="CA58" s="734">
        <f>SUM(CA34:CA57)</f>
        <v>0</v>
      </c>
      <c r="CB58" s="740"/>
      <c r="CC58" s="740"/>
      <c r="CD58" s="740"/>
      <c r="CE58" s="740"/>
      <c r="CF58" s="740"/>
      <c r="CG58" s="742"/>
      <c r="CH58" s="742"/>
      <c r="CI58" s="740"/>
      <c r="CJ58" s="740"/>
      <c r="CK58" s="740"/>
      <c r="CL58" s="740"/>
      <c r="CM58" s="740"/>
      <c r="CN58" s="740"/>
      <c r="CO58" s="740"/>
      <c r="CP58" s="740"/>
      <c r="CQ58" s="740"/>
      <c r="CR58" s="740"/>
      <c r="CS58" s="740"/>
      <c r="CT58" s="740"/>
      <c r="CU58" s="740"/>
      <c r="CV58" s="740"/>
      <c r="CW58" s="740"/>
      <c r="CX58" s="740"/>
      <c r="CY58" s="740"/>
      <c r="CZ58" s="740"/>
      <c r="DA58" s="740"/>
      <c r="DB58" s="740"/>
      <c r="DC58" s="740"/>
      <c r="DD58" s="740"/>
      <c r="DE58" s="740"/>
      <c r="DF58" s="740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</row>
    <row r="59" spans="1:150" s="743" customFormat="1" ht="13.5" customHeight="1" x14ac:dyDescent="0.15">
      <c r="A59" s="1353" t="s">
        <v>28</v>
      </c>
      <c r="B59" s="1300"/>
      <c r="C59" s="1354"/>
      <c r="D59" s="1368" t="s">
        <v>29</v>
      </c>
      <c r="E59" s="1332"/>
      <c r="F59" s="1332" t="s">
        <v>30</v>
      </c>
      <c r="G59" s="1332"/>
      <c r="H59" s="1332" t="s">
        <v>31</v>
      </c>
      <c r="I59" s="1332"/>
      <c r="J59" s="1366" t="s">
        <v>32</v>
      </c>
      <c r="K59" s="1259"/>
      <c r="L59" s="1332" t="s">
        <v>33</v>
      </c>
      <c r="M59" s="1366"/>
      <c r="N59" s="1331" t="s">
        <v>34</v>
      </c>
      <c r="O59" s="1332"/>
      <c r="P59" s="1332" t="s">
        <v>35</v>
      </c>
      <c r="Q59" s="1332"/>
      <c r="R59" s="1332" t="s">
        <v>719</v>
      </c>
      <c r="S59" s="1332"/>
      <c r="T59" s="1296" t="s">
        <v>36</v>
      </c>
      <c r="U59" s="1300"/>
      <c r="V59" s="1332" t="s">
        <v>37</v>
      </c>
      <c r="W59" s="1296"/>
      <c r="X59" s="1517" t="s">
        <v>720</v>
      </c>
      <c r="Y59" s="1518"/>
      <c r="Z59" s="744"/>
      <c r="AA59" s="1258" t="s">
        <v>38</v>
      </c>
      <c r="AB59" s="1259"/>
      <c r="AC59" s="1366" t="s">
        <v>39</v>
      </c>
      <c r="AD59" s="1375"/>
      <c r="AE59" s="1376" t="s">
        <v>40</v>
      </c>
      <c r="AF59" s="1259"/>
      <c r="AG59" s="1366" t="s">
        <v>41</v>
      </c>
      <c r="AH59" s="1259"/>
      <c r="AI59" s="1366" t="s">
        <v>39</v>
      </c>
      <c r="AJ59" s="1375"/>
      <c r="AK59" s="1366" t="s">
        <v>40</v>
      </c>
      <c r="AL59" s="1386"/>
      <c r="AM59" s="738"/>
      <c r="AN59" s="1148" t="s">
        <v>12</v>
      </c>
      <c r="AO59" s="1149"/>
      <c r="AP59" s="1149"/>
      <c r="AQ59" s="1149" t="s">
        <v>38</v>
      </c>
      <c r="AR59" s="1149"/>
      <c r="AS59" s="1149" t="s">
        <v>41</v>
      </c>
      <c r="AT59" s="1344"/>
      <c r="AU59" s="739"/>
      <c r="AV59" s="739"/>
      <c r="AW59" s="739"/>
      <c r="AX59" s="739"/>
      <c r="AY59" s="739"/>
      <c r="AZ59" s="739"/>
      <c r="BA59" s="739"/>
      <c r="BB59" s="668" t="s">
        <v>11</v>
      </c>
      <c r="BC59" s="669" t="s">
        <v>199</v>
      </c>
      <c r="BD59" s="994" t="s">
        <v>12</v>
      </c>
      <c r="BE59" s="995"/>
      <c r="BF59" s="740"/>
      <c r="BG59" s="745"/>
      <c r="BH59" s="1343"/>
      <c r="BI59" s="1343"/>
      <c r="BJ59" s="741"/>
      <c r="BK59" s="740"/>
      <c r="BL59" s="740"/>
      <c r="BM59" s="740"/>
      <c r="BN59" s="740"/>
      <c r="BO59" s="740"/>
      <c r="BP59" s="740"/>
      <c r="BQ59" s="740"/>
      <c r="BR59" s="740"/>
      <c r="BS59" s="740"/>
      <c r="BT59" s="740"/>
      <c r="BU59" s="740"/>
      <c r="BV59" s="740"/>
      <c r="BW59" s="740"/>
      <c r="BX59" s="740"/>
      <c r="BY59" s="740"/>
      <c r="BZ59" s="740"/>
      <c r="CA59" s="740"/>
      <c r="CB59" s="740"/>
      <c r="CC59" s="740"/>
      <c r="CD59" s="740"/>
      <c r="CE59" s="740"/>
      <c r="CF59" s="740"/>
      <c r="CG59" s="740"/>
      <c r="CH59" s="740"/>
      <c r="CI59" s="740"/>
      <c r="CJ59" s="740"/>
      <c r="CK59" s="740"/>
      <c r="CL59" s="740"/>
      <c r="CM59" s="740"/>
      <c r="CN59" s="740"/>
      <c r="CO59" s="740"/>
      <c r="CP59" s="740"/>
      <c r="CQ59" s="740"/>
      <c r="CR59" s="740"/>
      <c r="CS59" s="740"/>
      <c r="CT59" s="740"/>
      <c r="CU59" s="740"/>
      <c r="CV59" s="740"/>
      <c r="CW59" s="740"/>
      <c r="CX59" s="740"/>
      <c r="CY59" s="740"/>
      <c r="CZ59" s="740"/>
      <c r="DA59" s="740"/>
      <c r="DB59" s="740"/>
      <c r="DC59" s="740"/>
      <c r="DD59" s="740"/>
      <c r="DE59" s="740"/>
      <c r="DF59" s="740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</row>
    <row r="60" spans="1:150" ht="13.5" customHeight="1" x14ac:dyDescent="0.15">
      <c r="A60" s="1355">
        <v>1</v>
      </c>
      <c r="B60" s="1356"/>
      <c r="C60" s="1357"/>
      <c r="D60" s="1502" t="s">
        <v>1</v>
      </c>
      <c r="E60" s="1503"/>
      <c r="F60" s="1504" t="s">
        <v>155</v>
      </c>
      <c r="G60" s="1505"/>
      <c r="H60" s="1504" t="s">
        <v>155</v>
      </c>
      <c r="I60" s="1503"/>
      <c r="J60" s="1504" t="s">
        <v>155</v>
      </c>
      <c r="K60" s="1505"/>
      <c r="L60" s="1504" t="s">
        <v>155</v>
      </c>
      <c r="M60" s="1505"/>
      <c r="N60" s="1561" t="s">
        <v>1</v>
      </c>
      <c r="O60" s="1507"/>
      <c r="P60" s="1506" t="s">
        <v>1</v>
      </c>
      <c r="Q60" s="1507"/>
      <c r="R60" s="1506" t="s">
        <v>3</v>
      </c>
      <c r="S60" s="1507"/>
      <c r="T60" s="1562" t="s">
        <v>1</v>
      </c>
      <c r="U60" s="1563"/>
      <c r="V60" s="1506" t="s">
        <v>1</v>
      </c>
      <c r="W60" s="1508"/>
      <c r="X60" s="1506" t="s">
        <v>3</v>
      </c>
      <c r="Y60" s="1519"/>
      <c r="Z60" s="746"/>
      <c r="AA60" s="1509" t="s">
        <v>1</v>
      </c>
      <c r="AB60" s="1510"/>
      <c r="AC60" s="1511" t="s">
        <v>155</v>
      </c>
      <c r="AD60" s="1512"/>
      <c r="AE60" s="1513" t="str">
        <f>IF(AA60="","",IF(AA60="-","-",(#REF!+#REF!+#REF!+#REF!)))</f>
        <v>-</v>
      </c>
      <c r="AF60" s="1514"/>
      <c r="AG60" s="1515" t="s">
        <v>1</v>
      </c>
      <c r="AH60" s="1510"/>
      <c r="AI60" s="1511" t="s">
        <v>155</v>
      </c>
      <c r="AJ60" s="1512"/>
      <c r="AK60" s="1513" t="s">
        <v>1</v>
      </c>
      <c r="AL60" s="1516"/>
      <c r="AM60" s="666"/>
      <c r="AN60" s="1146" t="str">
        <f>IF($C$2="",":",IF(BD60="","",IF(BD60=":",":",IF(BC60=1,$BH$70-BD60,IF(BC60=2,$BH$70*2-BD60,IF(BC60=3,$BH$70*3-BD60,IF(BC60="OT",$BH$70*3+$BH$71-BD60,)))))))</f>
        <v>:</v>
      </c>
      <c r="AO60" s="1147"/>
      <c r="AP60" s="1147"/>
      <c r="AQ60" s="1169"/>
      <c r="AR60" s="1169"/>
      <c r="AS60" s="1169"/>
      <c r="AT60" s="1170"/>
      <c r="AU60" s="680"/>
      <c r="AV60" s="680"/>
      <c r="AW60" s="680"/>
      <c r="AX60" s="680"/>
      <c r="AY60" s="680"/>
      <c r="AZ60" s="680"/>
      <c r="BA60" s="680"/>
      <c r="BB60" s="670">
        <v>1</v>
      </c>
      <c r="BC60" s="762">
        <v>3</v>
      </c>
      <c r="BD60" s="1174" t="s">
        <v>529</v>
      </c>
      <c r="BE60" s="1175"/>
      <c r="BF60" s="675"/>
      <c r="BG60" s="745"/>
      <c r="BH60" s="1343"/>
      <c r="BI60" s="1343"/>
      <c r="BJ60" s="634"/>
      <c r="BK60" s="675"/>
      <c r="BL60" s="675"/>
      <c r="BM60" s="675"/>
      <c r="BN60" s="675"/>
      <c r="BO60" s="675"/>
      <c r="BP60" s="675"/>
      <c r="BQ60" s="675"/>
      <c r="BR60" s="675"/>
      <c r="BS60" s="675"/>
      <c r="BT60" s="675"/>
      <c r="BU60" s="675"/>
      <c r="BV60" s="675"/>
      <c r="BW60" s="675"/>
      <c r="BX60" s="675"/>
      <c r="BY60" s="675"/>
      <c r="BZ60" s="675"/>
      <c r="CA60" s="675"/>
      <c r="CB60" s="675"/>
      <c r="CC60" s="675"/>
      <c r="CD60" s="675"/>
      <c r="CE60" s="675"/>
      <c r="CF60" s="675"/>
      <c r="CG60" s="740"/>
      <c r="CH60" s="740"/>
      <c r="CI60" s="675"/>
      <c r="CJ60" s="675"/>
      <c r="CK60" s="675"/>
      <c r="CL60" s="675"/>
      <c r="CM60" s="675"/>
      <c r="CN60" s="675"/>
      <c r="CO60" s="675"/>
      <c r="CP60" s="675"/>
      <c r="CQ60" s="675"/>
      <c r="CR60" s="675"/>
      <c r="CS60" s="675"/>
      <c r="CT60" s="675"/>
      <c r="CU60" s="675"/>
      <c r="CV60" s="675"/>
      <c r="CW60" s="675"/>
      <c r="CX60" s="675"/>
      <c r="CY60" s="675"/>
      <c r="CZ60" s="675"/>
      <c r="DA60" s="675"/>
      <c r="DB60" s="675"/>
      <c r="DC60" s="675"/>
      <c r="DD60" s="675"/>
      <c r="DE60" s="675"/>
      <c r="DF60" s="675"/>
      <c r="DG60" s="675"/>
      <c r="DH60" s="675"/>
      <c r="DI60" s="675"/>
      <c r="DJ60" s="675"/>
      <c r="DK60" s="675"/>
      <c r="DL60" s="675"/>
      <c r="DM60" s="675"/>
      <c r="DN60" s="675"/>
      <c r="DO60" s="675"/>
      <c r="DP60" s="675"/>
      <c r="DQ60" s="675"/>
      <c r="DR60" s="675"/>
      <c r="DS60" s="675"/>
      <c r="DT60" s="675"/>
      <c r="DU60" s="675"/>
      <c r="DV60" s="675"/>
      <c r="DW60" s="675"/>
      <c r="DX60" s="675"/>
      <c r="DY60" s="675"/>
      <c r="DZ60" s="675"/>
      <c r="EA60" s="675"/>
      <c r="EB60" s="675"/>
      <c r="EC60" s="675"/>
      <c r="ED60" s="675"/>
      <c r="EE60" s="675"/>
      <c r="EF60" s="675"/>
      <c r="EG60" s="675"/>
      <c r="EH60" s="675"/>
      <c r="EI60" s="675"/>
      <c r="EJ60" s="675"/>
      <c r="EK60" s="675"/>
      <c r="EL60" s="675"/>
      <c r="EM60" s="675"/>
      <c r="EN60" s="675"/>
      <c r="EO60" s="675"/>
      <c r="EP60" s="675"/>
      <c r="EQ60" s="675"/>
      <c r="ER60" s="675"/>
    </row>
    <row r="61" spans="1:150" ht="13.5" customHeight="1" x14ac:dyDescent="0.15">
      <c r="A61" s="1358">
        <v>2</v>
      </c>
      <c r="B61" s="1359"/>
      <c r="C61" s="1360"/>
      <c r="D61" s="1484" t="s">
        <v>1</v>
      </c>
      <c r="E61" s="1482"/>
      <c r="F61" s="1481" t="s">
        <v>155</v>
      </c>
      <c r="G61" s="1483"/>
      <c r="H61" s="1481" t="s">
        <v>155</v>
      </c>
      <c r="I61" s="1482"/>
      <c r="J61" s="1481" t="s">
        <v>155</v>
      </c>
      <c r="K61" s="1483"/>
      <c r="L61" s="1481" t="s">
        <v>155</v>
      </c>
      <c r="M61" s="1483"/>
      <c r="N61" s="1485" t="s">
        <v>1</v>
      </c>
      <c r="O61" s="1486"/>
      <c r="P61" s="1423" t="s">
        <v>1</v>
      </c>
      <c r="Q61" s="1486"/>
      <c r="R61" s="1423" t="s">
        <v>3</v>
      </c>
      <c r="S61" s="1486"/>
      <c r="T61" s="1423" t="s">
        <v>1</v>
      </c>
      <c r="U61" s="1480"/>
      <c r="V61" s="1423" t="s">
        <v>1</v>
      </c>
      <c r="W61" s="1480"/>
      <c r="X61" s="1423" t="s">
        <v>3</v>
      </c>
      <c r="Y61" s="1424"/>
      <c r="Z61" s="746"/>
      <c r="AA61" s="1500" t="s">
        <v>1</v>
      </c>
      <c r="AB61" s="1496"/>
      <c r="AC61" s="1497" t="s">
        <v>155</v>
      </c>
      <c r="AD61" s="1498"/>
      <c r="AE61" s="1421" t="s">
        <v>1</v>
      </c>
      <c r="AF61" s="1494"/>
      <c r="AG61" s="1495" t="s">
        <v>1</v>
      </c>
      <c r="AH61" s="1496"/>
      <c r="AI61" s="1497" t="s">
        <v>155</v>
      </c>
      <c r="AJ61" s="1498"/>
      <c r="AK61" s="1421" t="s">
        <v>1</v>
      </c>
      <c r="AL61" s="1499"/>
      <c r="AM61" s="666"/>
      <c r="AN61" s="1146" t="str">
        <f t="shared" ref="AN61:AN71" si="36">IF($C$2="",":",IF(BD61="","",IF(BD61=":",":",IF(BC61=1,$BH$70-BD61,IF(BC61=2,$BH$70*2-BD61,IF(BC61=3,$BH$70*3-BD61,IF(BC61="OT",$BH$70*3+$BH$71-BD61,)))))))</f>
        <v>:</v>
      </c>
      <c r="AO61" s="1147"/>
      <c r="AP61" s="1147"/>
      <c r="AQ61" s="1158"/>
      <c r="AR61" s="1158"/>
      <c r="AS61" s="1158"/>
      <c r="AT61" s="1159"/>
      <c r="AU61" s="680"/>
      <c r="AV61" s="680"/>
      <c r="AW61" s="680"/>
      <c r="AX61" s="680"/>
      <c r="AY61" s="680"/>
      <c r="AZ61" s="680"/>
      <c r="BA61" s="680"/>
      <c r="BB61" s="671">
        <v>2</v>
      </c>
      <c r="BC61" s="763"/>
      <c r="BD61" s="1139" t="s">
        <v>88</v>
      </c>
      <c r="BE61" s="1140"/>
      <c r="BF61" s="675"/>
      <c r="BG61" s="634"/>
      <c r="BH61" s="747"/>
      <c r="BI61" s="747"/>
      <c r="BJ61" s="634"/>
      <c r="BK61" s="675"/>
      <c r="BL61" s="675"/>
      <c r="BM61" s="675"/>
      <c r="BN61" s="675"/>
      <c r="BO61" s="675"/>
      <c r="BP61" s="675"/>
      <c r="BQ61" s="675"/>
      <c r="BR61" s="675"/>
      <c r="BS61" s="675"/>
      <c r="BT61" s="675"/>
      <c r="BU61" s="675"/>
      <c r="BV61" s="675"/>
      <c r="BW61" s="675"/>
      <c r="BX61" s="675"/>
      <c r="BY61" s="675"/>
      <c r="BZ61" s="675"/>
      <c r="CA61" s="675"/>
      <c r="CB61" s="675"/>
      <c r="CC61" s="675"/>
      <c r="CD61" s="675"/>
      <c r="CE61" s="675"/>
      <c r="CF61" s="675"/>
      <c r="CG61" s="675"/>
      <c r="CH61" s="675"/>
      <c r="CI61" s="675"/>
      <c r="CJ61" s="675"/>
      <c r="CK61" s="675"/>
      <c r="CL61" s="675"/>
      <c r="CM61" s="675"/>
      <c r="CN61" s="675"/>
      <c r="CO61" s="675"/>
      <c r="CP61" s="675"/>
      <c r="CQ61" s="675"/>
      <c r="CR61" s="675"/>
      <c r="CS61" s="675"/>
      <c r="CT61" s="675"/>
      <c r="CU61" s="675"/>
      <c r="CV61" s="675"/>
      <c r="CW61" s="675"/>
      <c r="CX61" s="675"/>
      <c r="CY61" s="675"/>
      <c r="CZ61" s="675"/>
      <c r="DA61" s="675"/>
      <c r="DB61" s="675"/>
      <c r="DC61" s="675"/>
      <c r="DD61" s="675"/>
      <c r="DE61" s="675"/>
      <c r="DF61" s="675"/>
      <c r="DG61" s="675"/>
      <c r="DH61" s="675"/>
      <c r="DI61" s="675"/>
      <c r="DJ61" s="675"/>
      <c r="DK61" s="675"/>
      <c r="DL61" s="675"/>
      <c r="DM61" s="675"/>
      <c r="DN61" s="675"/>
      <c r="DO61" s="675"/>
      <c r="DP61" s="675"/>
      <c r="DQ61" s="675"/>
      <c r="DR61" s="675"/>
      <c r="DS61" s="675"/>
      <c r="DT61" s="675"/>
      <c r="DU61" s="675"/>
      <c r="DV61" s="675"/>
      <c r="DW61" s="675"/>
      <c r="DX61" s="675"/>
      <c r="DY61" s="675"/>
      <c r="DZ61" s="675"/>
      <c r="EA61" s="675"/>
      <c r="EB61" s="675"/>
      <c r="EC61" s="675"/>
      <c r="ED61" s="675"/>
      <c r="EE61" s="675"/>
      <c r="EF61" s="675"/>
      <c r="EG61" s="675"/>
      <c r="EH61" s="675"/>
      <c r="EI61" s="675"/>
      <c r="EJ61" s="675"/>
      <c r="EK61" s="675"/>
      <c r="EL61" s="675"/>
      <c r="EM61" s="675"/>
      <c r="EN61" s="675"/>
      <c r="EO61" s="675"/>
      <c r="EP61" s="675"/>
      <c r="EQ61" s="675"/>
      <c r="ER61" s="675"/>
    </row>
    <row r="62" spans="1:150" ht="13.5" customHeight="1" x14ac:dyDescent="0.15">
      <c r="A62" s="1358">
        <v>3</v>
      </c>
      <c r="B62" s="1359"/>
      <c r="C62" s="1360"/>
      <c r="D62" s="1484" t="s">
        <v>1</v>
      </c>
      <c r="E62" s="1482"/>
      <c r="F62" s="1481" t="s">
        <v>155</v>
      </c>
      <c r="G62" s="1483"/>
      <c r="H62" s="1481" t="s">
        <v>155</v>
      </c>
      <c r="I62" s="1482"/>
      <c r="J62" s="1481" t="s">
        <v>155</v>
      </c>
      <c r="K62" s="1483"/>
      <c r="L62" s="1481" t="s">
        <v>155</v>
      </c>
      <c r="M62" s="1483"/>
      <c r="N62" s="1485" t="s">
        <v>1</v>
      </c>
      <c r="O62" s="1486"/>
      <c r="P62" s="1423" t="s">
        <v>1</v>
      </c>
      <c r="Q62" s="1486"/>
      <c r="R62" s="1423" t="s">
        <v>3</v>
      </c>
      <c r="S62" s="1486"/>
      <c r="T62" s="1423" t="s">
        <v>1</v>
      </c>
      <c r="U62" s="1480"/>
      <c r="V62" s="1423" t="s">
        <v>1</v>
      </c>
      <c r="W62" s="1480"/>
      <c r="X62" s="1423" t="s">
        <v>3</v>
      </c>
      <c r="Y62" s="1424"/>
      <c r="Z62" s="746"/>
      <c r="AA62" s="1493" t="s">
        <v>3</v>
      </c>
      <c r="AB62" s="1490"/>
      <c r="AC62" s="1491" t="s">
        <v>3</v>
      </c>
      <c r="AD62" s="1492"/>
      <c r="AE62" s="1487" t="s">
        <v>3</v>
      </c>
      <c r="AF62" s="1488"/>
      <c r="AG62" s="1489" t="s">
        <v>718</v>
      </c>
      <c r="AH62" s="1490"/>
      <c r="AI62" s="1491" t="s">
        <v>3</v>
      </c>
      <c r="AJ62" s="1492"/>
      <c r="AK62" s="1487" t="s">
        <v>3</v>
      </c>
      <c r="AL62" s="1501"/>
      <c r="AM62" s="666"/>
      <c r="AN62" s="1146" t="str">
        <f t="shared" si="36"/>
        <v>:</v>
      </c>
      <c r="AO62" s="1147"/>
      <c r="AP62" s="1147"/>
      <c r="AQ62" s="1158"/>
      <c r="AR62" s="1158"/>
      <c r="AS62" s="1158"/>
      <c r="AT62" s="1159"/>
      <c r="AU62" s="680"/>
      <c r="AV62" s="680"/>
      <c r="AW62" s="680"/>
      <c r="AX62" s="680"/>
      <c r="AY62" s="680"/>
      <c r="AZ62" s="680"/>
      <c r="BA62" s="680"/>
      <c r="BB62" s="671">
        <v>3</v>
      </c>
      <c r="BC62" s="763"/>
      <c r="BD62" s="1139" t="s">
        <v>88</v>
      </c>
      <c r="BE62" s="1140"/>
      <c r="BF62" s="675"/>
      <c r="BG62" s="675"/>
      <c r="BH62" s="675"/>
      <c r="BI62" s="675"/>
      <c r="BJ62" s="634"/>
      <c r="BK62" s="675"/>
      <c r="BL62" s="675"/>
      <c r="BM62" s="675"/>
      <c r="BN62" s="675"/>
      <c r="BO62" s="675"/>
      <c r="BP62" s="675"/>
      <c r="BQ62" s="675"/>
      <c r="BR62" s="675"/>
      <c r="BS62" s="675"/>
      <c r="BT62" s="675"/>
      <c r="BU62" s="675"/>
      <c r="BV62" s="675"/>
      <c r="BW62" s="675"/>
      <c r="BX62" s="675"/>
      <c r="BY62" s="675"/>
      <c r="BZ62" s="675"/>
      <c r="CA62" s="675"/>
      <c r="CB62" s="675"/>
      <c r="CC62" s="675"/>
      <c r="CD62" s="675"/>
      <c r="CE62" s="675"/>
      <c r="CF62" s="675"/>
      <c r="CG62" s="675"/>
      <c r="CH62" s="675"/>
      <c r="CI62" s="675"/>
      <c r="CJ62" s="675"/>
      <c r="CK62" s="675"/>
      <c r="CL62" s="675"/>
      <c r="CM62" s="675"/>
      <c r="CN62" s="675"/>
      <c r="CO62" s="675"/>
      <c r="CP62" s="675"/>
      <c r="CQ62" s="675"/>
      <c r="CR62" s="675"/>
      <c r="CS62" s="675"/>
      <c r="CT62" s="675"/>
      <c r="CU62" s="675"/>
      <c r="CV62" s="675"/>
      <c r="CW62" s="675"/>
      <c r="CX62" s="675"/>
      <c r="CY62" s="675"/>
      <c r="CZ62" s="675"/>
      <c r="DA62" s="675"/>
      <c r="DB62" s="675"/>
      <c r="DC62" s="675"/>
      <c r="DD62" s="675"/>
      <c r="DE62" s="675"/>
      <c r="DF62" s="675"/>
      <c r="DG62" s="675"/>
      <c r="DH62" s="675"/>
      <c r="DI62" s="675"/>
      <c r="DJ62" s="675"/>
      <c r="DK62" s="675"/>
      <c r="DL62" s="675"/>
      <c r="DM62" s="675"/>
      <c r="DN62" s="675"/>
      <c r="DO62" s="675"/>
      <c r="DP62" s="675"/>
      <c r="DQ62" s="675"/>
      <c r="DR62" s="675"/>
      <c r="DS62" s="675"/>
      <c r="DT62" s="675"/>
      <c r="DU62" s="675"/>
      <c r="DV62" s="675"/>
      <c r="DW62" s="675"/>
      <c r="DX62" s="675"/>
      <c r="DY62" s="675"/>
      <c r="DZ62" s="675"/>
      <c r="EA62" s="675"/>
      <c r="EB62" s="675"/>
      <c r="EC62" s="675"/>
      <c r="ED62" s="675"/>
      <c r="EE62" s="675"/>
      <c r="EF62" s="675"/>
      <c r="EG62" s="675"/>
      <c r="EH62" s="675"/>
      <c r="EI62" s="675"/>
      <c r="EJ62" s="675"/>
      <c r="EK62" s="675"/>
      <c r="EL62" s="675"/>
      <c r="EM62" s="675"/>
      <c r="EN62" s="675"/>
      <c r="EO62" s="675"/>
      <c r="EP62" s="675"/>
      <c r="EQ62" s="675"/>
      <c r="ER62" s="675"/>
    </row>
    <row r="63" spans="1:150" ht="13.5" customHeight="1" x14ac:dyDescent="0.15">
      <c r="A63" s="1358" t="s">
        <v>42</v>
      </c>
      <c r="B63" s="1359"/>
      <c r="C63" s="1360"/>
      <c r="D63" s="1484" t="s">
        <v>196</v>
      </c>
      <c r="E63" s="1482"/>
      <c r="F63" s="1481" t="s">
        <v>155</v>
      </c>
      <c r="G63" s="1483"/>
      <c r="H63" s="1481" t="s">
        <v>155</v>
      </c>
      <c r="I63" s="1482"/>
      <c r="J63" s="1481" t="s">
        <v>155</v>
      </c>
      <c r="K63" s="1483"/>
      <c r="L63" s="1481" t="s">
        <v>155</v>
      </c>
      <c r="M63" s="1483"/>
      <c r="N63" s="1485" t="s">
        <v>1</v>
      </c>
      <c r="O63" s="1486"/>
      <c r="P63" s="1423" t="s">
        <v>1</v>
      </c>
      <c r="Q63" s="1486"/>
      <c r="R63" s="1423" t="s">
        <v>718</v>
      </c>
      <c r="S63" s="1486"/>
      <c r="T63" s="1423" t="s">
        <v>1</v>
      </c>
      <c r="U63" s="1480"/>
      <c r="V63" s="1423" t="s">
        <v>1</v>
      </c>
      <c r="W63" s="1480"/>
      <c r="X63" s="1423" t="s">
        <v>718</v>
      </c>
      <c r="Y63" s="1424"/>
      <c r="Z63" s="746"/>
      <c r="AA63" s="1405" t="s">
        <v>1150</v>
      </c>
      <c r="AB63" s="1186"/>
      <c r="AC63" s="1187"/>
      <c r="AD63" s="1426" t="s">
        <v>241</v>
      </c>
      <c r="AE63" s="1427"/>
      <c r="AF63" s="1428"/>
      <c r="AG63" s="1185" t="s">
        <v>1153</v>
      </c>
      <c r="AH63" s="1186"/>
      <c r="AI63" s="1187"/>
      <c r="AJ63" s="1426" t="s">
        <v>241</v>
      </c>
      <c r="AK63" s="1427"/>
      <c r="AL63" s="1429"/>
      <c r="AM63" s="666"/>
      <c r="AN63" s="1146" t="str">
        <f t="shared" si="36"/>
        <v>:</v>
      </c>
      <c r="AO63" s="1147"/>
      <c r="AP63" s="1147"/>
      <c r="AQ63" s="1158"/>
      <c r="AR63" s="1158"/>
      <c r="AS63" s="1158"/>
      <c r="AT63" s="1159"/>
      <c r="AU63" s="680"/>
      <c r="AV63" s="680"/>
      <c r="AW63" s="680"/>
      <c r="AX63" s="680"/>
      <c r="AY63" s="680"/>
      <c r="AZ63" s="680"/>
      <c r="BA63" s="680"/>
      <c r="BB63" s="671">
        <v>4</v>
      </c>
      <c r="BC63" s="763"/>
      <c r="BD63" s="1139" t="s">
        <v>220</v>
      </c>
      <c r="BE63" s="1140"/>
      <c r="BF63" s="675"/>
      <c r="BG63" s="675"/>
      <c r="BH63" s="675"/>
      <c r="BI63" s="675"/>
      <c r="BJ63" s="675"/>
      <c r="BK63" s="675"/>
      <c r="BL63" s="675"/>
      <c r="BM63" s="675"/>
      <c r="BN63" s="675"/>
      <c r="BO63" s="675"/>
      <c r="BP63" s="675"/>
      <c r="BQ63" s="675"/>
      <c r="BR63" s="675"/>
      <c r="BS63" s="675"/>
      <c r="BT63" s="675"/>
      <c r="BU63" s="675"/>
      <c r="BV63" s="675"/>
      <c r="BW63" s="675"/>
      <c r="BX63" s="675"/>
      <c r="BY63" s="675"/>
      <c r="BZ63" s="675"/>
      <c r="CA63" s="675"/>
      <c r="CB63" s="675"/>
      <c r="CC63" s="675"/>
      <c r="CD63" s="675"/>
      <c r="CE63" s="675"/>
      <c r="CF63" s="675"/>
      <c r="CG63" s="675"/>
      <c r="CH63" s="675"/>
      <c r="CI63" s="675"/>
      <c r="CJ63" s="675"/>
      <c r="CK63" s="675"/>
      <c r="CL63" s="675"/>
      <c r="CM63" s="675"/>
      <c r="CN63" s="675"/>
      <c r="CO63" s="675"/>
      <c r="CP63" s="675"/>
      <c r="CQ63" s="675"/>
      <c r="CR63" s="675"/>
      <c r="CS63" s="675"/>
      <c r="CT63" s="675"/>
      <c r="CU63" s="675"/>
      <c r="CV63" s="675"/>
      <c r="CW63" s="675"/>
      <c r="CX63" s="675"/>
      <c r="CY63" s="675"/>
      <c r="CZ63" s="675"/>
      <c r="DA63" s="675"/>
      <c r="DB63" s="675"/>
      <c r="DC63" s="675"/>
      <c r="DD63" s="675"/>
      <c r="DE63" s="675"/>
      <c r="DF63" s="675"/>
      <c r="DG63" s="675"/>
      <c r="DH63" s="675"/>
      <c r="DI63" s="675"/>
      <c r="DJ63" s="675"/>
      <c r="DK63" s="675"/>
      <c r="DL63" s="675"/>
      <c r="DM63" s="675"/>
      <c r="DN63" s="675"/>
      <c r="DO63" s="675"/>
      <c r="DP63" s="675"/>
      <c r="DQ63" s="675"/>
      <c r="DR63" s="675"/>
      <c r="DS63" s="675"/>
      <c r="DT63" s="675"/>
      <c r="DU63" s="675"/>
      <c r="DV63" s="675"/>
      <c r="DW63" s="675"/>
      <c r="DX63" s="675"/>
      <c r="DY63" s="675"/>
      <c r="DZ63" s="675"/>
      <c r="EA63" s="675"/>
      <c r="EB63" s="675"/>
      <c r="EC63" s="675"/>
      <c r="ED63" s="675"/>
      <c r="EE63" s="675"/>
      <c r="EF63" s="675"/>
      <c r="EG63" s="675"/>
      <c r="EH63" s="675"/>
      <c r="EI63" s="675"/>
      <c r="EJ63" s="675"/>
      <c r="EK63" s="675"/>
      <c r="EL63" s="675"/>
      <c r="EM63" s="675"/>
      <c r="EN63" s="675"/>
      <c r="EO63" s="675"/>
      <c r="EP63" s="675"/>
      <c r="EQ63" s="675"/>
      <c r="ER63" s="675"/>
    </row>
    <row r="64" spans="1:150" ht="13.5" customHeight="1" thickBot="1" x14ac:dyDescent="0.2">
      <c r="A64" s="1361" t="s">
        <v>717</v>
      </c>
      <c r="B64" s="1362"/>
      <c r="C64" s="1363"/>
      <c r="D64" s="1568" t="s">
        <v>1</v>
      </c>
      <c r="E64" s="1476"/>
      <c r="F64" s="1475" t="s">
        <v>1</v>
      </c>
      <c r="G64" s="1477"/>
      <c r="H64" s="1475" t="s">
        <v>155</v>
      </c>
      <c r="I64" s="1476"/>
      <c r="J64" s="1475" t="s">
        <v>156</v>
      </c>
      <c r="K64" s="1477"/>
      <c r="L64" s="1475" t="s">
        <v>3</v>
      </c>
      <c r="M64" s="1477"/>
      <c r="N64" s="1569" t="s">
        <v>1</v>
      </c>
      <c r="O64" s="1567"/>
      <c r="P64" s="1421" t="s">
        <v>3</v>
      </c>
      <c r="Q64" s="1567"/>
      <c r="R64" s="1421" t="s">
        <v>718</v>
      </c>
      <c r="S64" s="1567"/>
      <c r="T64" s="1487" t="s">
        <v>3</v>
      </c>
      <c r="U64" s="1570"/>
      <c r="V64" s="1421" t="s">
        <v>3</v>
      </c>
      <c r="W64" s="1422"/>
      <c r="X64" s="1421" t="s">
        <v>3</v>
      </c>
      <c r="Y64" s="1425"/>
      <c r="Z64" s="746"/>
      <c r="AA64" s="1406" t="s">
        <v>1151</v>
      </c>
      <c r="AB64" s="1211"/>
      <c r="AC64" s="1212"/>
      <c r="AD64" s="1426" t="s">
        <v>569</v>
      </c>
      <c r="AE64" s="1427"/>
      <c r="AF64" s="1428"/>
      <c r="AG64" s="1210" t="s">
        <v>1154</v>
      </c>
      <c r="AH64" s="1211"/>
      <c r="AI64" s="1212"/>
      <c r="AJ64" s="1426" t="s">
        <v>570</v>
      </c>
      <c r="AK64" s="1427"/>
      <c r="AL64" s="1429"/>
      <c r="AM64" s="666"/>
      <c r="AN64" s="1146" t="str">
        <f t="shared" si="36"/>
        <v>:</v>
      </c>
      <c r="AO64" s="1147"/>
      <c r="AP64" s="1147"/>
      <c r="AQ64" s="1158"/>
      <c r="AR64" s="1158"/>
      <c r="AS64" s="1158"/>
      <c r="AT64" s="1159"/>
      <c r="AU64" s="680"/>
      <c r="AV64" s="680"/>
      <c r="AW64" s="680"/>
      <c r="AX64" s="680"/>
      <c r="AY64" s="680"/>
      <c r="AZ64" s="680"/>
      <c r="BA64" s="680"/>
      <c r="BB64" s="671">
        <v>5</v>
      </c>
      <c r="BC64" s="763"/>
      <c r="BD64" s="1139" t="s">
        <v>88</v>
      </c>
      <c r="BE64" s="1140"/>
      <c r="BF64" s="675"/>
      <c r="BG64" s="675"/>
      <c r="BH64" s="675"/>
      <c r="BI64" s="675"/>
      <c r="BJ64" s="675"/>
      <c r="BK64" s="675"/>
      <c r="BL64" s="675"/>
      <c r="BM64" s="675"/>
      <c r="BN64" s="675"/>
      <c r="BO64" s="675"/>
      <c r="BP64" s="675"/>
      <c r="BQ64" s="675"/>
      <c r="BR64" s="675"/>
      <c r="BS64" s="675"/>
      <c r="BT64" s="675"/>
      <c r="BU64" s="675"/>
      <c r="BV64" s="675"/>
      <c r="BW64" s="675"/>
      <c r="BX64" s="675"/>
      <c r="BY64" s="675"/>
      <c r="BZ64" s="675"/>
      <c r="CA64" s="675"/>
      <c r="CB64" s="675"/>
      <c r="CC64" s="675"/>
      <c r="CD64" s="675"/>
      <c r="CE64" s="675"/>
      <c r="CF64" s="675"/>
      <c r="CG64" s="675"/>
      <c r="CH64" s="675"/>
      <c r="CI64" s="675"/>
      <c r="CJ64" s="675"/>
      <c r="CK64" s="675"/>
      <c r="CL64" s="675"/>
      <c r="CM64" s="675"/>
      <c r="CN64" s="675"/>
      <c r="CO64" s="675"/>
      <c r="CP64" s="675"/>
      <c r="CQ64" s="675"/>
      <c r="CR64" s="675"/>
      <c r="CS64" s="675"/>
      <c r="CT64" s="675"/>
      <c r="CU64" s="675"/>
      <c r="CV64" s="675"/>
      <c r="CW64" s="675"/>
      <c r="CX64" s="675"/>
      <c r="CY64" s="675"/>
      <c r="CZ64" s="675"/>
      <c r="DA64" s="675"/>
      <c r="DB64" s="675"/>
      <c r="DC64" s="675"/>
      <c r="DD64" s="675"/>
      <c r="DE64" s="675"/>
      <c r="DF64" s="675"/>
      <c r="DG64" s="675"/>
      <c r="DH64" s="675"/>
      <c r="DI64" s="675"/>
      <c r="DJ64" s="675"/>
      <c r="DK64" s="675"/>
      <c r="DL64" s="675"/>
      <c r="DM64" s="675"/>
      <c r="DN64" s="675"/>
      <c r="DO64" s="675"/>
      <c r="DP64" s="675"/>
      <c r="DQ64" s="675"/>
      <c r="DR64" s="675"/>
      <c r="DS64" s="675"/>
      <c r="DT64" s="675"/>
      <c r="DU64" s="675"/>
      <c r="DV64" s="675"/>
      <c r="DW64" s="675"/>
      <c r="DX64" s="675"/>
      <c r="DY64" s="675"/>
      <c r="DZ64" s="675"/>
      <c r="EA64" s="675"/>
      <c r="EB64" s="675"/>
      <c r="EC64" s="675"/>
      <c r="ED64" s="675"/>
      <c r="EE64" s="675"/>
      <c r="EF64" s="675"/>
      <c r="EG64" s="675"/>
      <c r="EH64" s="675"/>
      <c r="EI64" s="675"/>
      <c r="EJ64" s="675"/>
      <c r="EK64" s="675"/>
      <c r="EL64" s="675"/>
      <c r="EM64" s="675"/>
      <c r="EN64" s="675"/>
      <c r="EO64" s="675"/>
      <c r="EP64" s="675"/>
      <c r="EQ64" s="675"/>
      <c r="ER64" s="675"/>
      <c r="ES64" s="675"/>
      <c r="ET64" s="675"/>
    </row>
    <row r="65" spans="1:152" ht="13.5" customHeight="1" x14ac:dyDescent="0.15">
      <c r="A65" s="1389" t="s">
        <v>43</v>
      </c>
      <c r="B65" s="1390"/>
      <c r="C65" s="1391"/>
      <c r="D65" s="1438" t="s">
        <v>209</v>
      </c>
      <c r="E65" s="1439"/>
      <c r="F65" s="1462" t="s">
        <v>209</v>
      </c>
      <c r="G65" s="1463"/>
      <c r="H65" s="1462" t="s">
        <v>209</v>
      </c>
      <c r="I65" s="1439"/>
      <c r="J65" s="1462" t="s">
        <v>209</v>
      </c>
      <c r="K65" s="1463"/>
      <c r="L65" s="1462" t="s">
        <v>209</v>
      </c>
      <c r="M65" s="1463"/>
      <c r="N65" s="1478" t="s">
        <v>155</v>
      </c>
      <c r="O65" s="1460"/>
      <c r="P65" s="1430" t="s">
        <v>155</v>
      </c>
      <c r="Q65" s="1460"/>
      <c r="R65" s="1430" t="s">
        <v>718</v>
      </c>
      <c r="S65" s="1460"/>
      <c r="T65" s="1430" t="s">
        <v>155</v>
      </c>
      <c r="U65" s="1455"/>
      <c r="V65" s="1430" t="s">
        <v>155</v>
      </c>
      <c r="W65" s="1455"/>
      <c r="X65" s="1430" t="s">
        <v>718</v>
      </c>
      <c r="Y65" s="1431"/>
      <c r="Z65" s="746"/>
      <c r="AA65" s="1207" t="s">
        <v>1152</v>
      </c>
      <c r="AB65" s="1208"/>
      <c r="AC65" s="1208"/>
      <c r="AD65" s="1208"/>
      <c r="AE65" s="1209"/>
      <c r="AF65" s="1457" t="str">
        <f>IF(GameSheet!AF65="","",GameSheet!AF65)</f>
        <v/>
      </c>
      <c r="AG65" s="1458"/>
      <c r="AH65" s="1458"/>
      <c r="AI65" s="1458"/>
      <c r="AJ65" s="1458"/>
      <c r="AK65" s="1458"/>
      <c r="AL65" s="1459"/>
      <c r="AM65" s="666"/>
      <c r="AN65" s="1146" t="str">
        <f t="shared" si="36"/>
        <v>:</v>
      </c>
      <c r="AO65" s="1147"/>
      <c r="AP65" s="1147"/>
      <c r="AQ65" s="1158"/>
      <c r="AR65" s="1158"/>
      <c r="AS65" s="1158"/>
      <c r="AT65" s="1159"/>
      <c r="AU65" s="680"/>
      <c r="AV65" s="680"/>
      <c r="AW65" s="680"/>
      <c r="AX65" s="680"/>
      <c r="AY65" s="680"/>
      <c r="AZ65" s="680"/>
      <c r="BA65" s="680"/>
      <c r="BB65" s="671">
        <v>6</v>
      </c>
      <c r="BC65" s="763"/>
      <c r="BD65" s="1139" t="s">
        <v>88</v>
      </c>
      <c r="BE65" s="1140"/>
      <c r="BF65" s="675"/>
      <c r="BG65" s="675"/>
      <c r="BH65" s="675"/>
      <c r="BI65" s="675"/>
      <c r="BJ65" s="675"/>
      <c r="BK65" s="675"/>
      <c r="BL65" s="675"/>
      <c r="BM65" s="675"/>
      <c r="BN65" s="675"/>
      <c r="BO65" s="675"/>
      <c r="BP65" s="675"/>
      <c r="BQ65" s="675"/>
      <c r="BR65" s="675"/>
      <c r="BS65" s="675"/>
      <c r="BT65" s="675"/>
      <c r="BU65" s="675"/>
      <c r="BV65" s="675"/>
      <c r="BW65" s="675"/>
      <c r="BX65" s="675"/>
      <c r="BY65" s="675"/>
      <c r="BZ65" s="675"/>
      <c r="CA65" s="675"/>
      <c r="CB65" s="675"/>
      <c r="CC65" s="675"/>
      <c r="CD65" s="675"/>
      <c r="CE65" s="675"/>
      <c r="CF65" s="675"/>
      <c r="CG65" s="675"/>
      <c r="CH65" s="675"/>
      <c r="CI65" s="675"/>
      <c r="CJ65" s="675"/>
      <c r="CK65" s="675"/>
      <c r="CL65" s="675"/>
      <c r="CM65" s="675"/>
      <c r="CN65" s="675"/>
      <c r="CO65" s="675"/>
      <c r="CP65" s="675"/>
      <c r="CQ65" s="675"/>
      <c r="CR65" s="675"/>
      <c r="CS65" s="675"/>
      <c r="CT65" s="675"/>
      <c r="CU65" s="675"/>
      <c r="CV65" s="675"/>
      <c r="CW65" s="675"/>
      <c r="CX65" s="675"/>
      <c r="CY65" s="675"/>
      <c r="CZ65" s="675"/>
      <c r="DA65" s="675"/>
      <c r="DB65" s="675"/>
      <c r="DC65" s="675"/>
      <c r="DD65" s="675"/>
      <c r="DE65" s="675"/>
      <c r="DF65" s="675"/>
      <c r="DG65" s="675"/>
      <c r="DH65" s="675"/>
      <c r="DI65" s="675"/>
      <c r="DJ65" s="675"/>
      <c r="DK65" s="675"/>
      <c r="DL65" s="675"/>
      <c r="DM65" s="675"/>
      <c r="DN65" s="675"/>
      <c r="DO65" s="675"/>
      <c r="DP65" s="675"/>
      <c r="DQ65" s="675"/>
      <c r="DR65" s="675"/>
      <c r="DS65" s="675"/>
      <c r="DT65" s="675"/>
      <c r="DU65" s="675"/>
      <c r="DV65" s="675"/>
      <c r="DW65" s="675"/>
      <c r="DX65" s="675"/>
      <c r="DY65" s="675"/>
      <c r="DZ65" s="675"/>
      <c r="EA65" s="675"/>
      <c r="EB65" s="675"/>
      <c r="EC65" s="675"/>
      <c r="ED65" s="675"/>
      <c r="EE65" s="675"/>
      <c r="EF65" s="675"/>
      <c r="EG65" s="675"/>
      <c r="EH65" s="675"/>
      <c r="EI65" s="675"/>
      <c r="EJ65" s="675"/>
      <c r="EK65" s="675"/>
      <c r="EL65" s="675"/>
      <c r="EM65" s="675"/>
      <c r="EN65" s="675"/>
      <c r="EO65" s="675"/>
      <c r="EP65" s="675"/>
      <c r="EQ65" s="675"/>
      <c r="ER65" s="675"/>
      <c r="ES65" s="675"/>
      <c r="ET65" s="675"/>
    </row>
    <row r="66" spans="1:152" ht="13.5" customHeight="1" thickBot="1" x14ac:dyDescent="0.2">
      <c r="A66" s="1392"/>
      <c r="B66" s="1393"/>
      <c r="C66" s="1394"/>
      <c r="D66" s="1440"/>
      <c r="E66" s="1441"/>
      <c r="F66" s="1464"/>
      <c r="G66" s="1465"/>
      <c r="H66" s="1464"/>
      <c r="I66" s="1441"/>
      <c r="J66" s="1464"/>
      <c r="K66" s="1465"/>
      <c r="L66" s="1464"/>
      <c r="M66" s="1465"/>
      <c r="N66" s="1479"/>
      <c r="O66" s="1461"/>
      <c r="P66" s="1432"/>
      <c r="Q66" s="1461"/>
      <c r="R66" s="1432"/>
      <c r="S66" s="1461"/>
      <c r="T66" s="1432"/>
      <c r="U66" s="1456"/>
      <c r="V66" s="1432"/>
      <c r="W66" s="1456"/>
      <c r="X66" s="1432"/>
      <c r="Y66" s="1433"/>
      <c r="Z66" s="748"/>
      <c r="AA66" s="1401" t="s">
        <v>1139</v>
      </c>
      <c r="AB66" s="1402"/>
      <c r="AC66" s="1402"/>
      <c r="AD66" s="1402"/>
      <c r="AE66" s="1403"/>
      <c r="AF66" s="1434" t="str">
        <f>IF(GameSheet!AF66="","",GameSheet!AF66)</f>
        <v/>
      </c>
      <c r="AG66" s="1435"/>
      <c r="AH66" s="1435"/>
      <c r="AI66" s="1435"/>
      <c r="AJ66" s="1435"/>
      <c r="AK66" s="1435"/>
      <c r="AL66" s="1436"/>
      <c r="AM66" s="666"/>
      <c r="AN66" s="1146" t="str">
        <f t="shared" si="36"/>
        <v>:</v>
      </c>
      <c r="AO66" s="1147"/>
      <c r="AP66" s="1147"/>
      <c r="AQ66" s="1167"/>
      <c r="AR66" s="1167"/>
      <c r="AS66" s="1167"/>
      <c r="AT66" s="1168"/>
      <c r="AU66" s="680"/>
      <c r="AV66" s="680"/>
      <c r="AW66" s="680"/>
      <c r="AX66" s="680"/>
      <c r="AY66" s="680"/>
      <c r="AZ66" s="680"/>
      <c r="BA66" s="680"/>
      <c r="BB66" s="671">
        <v>7</v>
      </c>
      <c r="BC66" s="763"/>
      <c r="BD66" s="1139" t="s">
        <v>88</v>
      </c>
      <c r="BE66" s="1140"/>
      <c r="BF66" s="675"/>
      <c r="BG66" s="675"/>
      <c r="BH66" s="675"/>
      <c r="BI66" s="675"/>
      <c r="BJ66" s="675"/>
      <c r="BK66" s="675"/>
      <c r="BL66" s="675"/>
      <c r="BM66" s="675"/>
      <c r="BN66" s="675"/>
      <c r="BO66" s="675"/>
      <c r="BP66" s="675"/>
      <c r="BQ66" s="675"/>
      <c r="BR66" s="675"/>
      <c r="BS66" s="675"/>
      <c r="BT66" s="675"/>
      <c r="BU66" s="675"/>
      <c r="BV66" s="675"/>
      <c r="BW66" s="675"/>
      <c r="BX66" s="675"/>
      <c r="BY66" s="675"/>
      <c r="BZ66" s="675"/>
      <c r="CA66" s="675"/>
      <c r="CB66" s="675"/>
      <c r="CC66" s="675"/>
      <c r="CD66" s="675"/>
      <c r="CE66" s="675"/>
      <c r="CF66" s="675"/>
      <c r="CG66" s="675"/>
      <c r="CH66" s="675"/>
      <c r="CI66" s="675"/>
      <c r="CJ66" s="675"/>
      <c r="CK66" s="675"/>
      <c r="CL66" s="675"/>
      <c r="CM66" s="675"/>
      <c r="CN66" s="675"/>
      <c r="CO66" s="675"/>
      <c r="CP66" s="675"/>
      <c r="CQ66" s="675"/>
      <c r="CR66" s="675"/>
      <c r="CS66" s="675"/>
      <c r="CT66" s="675"/>
      <c r="CU66" s="675"/>
      <c r="CV66" s="675"/>
      <c r="CW66" s="675"/>
      <c r="CX66" s="675"/>
      <c r="CY66" s="675"/>
      <c r="CZ66" s="675"/>
      <c r="DA66" s="675"/>
      <c r="DB66" s="675"/>
      <c r="DC66" s="675"/>
      <c r="DD66" s="675"/>
      <c r="DE66" s="675"/>
      <c r="DF66" s="675"/>
      <c r="DG66" s="675"/>
      <c r="DH66" s="675"/>
      <c r="DI66" s="675"/>
      <c r="DJ66" s="675"/>
      <c r="DK66" s="675"/>
      <c r="DL66" s="675"/>
      <c r="DM66" s="675"/>
      <c r="DN66" s="675"/>
      <c r="DO66" s="675"/>
      <c r="DP66" s="675"/>
      <c r="DQ66" s="675"/>
      <c r="DR66" s="675"/>
      <c r="DS66" s="675"/>
      <c r="DT66" s="675"/>
      <c r="DU66" s="675"/>
      <c r="DV66" s="675"/>
      <c r="DW66" s="675"/>
      <c r="DX66" s="675"/>
      <c r="DY66" s="675"/>
      <c r="DZ66" s="675"/>
      <c r="EA66" s="675"/>
      <c r="EB66" s="675"/>
      <c r="EC66" s="675"/>
      <c r="ED66" s="675"/>
      <c r="EE66" s="675"/>
      <c r="EF66" s="675"/>
      <c r="EG66" s="675"/>
      <c r="EH66" s="675"/>
      <c r="EI66" s="675"/>
      <c r="EJ66" s="675"/>
      <c r="EK66" s="675"/>
      <c r="EL66" s="675"/>
      <c r="EM66" s="675"/>
      <c r="EN66" s="675"/>
      <c r="EO66" s="675"/>
      <c r="EP66" s="675"/>
      <c r="EQ66" s="675"/>
      <c r="ER66" s="675"/>
      <c r="ES66" s="675"/>
      <c r="ET66" s="675"/>
      <c r="EU66" s="675"/>
      <c r="EV66" s="675"/>
    </row>
    <row r="67" spans="1:152" ht="13.5" customHeight="1" x14ac:dyDescent="0.15">
      <c r="A67" s="1471" t="s">
        <v>947</v>
      </c>
      <c r="B67" s="1471"/>
      <c r="C67" s="1471"/>
      <c r="D67" s="1471"/>
      <c r="E67" s="1471"/>
      <c r="F67" s="1471"/>
      <c r="G67" s="1471"/>
      <c r="H67" s="1471"/>
      <c r="I67" s="1471"/>
      <c r="J67" s="1471"/>
      <c r="K67" s="1471"/>
      <c r="L67" s="1471"/>
      <c r="M67" s="1471"/>
      <c r="N67" s="1471"/>
      <c r="O67" s="1471"/>
      <c r="P67" s="1471"/>
      <c r="Q67" s="1471"/>
      <c r="R67" s="1471"/>
      <c r="S67" s="1471"/>
      <c r="T67" s="1471"/>
      <c r="U67" s="1443" t="s">
        <v>166</v>
      </c>
      <c r="V67" s="1443"/>
      <c r="W67" s="1443"/>
      <c r="X67" s="1443"/>
      <c r="Y67" s="1443"/>
      <c r="Z67" s="1443"/>
      <c r="AA67" s="1443"/>
      <c r="AB67" s="1443"/>
      <c r="AC67" s="1443"/>
      <c r="AD67" s="1443"/>
      <c r="AE67" s="1443"/>
      <c r="AF67" s="1443"/>
      <c r="AG67" s="1443"/>
      <c r="AH67" s="1443"/>
      <c r="AI67" s="1443"/>
      <c r="AJ67" s="1443"/>
      <c r="AK67" s="1443"/>
      <c r="AL67" s="1443"/>
      <c r="AM67" s="666"/>
      <c r="AN67" s="1146" t="str">
        <f t="shared" si="36"/>
        <v>:</v>
      </c>
      <c r="AO67" s="1147"/>
      <c r="AP67" s="1147"/>
      <c r="AQ67" s="1158"/>
      <c r="AR67" s="1158"/>
      <c r="AS67" s="1158"/>
      <c r="AT67" s="1159"/>
      <c r="AU67" s="680"/>
      <c r="AV67" s="680"/>
      <c r="AW67" s="680"/>
      <c r="AX67" s="680"/>
      <c r="AY67" s="680"/>
      <c r="AZ67" s="680"/>
      <c r="BA67" s="680"/>
      <c r="BB67" s="671">
        <v>8</v>
      </c>
      <c r="BC67" s="763"/>
      <c r="BD67" s="1139" t="s">
        <v>88</v>
      </c>
      <c r="BE67" s="1140"/>
      <c r="BF67" s="675"/>
      <c r="BG67" s="675"/>
      <c r="BH67" s="675"/>
      <c r="BI67" s="675"/>
      <c r="BJ67" s="675"/>
      <c r="BK67" s="675"/>
      <c r="BL67" s="675"/>
      <c r="BM67" s="675"/>
      <c r="BN67" s="675"/>
      <c r="BO67" s="675"/>
      <c r="BP67" s="675"/>
      <c r="BQ67" s="675"/>
      <c r="BR67" s="675"/>
      <c r="BS67" s="675"/>
      <c r="BT67" s="675"/>
      <c r="BU67" s="675"/>
      <c r="BV67" s="675"/>
      <c r="BW67" s="675"/>
      <c r="BX67" s="675"/>
      <c r="BY67" s="675"/>
      <c r="BZ67" s="675"/>
      <c r="CA67" s="675"/>
      <c r="CB67" s="675"/>
      <c r="CC67" s="675"/>
      <c r="CD67" s="675"/>
      <c r="CE67" s="675"/>
      <c r="CF67" s="675"/>
      <c r="CG67" s="675"/>
      <c r="CH67" s="675"/>
      <c r="CI67" s="675"/>
      <c r="CJ67" s="675"/>
      <c r="CK67" s="675"/>
      <c r="CL67" s="675"/>
      <c r="CM67" s="675"/>
      <c r="CN67" s="675"/>
      <c r="CO67" s="675"/>
      <c r="CP67" s="675"/>
      <c r="CQ67" s="675"/>
      <c r="CR67" s="675"/>
      <c r="CS67" s="675"/>
      <c r="CT67" s="675"/>
      <c r="CU67" s="675"/>
      <c r="CV67" s="675"/>
      <c r="CW67" s="675"/>
      <c r="CX67" s="675"/>
      <c r="CY67" s="675"/>
      <c r="CZ67" s="675"/>
      <c r="DA67" s="675"/>
      <c r="DB67" s="675"/>
      <c r="DC67" s="675"/>
      <c r="DD67" s="675"/>
      <c r="DE67" s="675"/>
      <c r="DF67" s="675"/>
      <c r="DG67" s="675"/>
      <c r="DH67" s="675"/>
      <c r="DI67" s="675"/>
      <c r="DJ67" s="675"/>
      <c r="DK67" s="675"/>
      <c r="DL67" s="675"/>
      <c r="DM67" s="675"/>
      <c r="DN67" s="675"/>
      <c r="DO67" s="675"/>
      <c r="DP67" s="675"/>
      <c r="DQ67" s="675"/>
      <c r="DR67" s="675"/>
      <c r="DS67" s="675"/>
      <c r="DT67" s="675"/>
      <c r="DU67" s="675"/>
      <c r="DV67" s="675"/>
      <c r="DW67" s="675"/>
      <c r="DX67" s="675"/>
      <c r="DY67" s="675"/>
      <c r="DZ67" s="675"/>
      <c r="EA67" s="675"/>
      <c r="EB67" s="675"/>
      <c r="EC67" s="675"/>
      <c r="ED67" s="675"/>
      <c r="EE67" s="675"/>
      <c r="EF67" s="675"/>
      <c r="EG67" s="675"/>
      <c r="EH67" s="675"/>
      <c r="EI67" s="675"/>
      <c r="EJ67" s="675"/>
      <c r="EK67" s="675"/>
      <c r="EL67" s="675"/>
      <c r="EM67" s="675"/>
      <c r="EN67" s="675"/>
      <c r="EO67" s="675"/>
      <c r="EP67" s="675"/>
      <c r="EQ67" s="675"/>
      <c r="ER67" s="675"/>
      <c r="ES67" s="675"/>
      <c r="ET67" s="675"/>
      <c r="EU67" s="675"/>
      <c r="EV67" s="675"/>
    </row>
    <row r="68" spans="1:152" ht="13.5" customHeight="1" x14ac:dyDescent="0.15">
      <c r="A68" s="1228" t="s">
        <v>1145</v>
      </c>
      <c r="B68" s="1470"/>
      <c r="C68" s="1470"/>
      <c r="D68" s="1470"/>
      <c r="E68" s="1466" t="str">
        <f>IF(GameSheet!E68="","",GameSheet!E68)</f>
        <v/>
      </c>
      <c r="F68" s="1467"/>
      <c r="G68" s="1467"/>
      <c r="H68" s="1467"/>
      <c r="I68" s="1467"/>
      <c r="J68" s="1467"/>
      <c r="K68" s="1229" t="s">
        <v>1155</v>
      </c>
      <c r="L68" s="1229"/>
      <c r="M68" s="1229"/>
      <c r="N68" s="1229"/>
      <c r="O68" s="1444" t="str">
        <f>IF(GameSheet!O68="","",GameSheet!O68)</f>
        <v/>
      </c>
      <c r="P68" s="1445"/>
      <c r="Q68" s="1445"/>
      <c r="R68" s="1445"/>
      <c r="S68" s="1445"/>
      <c r="T68" s="1564"/>
      <c r="U68" s="1453" t="s">
        <v>1157</v>
      </c>
      <c r="V68" s="1454"/>
      <c r="W68" s="1454"/>
      <c r="X68" s="1454"/>
      <c r="Y68" s="1444" t="str">
        <f>IF(GameSheet!Y68="","",GameSheet!Y68)</f>
        <v/>
      </c>
      <c r="Z68" s="1445"/>
      <c r="AA68" s="1445"/>
      <c r="AB68" s="1445"/>
      <c r="AC68" s="1445"/>
      <c r="AD68" s="1445"/>
      <c r="AE68" s="1564"/>
      <c r="AF68" s="1444" t="str">
        <f>IF(GameSheet!AF68="","",GameSheet!AF68)</f>
        <v/>
      </c>
      <c r="AG68" s="1445"/>
      <c r="AH68" s="1445"/>
      <c r="AI68" s="1445"/>
      <c r="AJ68" s="1445"/>
      <c r="AK68" s="1445"/>
      <c r="AL68" s="1446"/>
      <c r="AM68" s="749"/>
      <c r="AN68" s="1146" t="str">
        <f t="shared" si="36"/>
        <v>:</v>
      </c>
      <c r="AO68" s="1147"/>
      <c r="AP68" s="1147"/>
      <c r="AQ68" s="1158"/>
      <c r="AR68" s="1158"/>
      <c r="AS68" s="1158"/>
      <c r="AT68" s="1159"/>
      <c r="AU68" s="680"/>
      <c r="AV68" s="680"/>
      <c r="AW68" s="680"/>
      <c r="AX68" s="680"/>
      <c r="AY68" s="680"/>
      <c r="AZ68" s="680"/>
      <c r="BA68" s="680"/>
      <c r="BB68" s="671">
        <v>9</v>
      </c>
      <c r="BC68" s="763"/>
      <c r="BD68" s="1139" t="s">
        <v>88</v>
      </c>
      <c r="BE68" s="1140"/>
      <c r="BF68" s="675"/>
      <c r="BG68" s="143" t="s">
        <v>526</v>
      </c>
      <c r="BH68" s="144"/>
      <c r="BI68" s="144"/>
      <c r="BJ68" s="675"/>
      <c r="BK68" s="675"/>
      <c r="BL68" s="675"/>
      <c r="BM68" s="675"/>
      <c r="BN68" s="675"/>
      <c r="BO68" s="675"/>
      <c r="BP68" s="675"/>
      <c r="BQ68" s="675"/>
      <c r="BR68" s="675"/>
      <c r="BS68" s="675"/>
      <c r="BT68" s="675"/>
      <c r="BU68" s="675"/>
      <c r="BV68" s="675"/>
      <c r="BW68" s="675"/>
      <c r="BX68" s="675"/>
      <c r="BY68" s="675"/>
      <c r="BZ68" s="675"/>
      <c r="CA68" s="675"/>
      <c r="CB68" s="675"/>
      <c r="CC68" s="675"/>
      <c r="CD68" s="675"/>
      <c r="CE68" s="675"/>
      <c r="CF68" s="675"/>
      <c r="CG68" s="675"/>
      <c r="CH68" s="675"/>
      <c r="CI68" s="675"/>
      <c r="CJ68" s="675"/>
      <c r="CK68" s="675"/>
      <c r="CL68" s="675"/>
      <c r="CM68" s="675"/>
      <c r="CN68" s="675"/>
      <c r="CO68" s="675"/>
      <c r="CP68" s="675"/>
      <c r="CQ68" s="675"/>
      <c r="CR68" s="675"/>
      <c r="CS68" s="675"/>
      <c r="CT68" s="675"/>
      <c r="CU68" s="675"/>
      <c r="CV68" s="675"/>
      <c r="CW68" s="675"/>
      <c r="CX68" s="675"/>
      <c r="CY68" s="675"/>
      <c r="CZ68" s="675"/>
      <c r="DA68" s="675"/>
      <c r="DB68" s="675"/>
      <c r="DC68" s="675"/>
      <c r="DD68" s="675"/>
      <c r="DE68" s="675"/>
      <c r="DF68" s="675"/>
      <c r="DG68" s="675"/>
      <c r="DH68" s="675"/>
      <c r="DI68" s="675"/>
      <c r="DJ68" s="675"/>
      <c r="DK68" s="675"/>
      <c r="DL68" s="675"/>
      <c r="DM68" s="675"/>
      <c r="DN68" s="675"/>
      <c r="DO68" s="675"/>
      <c r="DP68" s="675"/>
      <c r="DQ68" s="675"/>
      <c r="DR68" s="675"/>
      <c r="DS68" s="675"/>
      <c r="DT68" s="675"/>
      <c r="DU68" s="675"/>
      <c r="DV68" s="675"/>
      <c r="DW68" s="675"/>
      <c r="DX68" s="675"/>
      <c r="DY68" s="675"/>
      <c r="DZ68" s="675"/>
      <c r="EA68" s="675"/>
      <c r="EB68" s="675"/>
      <c r="EC68" s="675"/>
      <c r="ED68" s="675"/>
      <c r="EE68" s="675"/>
      <c r="EF68" s="675"/>
      <c r="EG68" s="675"/>
      <c r="EH68" s="675"/>
      <c r="EI68" s="675"/>
      <c r="EJ68" s="675"/>
      <c r="EK68" s="675"/>
      <c r="EL68" s="675"/>
      <c r="EM68" s="675"/>
      <c r="EN68" s="675"/>
      <c r="EO68" s="675"/>
      <c r="EP68" s="675"/>
      <c r="EQ68" s="675"/>
      <c r="ER68" s="675"/>
      <c r="ES68" s="675"/>
      <c r="ET68" s="675"/>
      <c r="EU68" s="675"/>
      <c r="EV68" s="675"/>
    </row>
    <row r="69" spans="1:152" ht="13.5" customHeight="1" x14ac:dyDescent="0.15">
      <c r="A69" s="1188" t="s">
        <v>1146</v>
      </c>
      <c r="B69" s="1442"/>
      <c r="C69" s="1442"/>
      <c r="D69" s="1442"/>
      <c r="E69" s="1466" t="str">
        <f>IF(GameSheet!E69="","",GameSheet!E69)</f>
        <v/>
      </c>
      <c r="F69" s="1467"/>
      <c r="G69" s="1467"/>
      <c r="H69" s="1467"/>
      <c r="I69" s="1467"/>
      <c r="J69" s="1467"/>
      <c r="K69" s="1189" t="s">
        <v>1155</v>
      </c>
      <c r="L69" s="1189"/>
      <c r="M69" s="1189"/>
      <c r="N69" s="1189"/>
      <c r="O69" s="1447" t="str">
        <f>IF(GameSheet!O69="","",GameSheet!O69)</f>
        <v/>
      </c>
      <c r="P69" s="979"/>
      <c r="Q69" s="979"/>
      <c r="R69" s="979"/>
      <c r="S69" s="979"/>
      <c r="T69" s="980"/>
      <c r="U69" s="1557" t="s">
        <v>1158</v>
      </c>
      <c r="V69" s="979"/>
      <c r="W69" s="979"/>
      <c r="X69" s="979"/>
      <c r="Y69" s="1447" t="str">
        <f>IF(GameSheet!Y69="","",GameSheet!Y69)</f>
        <v/>
      </c>
      <c r="Z69" s="1448"/>
      <c r="AA69" s="1448"/>
      <c r="AB69" s="1448"/>
      <c r="AC69" s="1448"/>
      <c r="AD69" s="1448"/>
      <c r="AE69" s="1565"/>
      <c r="AF69" s="1447" t="str">
        <f>IF(GameSheet!AF69="","",GameSheet!AF69)</f>
        <v/>
      </c>
      <c r="AG69" s="1448"/>
      <c r="AH69" s="1448"/>
      <c r="AI69" s="1448"/>
      <c r="AJ69" s="1448"/>
      <c r="AK69" s="1448"/>
      <c r="AL69" s="1449"/>
      <c r="AM69" s="749"/>
      <c r="AN69" s="1146" t="str">
        <f t="shared" si="36"/>
        <v>:</v>
      </c>
      <c r="AO69" s="1147"/>
      <c r="AP69" s="1147"/>
      <c r="AQ69" s="1158"/>
      <c r="AR69" s="1158"/>
      <c r="AS69" s="1158"/>
      <c r="AT69" s="1159"/>
      <c r="AU69" s="680"/>
      <c r="AV69" s="680"/>
      <c r="AW69" s="680"/>
      <c r="AX69" s="680"/>
      <c r="AY69" s="680"/>
      <c r="AZ69" s="680"/>
      <c r="BA69" s="680"/>
      <c r="BB69" s="671">
        <v>10</v>
      </c>
      <c r="BC69" s="763"/>
      <c r="BD69" s="1139" t="s">
        <v>88</v>
      </c>
      <c r="BE69" s="1140"/>
      <c r="BF69" s="675"/>
      <c r="BG69" s="987" t="s">
        <v>525</v>
      </c>
      <c r="BH69" s="988"/>
      <c r="BI69" s="989"/>
      <c r="BJ69" s="675"/>
      <c r="BK69" s="675"/>
      <c r="BL69" s="675"/>
      <c r="BM69" s="675"/>
      <c r="BN69" s="675"/>
      <c r="BO69" s="675"/>
      <c r="BP69" s="675"/>
      <c r="BQ69" s="675"/>
      <c r="BR69" s="675"/>
      <c r="BS69" s="675"/>
      <c r="BT69" s="675"/>
      <c r="BU69" s="675"/>
      <c r="BV69" s="675"/>
      <c r="BW69" s="675"/>
      <c r="BX69" s="675"/>
      <c r="BY69" s="675"/>
      <c r="BZ69" s="675"/>
      <c r="CA69" s="675"/>
      <c r="CB69" s="675"/>
      <c r="CC69" s="675"/>
      <c r="CD69" s="675"/>
      <c r="CE69" s="675"/>
      <c r="CF69" s="675"/>
      <c r="CG69" s="675"/>
      <c r="CH69" s="675"/>
      <c r="CI69" s="675"/>
      <c r="CJ69" s="675"/>
      <c r="CK69" s="675"/>
      <c r="CL69" s="675"/>
      <c r="CM69" s="675"/>
      <c r="CN69" s="675"/>
      <c r="CO69" s="675"/>
      <c r="CP69" s="675"/>
      <c r="CQ69" s="675"/>
      <c r="CR69" s="675"/>
      <c r="CS69" s="675"/>
      <c r="CT69" s="675"/>
      <c r="CU69" s="675"/>
      <c r="CV69" s="675"/>
      <c r="CW69" s="675"/>
      <c r="CX69" s="675"/>
      <c r="CY69" s="675"/>
      <c r="CZ69" s="675"/>
      <c r="DA69" s="675"/>
      <c r="DB69" s="675"/>
      <c r="DC69" s="675"/>
      <c r="DD69" s="675"/>
      <c r="DE69" s="675"/>
      <c r="DF69" s="675"/>
      <c r="DG69" s="675"/>
      <c r="DH69" s="675"/>
      <c r="DI69" s="675"/>
      <c r="DJ69" s="675"/>
      <c r="DK69" s="675"/>
      <c r="DL69" s="675"/>
      <c r="DM69" s="675"/>
      <c r="DN69" s="675"/>
      <c r="DO69" s="675"/>
      <c r="DP69" s="675"/>
      <c r="DQ69" s="675"/>
      <c r="DR69" s="675"/>
      <c r="DS69" s="675"/>
      <c r="DT69" s="675"/>
      <c r="DU69" s="675"/>
      <c r="DV69" s="675"/>
      <c r="DW69" s="675"/>
      <c r="DX69" s="675"/>
      <c r="DY69" s="675"/>
      <c r="DZ69" s="675"/>
      <c r="EA69" s="675"/>
      <c r="EB69" s="675"/>
      <c r="EC69" s="675"/>
      <c r="ED69" s="675"/>
      <c r="EE69" s="675"/>
      <c r="EF69" s="675"/>
      <c r="EG69" s="675"/>
      <c r="EH69" s="675"/>
      <c r="EI69" s="675"/>
      <c r="EJ69" s="675"/>
      <c r="EK69" s="675"/>
      <c r="EL69" s="675"/>
      <c r="EM69" s="675"/>
      <c r="EN69" s="675"/>
      <c r="EO69" s="675"/>
      <c r="EP69" s="675"/>
      <c r="EQ69" s="675"/>
      <c r="ER69" s="675"/>
      <c r="ES69" s="675"/>
      <c r="ET69" s="675"/>
      <c r="EU69" s="675"/>
      <c r="EV69" s="675"/>
    </row>
    <row r="70" spans="1:152" ht="13.5" customHeight="1" x14ac:dyDescent="0.15">
      <c r="A70" s="1231" t="s">
        <v>1147</v>
      </c>
      <c r="B70" s="1437"/>
      <c r="C70" s="1437"/>
      <c r="D70" s="1437"/>
      <c r="E70" s="1466" t="str">
        <f>IF(GameSheet!E70="","",GameSheet!E70)</f>
        <v/>
      </c>
      <c r="F70" s="1467"/>
      <c r="G70" s="1467"/>
      <c r="H70" s="1467"/>
      <c r="I70" s="1467"/>
      <c r="J70" s="1467"/>
      <c r="K70" s="1189" t="s">
        <v>1156</v>
      </c>
      <c r="L70" s="1442"/>
      <c r="M70" s="1442"/>
      <c r="N70" s="1442"/>
      <c r="O70" s="1447" t="str">
        <f>IF(GameSheet!O70="","",GameSheet!O70)</f>
        <v/>
      </c>
      <c r="P70" s="979"/>
      <c r="Q70" s="979"/>
      <c r="R70" s="979"/>
      <c r="S70" s="979"/>
      <c r="T70" s="980"/>
      <c r="U70" s="1558" t="s">
        <v>1142</v>
      </c>
      <c r="V70" s="1011"/>
      <c r="W70" s="1011"/>
      <c r="X70" s="1011"/>
      <c r="Y70" s="1447" t="str">
        <f>IF(Y69="   －","   －","")</f>
        <v/>
      </c>
      <c r="Z70" s="1448"/>
      <c r="AA70" s="1448"/>
      <c r="AB70" s="1448"/>
      <c r="AC70" s="1448"/>
      <c r="AD70" s="1448"/>
      <c r="AE70" s="1565"/>
      <c r="AF70" s="1447" t="str">
        <f>IF(AF69="   －","   －","")</f>
        <v/>
      </c>
      <c r="AG70" s="1448"/>
      <c r="AH70" s="1448"/>
      <c r="AI70" s="1448"/>
      <c r="AJ70" s="1448"/>
      <c r="AK70" s="1448"/>
      <c r="AL70" s="1449"/>
      <c r="AM70" s="749"/>
      <c r="AN70" s="1146" t="str">
        <f t="shared" si="36"/>
        <v>:</v>
      </c>
      <c r="AO70" s="1147"/>
      <c r="AP70" s="1147"/>
      <c r="AQ70" s="1158"/>
      <c r="AR70" s="1158"/>
      <c r="AS70" s="1158"/>
      <c r="AT70" s="1159"/>
      <c r="AU70" s="680"/>
      <c r="AV70" s="680"/>
      <c r="AW70" s="680"/>
      <c r="AX70" s="680"/>
      <c r="AY70" s="680"/>
      <c r="AZ70" s="680"/>
      <c r="BA70" s="680"/>
      <c r="BB70" s="671">
        <v>11</v>
      </c>
      <c r="BC70" s="763"/>
      <c r="BD70" s="1139" t="s">
        <v>88</v>
      </c>
      <c r="BE70" s="1140"/>
      <c r="BF70" s="675"/>
      <c r="BG70" s="145" t="s">
        <v>523</v>
      </c>
      <c r="BH70" s="990">
        <f>GameSheet!BH70</f>
        <v>0.625</v>
      </c>
      <c r="BI70" s="991"/>
      <c r="BJ70" s="675"/>
      <c r="BK70" s="675"/>
      <c r="BL70" s="675"/>
      <c r="BM70" s="675"/>
      <c r="BN70" s="675"/>
      <c r="BO70" s="675"/>
      <c r="BP70" s="675"/>
      <c r="BQ70" s="675"/>
      <c r="BR70" s="675"/>
      <c r="BS70" s="675"/>
      <c r="BT70" s="675"/>
      <c r="BU70" s="675"/>
      <c r="BV70" s="675"/>
      <c r="BW70" s="675"/>
      <c r="BX70" s="675"/>
      <c r="BY70" s="675"/>
      <c r="BZ70" s="675"/>
      <c r="CA70" s="675"/>
      <c r="CB70" s="675"/>
      <c r="CC70" s="675"/>
      <c r="CD70" s="675"/>
      <c r="CE70" s="675"/>
      <c r="CF70" s="675"/>
      <c r="CG70" s="675"/>
      <c r="CH70" s="675"/>
      <c r="CI70" s="675"/>
      <c r="CJ70" s="675"/>
      <c r="CK70" s="675"/>
      <c r="CL70" s="675"/>
      <c r="CM70" s="675"/>
      <c r="CN70" s="675"/>
      <c r="CO70" s="675"/>
      <c r="CP70" s="675"/>
      <c r="CQ70" s="675"/>
      <c r="CR70" s="675"/>
      <c r="CS70" s="675"/>
      <c r="CT70" s="675"/>
      <c r="CU70" s="675"/>
      <c r="CV70" s="675"/>
      <c r="CW70" s="675"/>
      <c r="CX70" s="675"/>
      <c r="CY70" s="675"/>
      <c r="CZ70" s="675"/>
      <c r="DA70" s="675"/>
      <c r="DB70" s="675"/>
      <c r="DC70" s="675"/>
      <c r="DD70" s="675"/>
      <c r="DE70" s="675"/>
      <c r="DF70" s="675"/>
      <c r="DG70" s="675"/>
      <c r="DH70" s="675"/>
      <c r="DI70" s="675"/>
      <c r="DJ70" s="675"/>
      <c r="DK70" s="675"/>
      <c r="DL70" s="675"/>
      <c r="DM70" s="675"/>
      <c r="DN70" s="675"/>
      <c r="DO70" s="675"/>
      <c r="DP70" s="675"/>
      <c r="DQ70" s="675"/>
      <c r="DR70" s="675"/>
      <c r="DS70" s="675"/>
      <c r="DT70" s="675"/>
      <c r="DU70" s="675"/>
      <c r="DV70" s="675"/>
      <c r="DW70" s="675"/>
      <c r="DX70" s="675"/>
      <c r="DY70" s="675"/>
      <c r="DZ70" s="675"/>
      <c r="EA70" s="675"/>
      <c r="EB70" s="675"/>
      <c r="EC70" s="675"/>
      <c r="ED70" s="675"/>
      <c r="EE70" s="675"/>
      <c r="EF70" s="675"/>
      <c r="EG70" s="675"/>
      <c r="EH70" s="675"/>
      <c r="EI70" s="675"/>
      <c r="EJ70" s="675"/>
      <c r="EK70" s="675"/>
      <c r="EL70" s="675"/>
      <c r="EM70" s="675"/>
      <c r="EN70" s="675"/>
      <c r="EO70" s="675"/>
      <c r="EP70" s="675"/>
      <c r="EQ70" s="675"/>
      <c r="ER70" s="675"/>
      <c r="ES70" s="675"/>
      <c r="ET70" s="675"/>
      <c r="EU70" s="675"/>
      <c r="EV70" s="675"/>
    </row>
    <row r="71" spans="1:152" ht="13.5" customHeight="1" x14ac:dyDescent="0.15">
      <c r="A71" s="1233" t="s">
        <v>1148</v>
      </c>
      <c r="B71" s="1472"/>
      <c r="C71" s="1472"/>
      <c r="D71" s="1472"/>
      <c r="E71" s="1468" t="str">
        <f>IF(GameSheet!E71="","",GameSheet!E71)</f>
        <v/>
      </c>
      <c r="F71" s="1469"/>
      <c r="G71" s="1469"/>
      <c r="H71" s="1469"/>
      <c r="I71" s="1469"/>
      <c r="J71" s="1469"/>
      <c r="K71" s="1226" t="s">
        <v>1144</v>
      </c>
      <c r="L71" s="1472"/>
      <c r="M71" s="1472"/>
      <c r="N71" s="1472"/>
      <c r="O71" s="1450" t="str">
        <f>IF(GameSheet!O71="","",GameSheet!O71)</f>
        <v/>
      </c>
      <c r="P71" s="1473"/>
      <c r="Q71" s="1473"/>
      <c r="R71" s="1473"/>
      <c r="S71" s="1473"/>
      <c r="T71" s="1474"/>
      <c r="U71" s="1559"/>
      <c r="V71" s="1560"/>
      <c r="W71" s="1560"/>
      <c r="X71" s="1560"/>
      <c r="Y71" s="1450"/>
      <c r="Z71" s="1451"/>
      <c r="AA71" s="1451"/>
      <c r="AB71" s="1451"/>
      <c r="AC71" s="1451"/>
      <c r="AD71" s="1451"/>
      <c r="AE71" s="1566"/>
      <c r="AF71" s="1450"/>
      <c r="AG71" s="1451"/>
      <c r="AH71" s="1451"/>
      <c r="AI71" s="1451"/>
      <c r="AJ71" s="1451"/>
      <c r="AK71" s="1451"/>
      <c r="AL71" s="1452"/>
      <c r="AM71" s="749"/>
      <c r="AN71" s="1218" t="str">
        <f t="shared" si="36"/>
        <v>:</v>
      </c>
      <c r="AO71" s="1219"/>
      <c r="AP71" s="1219"/>
      <c r="AQ71" s="1237"/>
      <c r="AR71" s="1237"/>
      <c r="AS71" s="1237"/>
      <c r="AT71" s="1245"/>
      <c r="AU71" s="680"/>
      <c r="AV71" s="680"/>
      <c r="AW71" s="680"/>
      <c r="AX71" s="680"/>
      <c r="AY71" s="680"/>
      <c r="AZ71" s="680"/>
      <c r="BA71" s="680"/>
      <c r="BB71" s="672">
        <v>12</v>
      </c>
      <c r="BC71" s="765"/>
      <c r="BD71" s="1143" t="s">
        <v>88</v>
      </c>
      <c r="BE71" s="1144"/>
      <c r="BF71" s="675"/>
      <c r="BG71" s="146" t="s">
        <v>217</v>
      </c>
      <c r="BH71" s="992">
        <f>GameSheet!BH71</f>
        <v>0.20833333333333334</v>
      </c>
      <c r="BI71" s="993"/>
      <c r="BJ71" s="675"/>
      <c r="BK71" s="675"/>
      <c r="BL71" s="675"/>
      <c r="BM71" s="675"/>
      <c r="BN71" s="675"/>
      <c r="BO71" s="675"/>
      <c r="BP71" s="675"/>
      <c r="BQ71" s="675"/>
      <c r="BR71" s="675"/>
      <c r="BS71" s="675"/>
      <c r="BT71" s="675"/>
      <c r="BU71" s="675"/>
      <c r="BV71" s="675"/>
      <c r="BW71" s="675"/>
      <c r="BX71" s="675"/>
      <c r="BY71" s="675"/>
      <c r="BZ71" s="675"/>
      <c r="CA71" s="675"/>
      <c r="CB71" s="675"/>
      <c r="CC71" s="675"/>
      <c r="CD71" s="675"/>
      <c r="CE71" s="675"/>
      <c r="CF71" s="675"/>
      <c r="CG71" s="675"/>
      <c r="CH71" s="675"/>
      <c r="CI71" s="675"/>
      <c r="CJ71" s="675"/>
      <c r="CK71" s="675"/>
      <c r="CL71" s="675"/>
      <c r="CM71" s="675"/>
      <c r="CN71" s="675"/>
      <c r="CO71" s="675"/>
      <c r="CP71" s="675"/>
      <c r="CQ71" s="675"/>
      <c r="CR71" s="675"/>
      <c r="CS71" s="675"/>
      <c r="CT71" s="675"/>
      <c r="CU71" s="675"/>
      <c r="CV71" s="675"/>
      <c r="CW71" s="675"/>
      <c r="CX71" s="675"/>
      <c r="CY71" s="675"/>
      <c r="CZ71" s="675"/>
      <c r="DA71" s="675"/>
      <c r="DB71" s="675"/>
      <c r="DC71" s="675"/>
      <c r="DD71" s="675"/>
      <c r="DE71" s="675"/>
      <c r="DF71" s="675"/>
      <c r="DG71" s="675"/>
      <c r="DH71" s="675"/>
      <c r="DI71" s="675"/>
      <c r="DJ71" s="675"/>
      <c r="DK71" s="675"/>
      <c r="DL71" s="675"/>
      <c r="DM71" s="675"/>
      <c r="DN71" s="675"/>
      <c r="DO71" s="675"/>
      <c r="DP71" s="675"/>
      <c r="DQ71" s="675"/>
      <c r="DR71" s="675"/>
      <c r="DS71" s="675"/>
      <c r="DT71" s="675"/>
      <c r="DU71" s="675"/>
      <c r="DV71" s="675"/>
      <c r="DW71" s="675"/>
      <c r="DX71" s="675"/>
      <c r="DY71" s="675"/>
      <c r="DZ71" s="675"/>
      <c r="EA71" s="675"/>
      <c r="EB71" s="675"/>
      <c r="EC71" s="675"/>
      <c r="ED71" s="675"/>
      <c r="EE71" s="675"/>
      <c r="EF71" s="675"/>
      <c r="EG71" s="675"/>
      <c r="EH71" s="675"/>
      <c r="EI71" s="675"/>
      <c r="EJ71" s="675"/>
      <c r="EK71" s="675"/>
      <c r="EL71" s="675"/>
      <c r="EM71" s="675"/>
      <c r="EN71" s="675"/>
      <c r="EO71" s="675"/>
      <c r="EP71" s="675"/>
      <c r="EQ71" s="675"/>
      <c r="ER71" s="675"/>
      <c r="ES71" s="675"/>
      <c r="ET71" s="675"/>
      <c r="EU71" s="675"/>
      <c r="EV71" s="675"/>
    </row>
    <row r="72" spans="1:152" ht="12" customHeight="1" x14ac:dyDescent="0.15">
      <c r="A72" s="770" t="str">
        <f>IF(GameSheet!A72="","",GameSheet!A72)</f>
        <v>*</v>
      </c>
      <c r="B72" s="907" t="str">
        <f>IF(GameSheet!B72="","",GameSheet!B72)</f>
        <v>No notes added.</v>
      </c>
      <c r="C72" s="903"/>
      <c r="D72" s="903"/>
      <c r="E72" s="903"/>
      <c r="F72" s="903"/>
      <c r="G72" s="903"/>
      <c r="H72" s="903"/>
      <c r="I72" s="903"/>
      <c r="J72" s="903"/>
      <c r="K72" s="903"/>
      <c r="L72" s="903"/>
      <c r="M72" s="903"/>
      <c r="N72" s="903"/>
      <c r="O72" s="903"/>
      <c r="P72" s="903"/>
      <c r="Q72" s="903"/>
      <c r="R72" s="903"/>
      <c r="S72" s="903"/>
      <c r="T72" s="903"/>
      <c r="U72" s="903"/>
      <c r="V72" s="903"/>
      <c r="W72" s="903"/>
      <c r="X72" s="903"/>
      <c r="Y72" s="903"/>
      <c r="Z72" s="903"/>
      <c r="AA72" s="903"/>
      <c r="AB72" s="903"/>
      <c r="AC72" s="903"/>
      <c r="AD72" s="903"/>
      <c r="AE72" s="903"/>
      <c r="AF72" s="903"/>
      <c r="AG72" s="903"/>
      <c r="AH72" s="903"/>
      <c r="AI72" s="903"/>
      <c r="AJ72" s="903"/>
      <c r="AK72" s="903"/>
      <c r="AL72" s="903"/>
      <c r="AM72" s="675"/>
      <c r="AN72" s="675"/>
      <c r="AO72" s="675"/>
      <c r="AP72" s="675"/>
      <c r="AQ72" s="675"/>
      <c r="AR72" s="675"/>
      <c r="AS72" s="675"/>
      <c r="AT72" s="675"/>
      <c r="AU72" s="752"/>
      <c r="AV72" s="752"/>
      <c r="AW72" s="752"/>
      <c r="AX72" s="752"/>
      <c r="AY72" s="752"/>
      <c r="AZ72" s="675"/>
      <c r="BA72" s="675"/>
      <c r="BB72" s="675"/>
      <c r="BC72" s="675"/>
      <c r="BD72" s="675"/>
      <c r="BE72" s="675"/>
      <c r="BF72" s="675"/>
      <c r="BG72" s="675"/>
      <c r="BH72" s="675"/>
      <c r="BI72" s="675"/>
      <c r="BJ72" s="675"/>
      <c r="BK72" s="675"/>
      <c r="BL72" s="675"/>
      <c r="BM72" s="675"/>
      <c r="BN72" s="675"/>
      <c r="BO72" s="675"/>
      <c r="BP72" s="675"/>
      <c r="BQ72" s="675"/>
      <c r="BR72" s="675"/>
      <c r="BS72" s="675"/>
      <c r="BT72" s="675"/>
      <c r="BU72" s="675"/>
      <c r="BV72" s="675"/>
      <c r="BW72" s="675"/>
      <c r="BX72" s="675"/>
      <c r="BY72" s="675"/>
      <c r="BZ72" s="675"/>
      <c r="CA72" s="675"/>
      <c r="CB72" s="675"/>
      <c r="CC72" s="675"/>
      <c r="CD72" s="675"/>
      <c r="CE72" s="675"/>
      <c r="CF72" s="675"/>
      <c r="CG72" s="675"/>
      <c r="CH72" s="675"/>
      <c r="CI72" s="675"/>
      <c r="CJ72" s="675"/>
      <c r="CK72" s="675"/>
      <c r="CL72" s="675"/>
      <c r="CM72" s="675"/>
      <c r="CN72" s="675"/>
      <c r="CO72" s="675"/>
      <c r="CP72" s="675"/>
      <c r="CQ72" s="675"/>
      <c r="CR72" s="675"/>
      <c r="CS72" s="675"/>
      <c r="CT72" s="675"/>
      <c r="CU72" s="675"/>
      <c r="CV72" s="675"/>
      <c r="CW72" s="675"/>
      <c r="CX72" s="675"/>
      <c r="CY72" s="675"/>
      <c r="CZ72" s="675"/>
      <c r="DA72" s="675"/>
      <c r="DB72" s="675"/>
      <c r="DC72" s="675"/>
      <c r="DD72" s="675"/>
      <c r="DE72" s="675"/>
      <c r="DF72" s="675"/>
      <c r="DG72" s="675"/>
      <c r="DH72" s="675"/>
      <c r="DI72" s="675"/>
      <c r="DJ72" s="675"/>
      <c r="DK72" s="675"/>
      <c r="DL72" s="675"/>
      <c r="DM72" s="675"/>
      <c r="DN72" s="675"/>
      <c r="DO72" s="675"/>
      <c r="DP72" s="675"/>
      <c r="DQ72" s="675"/>
      <c r="DR72" s="675"/>
      <c r="DS72" s="675"/>
      <c r="DT72" s="675"/>
      <c r="DU72" s="675"/>
      <c r="DV72" s="675"/>
      <c r="DW72" s="675"/>
      <c r="DX72" s="675"/>
      <c r="DY72" s="675"/>
      <c r="DZ72" s="675"/>
      <c r="EA72" s="675"/>
      <c r="EB72" s="675"/>
      <c r="EC72" s="675"/>
      <c r="ED72" s="675"/>
      <c r="EE72" s="675"/>
      <c r="EF72" s="675"/>
      <c r="EG72" s="675"/>
      <c r="EH72" s="675"/>
      <c r="EI72" s="675"/>
      <c r="EJ72" s="675"/>
      <c r="EK72" s="675"/>
      <c r="EL72" s="675"/>
      <c r="EM72" s="675"/>
      <c r="EN72" s="675"/>
      <c r="EO72" s="675"/>
      <c r="EP72" s="675"/>
    </row>
    <row r="73" spans="1:152" x14ac:dyDescent="0.15">
      <c r="A73" s="675"/>
      <c r="B73" s="675"/>
      <c r="C73" s="675"/>
      <c r="D73" s="675"/>
      <c r="E73" s="675"/>
      <c r="F73" s="675"/>
      <c r="G73" s="675"/>
      <c r="H73" s="675"/>
      <c r="I73" s="675"/>
      <c r="J73" s="675"/>
      <c r="K73" s="675"/>
      <c r="L73" s="675"/>
      <c r="M73" s="675"/>
      <c r="N73" s="675"/>
      <c r="O73" s="675"/>
      <c r="P73" s="675"/>
      <c r="Q73" s="675"/>
      <c r="R73" s="675"/>
      <c r="S73" s="675"/>
      <c r="T73" s="891"/>
      <c r="U73" s="675"/>
      <c r="V73" s="675"/>
      <c r="W73" s="675"/>
      <c r="X73" s="675"/>
      <c r="Y73" s="675"/>
      <c r="Z73" s="675"/>
      <c r="AA73" s="675"/>
      <c r="AB73" s="675"/>
      <c r="AC73" s="675"/>
      <c r="AD73" s="675"/>
      <c r="AE73" s="675"/>
      <c r="AF73" s="675"/>
      <c r="AG73" s="675"/>
      <c r="AH73" s="675"/>
      <c r="AI73" s="675"/>
      <c r="AJ73" s="675"/>
      <c r="AK73" s="675"/>
      <c r="AL73" s="675"/>
      <c r="AM73" s="675"/>
      <c r="AN73" s="675"/>
      <c r="AO73" s="675"/>
      <c r="AP73" s="675"/>
      <c r="AQ73" s="675"/>
      <c r="AR73" s="675"/>
      <c r="AS73" s="675"/>
      <c r="AT73" s="675"/>
      <c r="AU73" s="752"/>
      <c r="AV73" s="752"/>
      <c r="AW73" s="752"/>
      <c r="AX73" s="752"/>
      <c r="AY73" s="752"/>
      <c r="AZ73" s="675"/>
      <c r="BA73" s="675"/>
      <c r="BB73" s="675"/>
      <c r="BC73" s="675"/>
      <c r="BD73" s="675"/>
      <c r="BE73" s="675"/>
      <c r="BF73" s="675"/>
      <c r="BG73" s="675"/>
      <c r="BH73" s="675"/>
      <c r="BI73" s="675"/>
      <c r="BJ73" s="675"/>
      <c r="BK73" s="675"/>
      <c r="BL73" s="675"/>
      <c r="BM73" s="675"/>
      <c r="BN73" s="675"/>
      <c r="BO73" s="675"/>
      <c r="BP73" s="675"/>
      <c r="BQ73" s="675"/>
      <c r="BR73" s="675"/>
      <c r="BS73" s="675"/>
      <c r="BT73" s="675"/>
      <c r="BU73" s="675"/>
      <c r="BV73" s="675"/>
      <c r="BW73" s="675"/>
      <c r="BX73" s="675"/>
      <c r="BY73" s="675"/>
      <c r="BZ73" s="675"/>
      <c r="CA73" s="675"/>
      <c r="CB73" s="675"/>
      <c r="CC73" s="675"/>
      <c r="CD73" s="675"/>
      <c r="CE73" s="675"/>
      <c r="CF73" s="675"/>
      <c r="CG73" s="675"/>
      <c r="CH73" s="675"/>
      <c r="CI73" s="675"/>
      <c r="CJ73" s="675"/>
      <c r="CK73" s="675"/>
      <c r="CL73" s="675"/>
      <c r="CM73" s="675"/>
      <c r="CN73" s="675"/>
      <c r="CO73" s="675"/>
      <c r="CP73" s="675"/>
      <c r="CQ73" s="675"/>
      <c r="CR73" s="675"/>
      <c r="CS73" s="675"/>
      <c r="CT73" s="675"/>
      <c r="CU73" s="675"/>
      <c r="CV73" s="675"/>
      <c r="CW73" s="675"/>
      <c r="CX73" s="675"/>
      <c r="CY73" s="675"/>
      <c r="CZ73" s="675"/>
      <c r="DA73" s="675"/>
      <c r="DB73" s="675"/>
      <c r="DC73" s="675"/>
      <c r="DD73" s="675"/>
      <c r="DE73" s="675"/>
      <c r="DF73" s="675"/>
      <c r="DG73" s="675"/>
      <c r="DH73" s="675"/>
      <c r="DI73" s="675"/>
      <c r="DJ73" s="675"/>
      <c r="DK73" s="675"/>
      <c r="DL73" s="675"/>
      <c r="DM73" s="675"/>
      <c r="DN73" s="675"/>
      <c r="DO73" s="675"/>
      <c r="DP73" s="675"/>
      <c r="DQ73" s="675"/>
      <c r="DR73" s="675"/>
      <c r="DS73" s="675"/>
      <c r="DT73" s="675"/>
      <c r="DU73" s="675"/>
      <c r="DV73" s="675"/>
      <c r="DW73" s="675"/>
      <c r="DX73" s="675"/>
      <c r="DY73" s="675"/>
      <c r="DZ73" s="675"/>
      <c r="EA73" s="675"/>
      <c r="EB73" s="675"/>
      <c r="EC73" s="675"/>
      <c r="ED73" s="675"/>
      <c r="EE73" s="675"/>
      <c r="EF73" s="675"/>
      <c r="EG73" s="675"/>
      <c r="EH73" s="675"/>
      <c r="EI73" s="675"/>
      <c r="EJ73" s="675"/>
      <c r="EK73" s="675"/>
      <c r="EL73" s="675"/>
      <c r="EM73" s="675"/>
      <c r="EN73" s="675"/>
      <c r="EO73" s="675"/>
      <c r="EP73" s="675"/>
    </row>
    <row r="74" spans="1:152" x14ac:dyDescent="0.15">
      <c r="A74" s="675"/>
      <c r="B74" s="675"/>
      <c r="C74" s="675"/>
      <c r="D74" s="675"/>
      <c r="E74" s="675"/>
      <c r="F74" s="675"/>
      <c r="G74" s="675"/>
      <c r="H74" s="675"/>
      <c r="I74" s="675"/>
      <c r="J74" s="675"/>
      <c r="K74" s="675"/>
      <c r="L74" s="675"/>
      <c r="M74" s="675"/>
      <c r="N74" s="675"/>
      <c r="O74" s="675"/>
      <c r="P74" s="675"/>
      <c r="Q74" s="675"/>
      <c r="R74" s="675"/>
      <c r="S74" s="675"/>
      <c r="T74" s="891"/>
      <c r="U74" s="675"/>
      <c r="V74" s="675"/>
      <c r="W74" s="675"/>
      <c r="X74" s="675"/>
      <c r="Y74" s="675"/>
      <c r="Z74" s="675"/>
      <c r="AA74" s="675"/>
      <c r="AB74" s="675"/>
      <c r="AC74" s="675"/>
      <c r="AD74" s="675"/>
      <c r="AE74" s="675"/>
      <c r="AF74" s="675"/>
      <c r="AG74" s="675"/>
      <c r="AH74" s="675"/>
      <c r="AI74" s="675"/>
      <c r="AJ74" s="675"/>
      <c r="AK74" s="675"/>
      <c r="AL74" s="675"/>
      <c r="AM74" s="675"/>
      <c r="AN74" s="675"/>
      <c r="AO74" s="675"/>
      <c r="AP74" s="675"/>
      <c r="AQ74" s="675"/>
      <c r="AR74" s="675"/>
      <c r="AS74" s="675"/>
      <c r="AT74" s="675"/>
      <c r="AU74" s="752"/>
      <c r="AV74" s="752"/>
      <c r="AW74" s="752"/>
      <c r="AX74" s="752"/>
      <c r="AY74" s="752"/>
      <c r="AZ74" s="675"/>
      <c r="BA74" s="675"/>
      <c r="BB74" s="675"/>
      <c r="BC74" s="675"/>
      <c r="BD74" s="675"/>
      <c r="BE74" s="675"/>
      <c r="BF74" s="675"/>
      <c r="BG74" s="675"/>
      <c r="BH74" s="675"/>
      <c r="BI74" s="675"/>
      <c r="BJ74" s="675"/>
      <c r="BK74" s="675"/>
      <c r="BL74" s="675"/>
      <c r="BM74" s="675"/>
      <c r="BN74" s="675"/>
      <c r="BO74" s="675"/>
      <c r="BP74" s="675"/>
      <c r="BQ74" s="675"/>
      <c r="BR74" s="675"/>
      <c r="BS74" s="675"/>
      <c r="BT74" s="675"/>
      <c r="BU74" s="675"/>
      <c r="BV74" s="675"/>
      <c r="BW74" s="675"/>
      <c r="BX74" s="675"/>
      <c r="BY74" s="675"/>
      <c r="BZ74" s="675"/>
      <c r="CA74" s="675"/>
      <c r="CB74" s="675"/>
      <c r="CC74" s="675"/>
      <c r="CD74" s="675"/>
      <c r="CE74" s="675"/>
      <c r="CF74" s="675"/>
      <c r="CG74" s="675"/>
      <c r="CH74" s="675"/>
      <c r="CI74" s="675"/>
      <c r="CJ74" s="675"/>
      <c r="CK74" s="675"/>
      <c r="CL74" s="675"/>
      <c r="CM74" s="675"/>
      <c r="CN74" s="675"/>
      <c r="CO74" s="675"/>
      <c r="CP74" s="675"/>
      <c r="CQ74" s="675"/>
      <c r="CR74" s="675"/>
      <c r="CS74" s="675"/>
      <c r="CT74" s="675"/>
      <c r="CU74" s="675"/>
      <c r="CV74" s="675"/>
      <c r="CW74" s="675"/>
      <c r="CX74" s="675"/>
      <c r="CY74" s="675"/>
      <c r="CZ74" s="675"/>
      <c r="DA74" s="675"/>
      <c r="DB74" s="675"/>
      <c r="DC74" s="675"/>
      <c r="DD74" s="675"/>
      <c r="DE74" s="675"/>
      <c r="DF74" s="675"/>
      <c r="DG74" s="675"/>
      <c r="DH74" s="675"/>
      <c r="DI74" s="675"/>
      <c r="DJ74" s="675"/>
      <c r="DK74" s="675"/>
      <c r="DL74" s="675"/>
      <c r="DM74" s="675"/>
      <c r="DN74" s="675"/>
      <c r="DO74" s="675"/>
      <c r="DP74" s="675"/>
      <c r="DQ74" s="675"/>
      <c r="DR74" s="675"/>
      <c r="DS74" s="675"/>
      <c r="DT74" s="675"/>
      <c r="DU74" s="675"/>
      <c r="DV74" s="675"/>
      <c r="DW74" s="675"/>
      <c r="DX74" s="675"/>
      <c r="DY74" s="675"/>
      <c r="DZ74" s="675"/>
      <c r="EA74" s="675"/>
      <c r="EB74" s="675"/>
      <c r="EC74" s="675"/>
      <c r="ED74" s="675"/>
      <c r="EE74" s="675"/>
      <c r="EF74" s="675"/>
      <c r="EG74" s="675"/>
      <c r="EH74" s="675"/>
      <c r="EI74" s="675"/>
      <c r="EJ74" s="675"/>
      <c r="EK74" s="675"/>
      <c r="EL74" s="675"/>
      <c r="EM74" s="675"/>
      <c r="EN74" s="675"/>
      <c r="EO74" s="675"/>
      <c r="EP74" s="675"/>
    </row>
    <row r="75" spans="1:152" x14ac:dyDescent="0.15">
      <c r="A75" s="675"/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891"/>
      <c r="U75" s="675"/>
      <c r="V75" s="675"/>
      <c r="W75" s="675"/>
      <c r="X75" s="675"/>
      <c r="Y75" s="675"/>
      <c r="Z75" s="675"/>
      <c r="AA75" s="675"/>
      <c r="AB75" s="675"/>
      <c r="AC75" s="675"/>
      <c r="AD75" s="675"/>
      <c r="AE75" s="675"/>
      <c r="AF75" s="675"/>
      <c r="AG75" s="675"/>
      <c r="AH75" s="675"/>
      <c r="AI75" s="675"/>
      <c r="AJ75" s="675"/>
      <c r="AK75" s="675"/>
      <c r="AL75" s="675"/>
      <c r="AM75" s="675"/>
      <c r="AN75" s="675"/>
      <c r="AO75" s="675"/>
      <c r="AP75" s="675"/>
      <c r="AQ75" s="675"/>
      <c r="AR75" s="675"/>
      <c r="AS75" s="675"/>
      <c r="AT75" s="675"/>
      <c r="AU75" s="752"/>
      <c r="AV75" s="752"/>
      <c r="AW75" s="752"/>
      <c r="AX75" s="752"/>
      <c r="AY75" s="752"/>
      <c r="AZ75" s="675"/>
      <c r="BA75" s="675"/>
      <c r="BB75" s="675"/>
      <c r="BC75" s="675"/>
      <c r="BD75" s="675"/>
      <c r="BE75" s="675"/>
      <c r="BF75" s="675"/>
      <c r="BG75" s="675"/>
      <c r="BH75" s="675"/>
      <c r="BI75" s="675"/>
      <c r="BJ75" s="675"/>
      <c r="BK75" s="675"/>
      <c r="BL75" s="675"/>
      <c r="BM75" s="675"/>
      <c r="BN75" s="675"/>
      <c r="BO75" s="675"/>
      <c r="BP75" s="675"/>
      <c r="BQ75" s="675"/>
      <c r="BR75" s="675"/>
      <c r="BS75" s="675"/>
      <c r="BT75" s="675"/>
      <c r="BU75" s="675"/>
      <c r="BV75" s="675"/>
      <c r="BW75" s="675"/>
      <c r="BX75" s="675"/>
      <c r="BY75" s="675"/>
      <c r="BZ75" s="675"/>
      <c r="CA75" s="675"/>
      <c r="CB75" s="675"/>
      <c r="CC75" s="675"/>
      <c r="CD75" s="675"/>
      <c r="CE75" s="675"/>
      <c r="CF75" s="675"/>
      <c r="CG75" s="675"/>
      <c r="CH75" s="675"/>
      <c r="CI75" s="675"/>
      <c r="CJ75" s="675"/>
      <c r="CK75" s="675"/>
      <c r="CL75" s="675"/>
      <c r="CM75" s="675"/>
      <c r="CN75" s="675"/>
      <c r="CO75" s="675"/>
      <c r="CP75" s="675"/>
      <c r="CQ75" s="675"/>
      <c r="CR75" s="675"/>
      <c r="CS75" s="675"/>
      <c r="CT75" s="675"/>
      <c r="CU75" s="675"/>
      <c r="CV75" s="675"/>
      <c r="CW75" s="675"/>
      <c r="CX75" s="675"/>
      <c r="CY75" s="675"/>
      <c r="CZ75" s="675"/>
      <c r="DA75" s="675"/>
      <c r="DB75" s="675"/>
      <c r="DC75" s="675"/>
      <c r="DD75" s="675"/>
      <c r="DE75" s="675"/>
      <c r="DF75" s="675"/>
      <c r="DG75" s="675"/>
      <c r="DH75" s="675"/>
      <c r="DI75" s="675"/>
      <c r="DJ75" s="675"/>
      <c r="DK75" s="675"/>
      <c r="DL75" s="675"/>
      <c r="DM75" s="675"/>
      <c r="DN75" s="675"/>
      <c r="DO75" s="675"/>
      <c r="DP75" s="675"/>
      <c r="DQ75" s="675"/>
      <c r="DR75" s="675"/>
      <c r="DS75" s="675"/>
      <c r="DT75" s="675"/>
      <c r="DU75" s="675"/>
      <c r="DV75" s="675"/>
      <c r="DW75" s="675"/>
      <c r="DX75" s="675"/>
      <c r="DY75" s="675"/>
      <c r="DZ75" s="675"/>
      <c r="EA75" s="675"/>
      <c r="EB75" s="675"/>
      <c r="EC75" s="675"/>
      <c r="ED75" s="675"/>
      <c r="EE75" s="675"/>
      <c r="EF75" s="675"/>
      <c r="EG75" s="675"/>
      <c r="EH75" s="675"/>
      <c r="EI75" s="675"/>
      <c r="EJ75" s="675"/>
      <c r="EK75" s="675"/>
      <c r="EL75" s="675"/>
      <c r="EM75" s="675"/>
      <c r="EN75" s="675"/>
      <c r="EO75" s="675"/>
      <c r="EP75" s="675"/>
    </row>
    <row r="76" spans="1:152" x14ac:dyDescent="0.15">
      <c r="A76" s="675"/>
      <c r="B76" s="675"/>
      <c r="C76" s="675"/>
      <c r="D76" s="675"/>
      <c r="E76" s="675"/>
      <c r="F76" s="675"/>
      <c r="G76" s="675"/>
      <c r="H76" s="675"/>
      <c r="I76" s="675"/>
      <c r="J76" s="675"/>
      <c r="K76" s="675"/>
      <c r="L76" s="675"/>
      <c r="M76" s="675"/>
      <c r="N76" s="675"/>
      <c r="O76" s="675"/>
      <c r="P76" s="675"/>
      <c r="Q76" s="675"/>
      <c r="R76" s="675"/>
      <c r="S76" s="675"/>
      <c r="T76" s="891"/>
      <c r="U76" s="675"/>
      <c r="V76" s="675"/>
      <c r="W76" s="675"/>
      <c r="X76" s="675"/>
      <c r="Y76" s="675"/>
      <c r="Z76" s="675"/>
      <c r="AA76" s="675"/>
      <c r="AB76" s="675"/>
      <c r="AC76" s="675"/>
      <c r="AD76" s="675"/>
      <c r="AE76" s="675"/>
      <c r="AF76" s="675"/>
      <c r="AG76" s="675"/>
      <c r="AH76" s="675"/>
      <c r="AI76" s="675"/>
      <c r="AJ76" s="675"/>
      <c r="AK76" s="675"/>
      <c r="AL76" s="675"/>
      <c r="AM76" s="675"/>
      <c r="AN76" s="675"/>
      <c r="AO76" s="675"/>
      <c r="AP76" s="675"/>
      <c r="AQ76" s="675"/>
      <c r="AR76" s="675"/>
      <c r="AS76" s="675"/>
      <c r="AT76" s="675"/>
      <c r="AU76" s="752"/>
      <c r="AV76" s="752"/>
      <c r="AW76" s="752"/>
      <c r="AX76" s="752"/>
      <c r="AY76" s="752"/>
      <c r="AZ76" s="675"/>
      <c r="BA76" s="675"/>
      <c r="BB76" s="675"/>
      <c r="BC76" s="675"/>
      <c r="BD76" s="675"/>
      <c r="BE76" s="675"/>
      <c r="BF76" s="675"/>
      <c r="BG76" s="675"/>
      <c r="BH76" s="675"/>
      <c r="BI76" s="675"/>
      <c r="BJ76" s="675"/>
      <c r="BK76" s="675"/>
      <c r="BL76" s="675"/>
      <c r="BM76" s="675"/>
      <c r="BN76" s="675"/>
      <c r="BO76" s="675"/>
      <c r="BP76" s="675"/>
      <c r="BQ76" s="675"/>
      <c r="BR76" s="675"/>
      <c r="BS76" s="675"/>
      <c r="BT76" s="675"/>
      <c r="BU76" s="675"/>
      <c r="BV76" s="675"/>
      <c r="BW76" s="675"/>
      <c r="BX76" s="675"/>
      <c r="BY76" s="675"/>
      <c r="BZ76" s="675"/>
      <c r="CA76" s="675"/>
      <c r="CB76" s="675"/>
      <c r="CC76" s="675"/>
      <c r="CD76" s="675"/>
      <c r="CE76" s="675"/>
      <c r="CF76" s="675"/>
      <c r="CG76" s="675"/>
      <c r="CH76" s="675"/>
      <c r="CI76" s="675"/>
      <c r="CJ76" s="675"/>
      <c r="CK76" s="675"/>
      <c r="CL76" s="675"/>
      <c r="CM76" s="675"/>
      <c r="CN76" s="675"/>
      <c r="CO76" s="675"/>
      <c r="CP76" s="675"/>
      <c r="CQ76" s="675"/>
      <c r="CR76" s="675"/>
      <c r="CS76" s="675"/>
      <c r="CT76" s="675"/>
      <c r="CU76" s="675"/>
      <c r="CV76" s="675"/>
      <c r="CW76" s="675"/>
      <c r="CX76" s="675"/>
      <c r="CY76" s="675"/>
      <c r="CZ76" s="675"/>
      <c r="DA76" s="675"/>
      <c r="DB76" s="675"/>
      <c r="DC76" s="675"/>
      <c r="DD76" s="675"/>
      <c r="DE76" s="675"/>
      <c r="DF76" s="675"/>
      <c r="DG76" s="675"/>
      <c r="DH76" s="675"/>
      <c r="DI76" s="675"/>
      <c r="DJ76" s="675"/>
      <c r="DK76" s="675"/>
      <c r="DL76" s="675"/>
      <c r="DM76" s="675"/>
      <c r="DN76" s="675"/>
      <c r="DO76" s="675"/>
      <c r="DP76" s="675"/>
      <c r="DQ76" s="675"/>
      <c r="DR76" s="675"/>
      <c r="DS76" s="675"/>
      <c r="DT76" s="675"/>
      <c r="DU76" s="675"/>
      <c r="DV76" s="675"/>
      <c r="DW76" s="675"/>
      <c r="DX76" s="675"/>
      <c r="DY76" s="675"/>
      <c r="DZ76" s="675"/>
      <c r="EA76" s="675"/>
      <c r="EB76" s="675"/>
      <c r="EC76" s="675"/>
      <c r="ED76" s="675"/>
      <c r="EE76" s="675"/>
      <c r="EF76" s="675"/>
      <c r="EG76" s="675"/>
      <c r="EH76" s="675"/>
      <c r="EI76" s="675"/>
      <c r="EJ76" s="675"/>
      <c r="EK76" s="675"/>
      <c r="EL76" s="675"/>
      <c r="EM76" s="675"/>
      <c r="EN76" s="675"/>
      <c r="EO76" s="675"/>
      <c r="EP76" s="675"/>
    </row>
    <row r="77" spans="1:152" x14ac:dyDescent="0.15">
      <c r="A77" s="675"/>
      <c r="B77" s="675"/>
      <c r="C77" s="675"/>
      <c r="D77" s="675"/>
      <c r="E77" s="675"/>
      <c r="F77" s="675"/>
      <c r="G77" s="675"/>
      <c r="H77" s="675"/>
      <c r="I77" s="675"/>
      <c r="J77" s="675"/>
      <c r="K77" s="675"/>
      <c r="L77" s="675"/>
      <c r="M77" s="675"/>
      <c r="N77" s="675"/>
      <c r="O77" s="675"/>
      <c r="P77" s="675"/>
      <c r="Q77" s="675"/>
      <c r="R77" s="675"/>
      <c r="S77" s="675"/>
      <c r="T77" s="891"/>
      <c r="U77" s="675"/>
      <c r="V77" s="675"/>
      <c r="W77" s="675"/>
      <c r="X77" s="675"/>
      <c r="Y77" s="675"/>
      <c r="Z77" s="675"/>
      <c r="AA77" s="675"/>
      <c r="AB77" s="675"/>
      <c r="AC77" s="675"/>
      <c r="AD77" s="675"/>
      <c r="AE77" s="675"/>
      <c r="AF77" s="675"/>
      <c r="AG77" s="675"/>
      <c r="AH77" s="675"/>
      <c r="AI77" s="675"/>
      <c r="AJ77" s="675"/>
      <c r="AK77" s="675"/>
      <c r="AL77" s="675"/>
      <c r="AM77" s="675"/>
      <c r="AN77" s="675"/>
      <c r="AO77" s="675"/>
      <c r="AP77" s="675"/>
      <c r="AQ77" s="675"/>
      <c r="AR77" s="675"/>
      <c r="AS77" s="675"/>
      <c r="AT77" s="675"/>
      <c r="AU77" s="752"/>
      <c r="AV77" s="752"/>
      <c r="AW77" s="752"/>
      <c r="AX77" s="752"/>
      <c r="AY77" s="752"/>
      <c r="AZ77" s="675"/>
      <c r="BA77" s="675"/>
      <c r="BB77" s="675"/>
      <c r="BC77" s="675"/>
      <c r="BD77" s="675"/>
      <c r="BE77" s="675"/>
      <c r="BF77" s="675"/>
      <c r="BG77" s="675"/>
      <c r="BH77" s="675"/>
      <c r="BI77" s="675"/>
      <c r="BJ77" s="675"/>
      <c r="BK77" s="675"/>
      <c r="BL77" s="675"/>
      <c r="BM77" s="675"/>
      <c r="BN77" s="675"/>
      <c r="BO77" s="675"/>
      <c r="BP77" s="675"/>
      <c r="BQ77" s="675"/>
      <c r="BR77" s="675"/>
      <c r="BS77" s="675"/>
      <c r="BT77" s="675"/>
      <c r="BU77" s="675"/>
      <c r="BV77" s="675"/>
      <c r="BW77" s="675"/>
      <c r="BX77" s="675"/>
      <c r="BY77" s="675"/>
      <c r="BZ77" s="675"/>
      <c r="CA77" s="675"/>
      <c r="CB77" s="675"/>
      <c r="CC77" s="675"/>
      <c r="CD77" s="675"/>
      <c r="CE77" s="675"/>
      <c r="CF77" s="675"/>
      <c r="CG77" s="675"/>
      <c r="CH77" s="675"/>
      <c r="CI77" s="675"/>
      <c r="CJ77" s="675"/>
      <c r="CK77" s="675"/>
      <c r="CL77" s="675"/>
      <c r="CM77" s="675"/>
      <c r="CN77" s="675"/>
      <c r="CO77" s="675"/>
      <c r="CP77" s="675"/>
      <c r="CQ77" s="675"/>
      <c r="CR77" s="675"/>
      <c r="CS77" s="675"/>
      <c r="CT77" s="675"/>
      <c r="CU77" s="675"/>
      <c r="CV77" s="675"/>
      <c r="CW77" s="675"/>
      <c r="CX77" s="675"/>
      <c r="CY77" s="675"/>
      <c r="CZ77" s="675"/>
      <c r="DA77" s="675"/>
      <c r="DB77" s="675"/>
      <c r="DC77" s="675"/>
      <c r="DD77" s="675"/>
      <c r="DE77" s="675"/>
      <c r="DF77" s="675"/>
      <c r="DG77" s="675"/>
      <c r="DH77" s="675"/>
      <c r="DI77" s="675"/>
      <c r="DJ77" s="675"/>
      <c r="DK77" s="675"/>
      <c r="DL77" s="675"/>
      <c r="DM77" s="675"/>
      <c r="DN77" s="675"/>
      <c r="DO77" s="675"/>
      <c r="DP77" s="675"/>
      <c r="DQ77" s="675"/>
      <c r="DR77" s="675"/>
      <c r="DS77" s="675"/>
      <c r="DT77" s="675"/>
      <c r="DU77" s="675"/>
      <c r="DV77" s="675"/>
      <c r="DW77" s="675"/>
      <c r="DX77" s="675"/>
      <c r="DY77" s="675"/>
      <c r="DZ77" s="675"/>
      <c r="EA77" s="675"/>
      <c r="EB77" s="675"/>
      <c r="EC77" s="675"/>
      <c r="ED77" s="675"/>
      <c r="EE77" s="675"/>
      <c r="EF77" s="675"/>
      <c r="EG77" s="675"/>
      <c r="EH77" s="675"/>
      <c r="EI77" s="675"/>
      <c r="EJ77" s="675"/>
      <c r="EK77" s="675"/>
      <c r="EL77" s="675"/>
      <c r="EM77" s="675"/>
      <c r="EN77" s="675"/>
      <c r="EO77" s="675"/>
      <c r="EP77" s="675"/>
    </row>
    <row r="78" spans="1:152" x14ac:dyDescent="0.15">
      <c r="A78" s="675"/>
      <c r="B78" s="675"/>
      <c r="C78" s="675"/>
      <c r="D78" s="675"/>
      <c r="E78" s="675"/>
      <c r="F78" s="675"/>
      <c r="G78" s="675"/>
      <c r="H78" s="675"/>
      <c r="I78" s="675"/>
      <c r="J78" s="675"/>
      <c r="K78" s="675"/>
      <c r="L78" s="675"/>
      <c r="M78" s="675"/>
      <c r="N78" s="675"/>
      <c r="O78" s="675"/>
      <c r="P78" s="675"/>
      <c r="Q78" s="675"/>
      <c r="R78" s="675"/>
      <c r="S78" s="675"/>
      <c r="T78" s="891"/>
      <c r="U78" s="675"/>
      <c r="V78" s="675"/>
      <c r="W78" s="675"/>
      <c r="X78" s="675"/>
      <c r="Y78" s="675"/>
      <c r="Z78" s="675"/>
      <c r="AA78" s="675"/>
      <c r="AB78" s="675"/>
      <c r="AC78" s="675"/>
      <c r="AD78" s="675"/>
      <c r="AE78" s="675"/>
      <c r="AF78" s="675"/>
      <c r="AG78" s="675"/>
      <c r="AH78" s="675"/>
      <c r="AI78" s="675"/>
      <c r="AJ78" s="675"/>
      <c r="AK78" s="675"/>
      <c r="AL78" s="675"/>
      <c r="AM78" s="675"/>
      <c r="AN78" s="675"/>
      <c r="AO78" s="675"/>
      <c r="AP78" s="675"/>
      <c r="AQ78" s="675"/>
      <c r="AR78" s="675"/>
      <c r="AS78" s="675"/>
      <c r="AT78" s="675"/>
      <c r="AU78" s="752"/>
      <c r="AV78" s="752"/>
      <c r="AW78" s="752"/>
      <c r="AX78" s="752"/>
      <c r="AY78" s="752"/>
      <c r="AZ78" s="675"/>
      <c r="BA78" s="675"/>
      <c r="BB78" s="675"/>
      <c r="BC78" s="675"/>
      <c r="BD78" s="675"/>
      <c r="BE78" s="675"/>
      <c r="BF78" s="675"/>
      <c r="BG78" s="675"/>
      <c r="BH78" s="675"/>
      <c r="BI78" s="675"/>
      <c r="BJ78" s="675"/>
      <c r="BK78" s="675"/>
      <c r="BL78" s="675"/>
      <c r="BM78" s="675"/>
      <c r="BN78" s="675"/>
      <c r="BO78" s="675"/>
      <c r="BP78" s="675"/>
      <c r="BQ78" s="675"/>
      <c r="BR78" s="675"/>
      <c r="BS78" s="675"/>
      <c r="BT78" s="675"/>
      <c r="BU78" s="675"/>
      <c r="BV78" s="675"/>
      <c r="BW78" s="675"/>
      <c r="BX78" s="675"/>
      <c r="BY78" s="675"/>
      <c r="BZ78" s="675"/>
      <c r="CA78" s="675"/>
      <c r="CB78" s="675"/>
      <c r="CC78" s="675"/>
      <c r="CD78" s="675"/>
      <c r="CE78" s="675"/>
      <c r="CF78" s="675"/>
      <c r="CG78" s="675"/>
      <c r="CH78" s="675"/>
      <c r="CI78" s="675"/>
      <c r="CJ78" s="675"/>
      <c r="CK78" s="675"/>
      <c r="CL78" s="675"/>
      <c r="CM78" s="675"/>
      <c r="CN78" s="675"/>
      <c r="CO78" s="675"/>
      <c r="CP78" s="675"/>
      <c r="CQ78" s="675"/>
      <c r="CR78" s="675"/>
      <c r="CS78" s="675"/>
      <c r="CT78" s="675"/>
      <c r="CU78" s="675"/>
      <c r="CV78" s="675"/>
      <c r="CW78" s="675"/>
      <c r="CX78" s="675"/>
      <c r="CY78" s="675"/>
      <c r="CZ78" s="675"/>
      <c r="DA78" s="675"/>
      <c r="DB78" s="675"/>
      <c r="DC78" s="675"/>
      <c r="DD78" s="675"/>
      <c r="DE78" s="675"/>
      <c r="DF78" s="675"/>
      <c r="DG78" s="675"/>
      <c r="DH78" s="675"/>
      <c r="DI78" s="675"/>
      <c r="DJ78" s="675"/>
      <c r="DK78" s="675"/>
      <c r="DL78" s="675"/>
      <c r="DM78" s="675"/>
      <c r="DN78" s="675"/>
      <c r="DO78" s="675"/>
      <c r="DP78" s="675"/>
      <c r="DQ78" s="675"/>
      <c r="DR78" s="675"/>
      <c r="DS78" s="675"/>
      <c r="DT78" s="675"/>
      <c r="DU78" s="675"/>
      <c r="DV78" s="675"/>
      <c r="DW78" s="675"/>
      <c r="DX78" s="675"/>
      <c r="DY78" s="675"/>
      <c r="DZ78" s="675"/>
      <c r="EA78" s="675"/>
      <c r="EB78" s="675"/>
      <c r="EC78" s="675"/>
      <c r="ED78" s="675"/>
      <c r="EE78" s="675"/>
      <c r="EF78" s="675"/>
      <c r="EG78" s="675"/>
      <c r="EH78" s="675"/>
      <c r="EI78" s="675"/>
      <c r="EJ78" s="675"/>
      <c r="EK78" s="675"/>
      <c r="EL78" s="675"/>
      <c r="EM78" s="675"/>
      <c r="EN78" s="675"/>
      <c r="EO78" s="675"/>
      <c r="EP78" s="675"/>
    </row>
    <row r="79" spans="1:152" x14ac:dyDescent="0.15">
      <c r="A79" s="675"/>
      <c r="B79" s="675"/>
      <c r="C79" s="675"/>
      <c r="D79" s="675"/>
      <c r="E79" s="675"/>
      <c r="F79" s="675"/>
      <c r="G79" s="675"/>
      <c r="H79" s="675"/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891"/>
      <c r="U79" s="675"/>
      <c r="V79" s="675"/>
      <c r="W79" s="675"/>
      <c r="X79" s="675"/>
      <c r="Y79" s="675"/>
      <c r="Z79" s="675"/>
      <c r="AA79" s="675"/>
      <c r="AB79" s="675"/>
      <c r="AC79" s="675"/>
      <c r="AD79" s="675"/>
      <c r="AE79" s="675"/>
      <c r="AF79" s="675"/>
      <c r="AG79" s="675"/>
      <c r="AH79" s="675"/>
      <c r="AI79" s="675"/>
      <c r="AJ79" s="675"/>
      <c r="AK79" s="675"/>
      <c r="AL79" s="675"/>
      <c r="AM79" s="675"/>
      <c r="AN79" s="675"/>
      <c r="AO79" s="675"/>
      <c r="AP79" s="675"/>
      <c r="AQ79" s="675"/>
      <c r="AR79" s="675"/>
      <c r="AS79" s="675"/>
      <c r="AT79" s="675"/>
      <c r="AU79" s="752"/>
      <c r="AV79" s="752"/>
      <c r="AW79" s="752"/>
      <c r="AX79" s="752"/>
      <c r="AY79" s="752"/>
      <c r="AZ79" s="675"/>
      <c r="BA79" s="675"/>
      <c r="BB79" s="675"/>
      <c r="BC79" s="675"/>
      <c r="BD79" s="675"/>
      <c r="BE79" s="675"/>
      <c r="BF79" s="675"/>
      <c r="BG79" s="675"/>
      <c r="BH79" s="675"/>
      <c r="BI79" s="675"/>
      <c r="BJ79" s="675"/>
      <c r="BK79" s="675"/>
      <c r="BL79" s="675"/>
      <c r="BM79" s="675"/>
      <c r="BN79" s="675"/>
      <c r="BO79" s="675"/>
      <c r="BP79" s="675"/>
      <c r="BQ79" s="675"/>
      <c r="BR79" s="675"/>
      <c r="BS79" s="675"/>
      <c r="BT79" s="675"/>
      <c r="BU79" s="675"/>
      <c r="BV79" s="675"/>
      <c r="BW79" s="675"/>
      <c r="BX79" s="675"/>
      <c r="BY79" s="675"/>
      <c r="BZ79" s="675"/>
      <c r="CA79" s="675"/>
      <c r="CB79" s="675"/>
      <c r="CC79" s="675"/>
      <c r="CD79" s="675"/>
      <c r="CE79" s="675"/>
      <c r="CF79" s="675"/>
      <c r="CG79" s="675"/>
      <c r="CH79" s="675"/>
      <c r="CI79" s="675"/>
      <c r="CJ79" s="675"/>
      <c r="CK79" s="675"/>
      <c r="CL79" s="675"/>
      <c r="CM79" s="675"/>
      <c r="CN79" s="675"/>
      <c r="CO79" s="675"/>
      <c r="CP79" s="675"/>
      <c r="CQ79" s="675"/>
      <c r="CR79" s="675"/>
      <c r="CS79" s="675"/>
      <c r="CT79" s="675"/>
      <c r="CU79" s="675"/>
      <c r="CV79" s="675"/>
      <c r="CW79" s="675"/>
      <c r="CX79" s="675"/>
      <c r="CY79" s="675"/>
      <c r="CZ79" s="675"/>
      <c r="DA79" s="675"/>
      <c r="DB79" s="675"/>
      <c r="DC79" s="675"/>
      <c r="DD79" s="675"/>
      <c r="DE79" s="675"/>
      <c r="DF79" s="675"/>
      <c r="DG79" s="675"/>
      <c r="DH79" s="675"/>
      <c r="DI79" s="675"/>
      <c r="DJ79" s="675"/>
      <c r="DK79" s="675"/>
      <c r="DL79" s="675"/>
      <c r="DM79" s="675"/>
      <c r="DN79" s="675"/>
      <c r="DO79" s="675"/>
      <c r="DP79" s="675"/>
      <c r="DQ79" s="675"/>
      <c r="DR79" s="675"/>
      <c r="DS79" s="675"/>
      <c r="DT79" s="675"/>
      <c r="DU79" s="675"/>
      <c r="DV79" s="675"/>
      <c r="DW79" s="675"/>
      <c r="DX79" s="675"/>
      <c r="DY79" s="675"/>
      <c r="DZ79" s="675"/>
      <c r="EA79" s="675"/>
      <c r="EB79" s="675"/>
      <c r="EC79" s="675"/>
      <c r="ED79" s="675"/>
      <c r="EE79" s="675"/>
      <c r="EF79" s="675"/>
      <c r="EG79" s="675"/>
      <c r="EH79" s="675"/>
      <c r="EI79" s="675"/>
      <c r="EJ79" s="675"/>
      <c r="EK79" s="675"/>
      <c r="EL79" s="675"/>
      <c r="EM79" s="675"/>
      <c r="EN79" s="675"/>
      <c r="EO79" s="675"/>
      <c r="EP79" s="675"/>
    </row>
    <row r="80" spans="1:152" x14ac:dyDescent="0.15">
      <c r="A80" s="675"/>
      <c r="B80" s="675"/>
      <c r="C80" s="675"/>
      <c r="D80" s="675"/>
      <c r="E80" s="675"/>
      <c r="F80" s="675"/>
      <c r="G80" s="675"/>
      <c r="H80" s="675"/>
      <c r="I80" s="675"/>
      <c r="J80" s="675"/>
      <c r="K80" s="675"/>
      <c r="L80" s="675"/>
      <c r="M80" s="675"/>
      <c r="N80" s="675"/>
      <c r="O80" s="675"/>
      <c r="P80" s="675"/>
      <c r="Q80" s="675"/>
      <c r="R80" s="675"/>
      <c r="S80" s="675"/>
      <c r="T80" s="891"/>
      <c r="U80" s="675"/>
      <c r="V80" s="675"/>
      <c r="W80" s="675"/>
      <c r="X80" s="675"/>
      <c r="Y80" s="675"/>
      <c r="Z80" s="675"/>
      <c r="AA80" s="675"/>
      <c r="AB80" s="675"/>
      <c r="AC80" s="675"/>
      <c r="AD80" s="675"/>
      <c r="AE80" s="675"/>
      <c r="AF80" s="675"/>
      <c r="AG80" s="675"/>
      <c r="AH80" s="675"/>
      <c r="AI80" s="675"/>
      <c r="AJ80" s="675"/>
      <c r="AK80" s="675"/>
      <c r="AL80" s="675"/>
      <c r="AM80" s="675"/>
      <c r="AN80" s="675"/>
      <c r="AO80" s="675"/>
      <c r="AP80" s="675"/>
      <c r="AQ80" s="675"/>
      <c r="AR80" s="675"/>
      <c r="AS80" s="675"/>
      <c r="AT80" s="675"/>
      <c r="AU80" s="752"/>
      <c r="AV80" s="752"/>
      <c r="AW80" s="752"/>
      <c r="AX80" s="752"/>
      <c r="AY80" s="752"/>
      <c r="AZ80" s="675"/>
      <c r="BA80" s="675"/>
      <c r="BB80" s="675"/>
      <c r="BC80" s="675"/>
      <c r="BD80" s="675"/>
      <c r="BE80" s="675"/>
      <c r="BF80" s="675"/>
      <c r="BG80" s="675"/>
      <c r="BH80" s="675"/>
      <c r="BI80" s="675"/>
      <c r="BJ80" s="675"/>
      <c r="BK80" s="675"/>
      <c r="BL80" s="675"/>
      <c r="BM80" s="675"/>
      <c r="BN80" s="675"/>
      <c r="BO80" s="675"/>
      <c r="BP80" s="675"/>
      <c r="BQ80" s="675"/>
      <c r="BR80" s="675"/>
      <c r="BS80" s="675"/>
      <c r="BT80" s="675"/>
      <c r="BU80" s="675"/>
      <c r="BV80" s="675"/>
      <c r="BW80" s="675"/>
      <c r="BX80" s="675"/>
      <c r="BY80" s="675"/>
      <c r="BZ80" s="675"/>
      <c r="CA80" s="675"/>
      <c r="CB80" s="675"/>
      <c r="CC80" s="675"/>
      <c r="CD80" s="675"/>
      <c r="CE80" s="675"/>
      <c r="CF80" s="675"/>
      <c r="CG80" s="675"/>
      <c r="CH80" s="675"/>
      <c r="CI80" s="675"/>
      <c r="CJ80" s="675"/>
      <c r="CK80" s="675"/>
      <c r="CL80" s="675"/>
      <c r="CM80" s="675"/>
      <c r="CN80" s="675"/>
      <c r="CO80" s="675"/>
      <c r="CP80" s="675"/>
      <c r="CQ80" s="675"/>
      <c r="CR80" s="675"/>
      <c r="CS80" s="675"/>
      <c r="CT80" s="675"/>
      <c r="CU80" s="675"/>
      <c r="CV80" s="675"/>
      <c r="CW80" s="675"/>
      <c r="CX80" s="675"/>
      <c r="CY80" s="675"/>
      <c r="CZ80" s="675"/>
      <c r="DA80" s="675"/>
      <c r="DB80" s="675"/>
      <c r="DC80" s="675"/>
      <c r="DD80" s="675"/>
      <c r="DE80" s="675"/>
      <c r="DF80" s="675"/>
      <c r="DG80" s="675"/>
      <c r="DH80" s="675"/>
      <c r="DI80" s="675"/>
      <c r="DJ80" s="675"/>
      <c r="DK80" s="675"/>
      <c r="DL80" s="675"/>
      <c r="DM80" s="675"/>
      <c r="DN80" s="675"/>
      <c r="DO80" s="675"/>
      <c r="DP80" s="675"/>
      <c r="DQ80" s="675"/>
      <c r="DR80" s="675"/>
      <c r="DS80" s="675"/>
      <c r="DT80" s="675"/>
      <c r="DU80" s="675"/>
      <c r="DV80" s="675"/>
      <c r="DW80" s="675"/>
      <c r="DX80" s="675"/>
      <c r="DY80" s="675"/>
      <c r="DZ80" s="675"/>
      <c r="EA80" s="675"/>
      <c r="EB80" s="675"/>
      <c r="EC80" s="675"/>
      <c r="ED80" s="675"/>
      <c r="EE80" s="675"/>
      <c r="EF80" s="675"/>
      <c r="EG80" s="675"/>
      <c r="EH80" s="675"/>
      <c r="EI80" s="675"/>
      <c r="EJ80" s="675"/>
      <c r="EK80" s="675"/>
      <c r="EL80" s="675"/>
      <c r="EM80" s="675"/>
      <c r="EN80" s="675"/>
      <c r="EO80" s="675"/>
      <c r="EP80" s="675"/>
    </row>
    <row r="81" spans="1:146" x14ac:dyDescent="0.15">
      <c r="A81" s="675"/>
      <c r="B81" s="675"/>
      <c r="C81" s="675"/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891"/>
      <c r="U81" s="675"/>
      <c r="V81" s="675"/>
      <c r="W81" s="675"/>
      <c r="X81" s="675"/>
      <c r="Y81" s="675"/>
      <c r="Z81" s="675"/>
      <c r="AA81" s="675"/>
      <c r="AB81" s="675"/>
      <c r="AC81" s="675"/>
      <c r="AD81" s="675"/>
      <c r="AE81" s="675"/>
      <c r="AF81" s="675"/>
      <c r="AG81" s="675"/>
      <c r="AH81" s="675"/>
      <c r="AI81" s="675"/>
      <c r="AJ81" s="675"/>
      <c r="AK81" s="675"/>
      <c r="AL81" s="675"/>
      <c r="AM81" s="675"/>
      <c r="AN81" s="675"/>
      <c r="AO81" s="675"/>
      <c r="AP81" s="675"/>
      <c r="AQ81" s="675"/>
      <c r="AR81" s="675"/>
      <c r="AS81" s="675"/>
      <c r="AT81" s="675"/>
      <c r="AU81" s="752"/>
      <c r="AV81" s="752"/>
      <c r="AW81" s="752"/>
      <c r="AX81" s="752"/>
      <c r="AY81" s="752"/>
      <c r="AZ81" s="675"/>
      <c r="BA81" s="675"/>
      <c r="BB81" s="675"/>
      <c r="BC81" s="675"/>
      <c r="BD81" s="675"/>
      <c r="BE81" s="675"/>
      <c r="BF81" s="675"/>
      <c r="BG81" s="675"/>
      <c r="BH81" s="675"/>
      <c r="BI81" s="675"/>
      <c r="BJ81" s="675"/>
      <c r="BK81" s="675"/>
      <c r="BL81" s="675"/>
      <c r="BM81" s="675"/>
      <c r="BN81" s="675"/>
      <c r="BO81" s="675"/>
      <c r="BP81" s="675"/>
      <c r="BQ81" s="675"/>
      <c r="BR81" s="675"/>
      <c r="BS81" s="675"/>
      <c r="BT81" s="675"/>
      <c r="BU81" s="675"/>
      <c r="BV81" s="675"/>
      <c r="BW81" s="675"/>
      <c r="BX81" s="675"/>
      <c r="BY81" s="675"/>
      <c r="BZ81" s="675"/>
      <c r="CA81" s="675"/>
      <c r="CB81" s="675"/>
      <c r="CC81" s="675"/>
      <c r="CD81" s="675"/>
      <c r="CE81" s="675"/>
      <c r="CF81" s="675"/>
      <c r="CG81" s="675"/>
      <c r="CH81" s="675"/>
      <c r="CI81" s="675"/>
      <c r="CJ81" s="675"/>
      <c r="CK81" s="675"/>
      <c r="CL81" s="675"/>
      <c r="CM81" s="675"/>
      <c r="CN81" s="675"/>
      <c r="CO81" s="675"/>
      <c r="CP81" s="675"/>
      <c r="CQ81" s="675"/>
      <c r="CR81" s="675"/>
      <c r="CS81" s="675"/>
      <c r="CT81" s="675"/>
      <c r="CU81" s="675"/>
      <c r="CV81" s="675"/>
      <c r="CW81" s="675"/>
      <c r="CX81" s="675"/>
      <c r="CY81" s="675"/>
      <c r="CZ81" s="675"/>
      <c r="DA81" s="675"/>
      <c r="DB81" s="675"/>
      <c r="DC81" s="675"/>
      <c r="DD81" s="675"/>
      <c r="DE81" s="675"/>
      <c r="DF81" s="675"/>
      <c r="DG81" s="675"/>
      <c r="DH81" s="675"/>
      <c r="DI81" s="675"/>
      <c r="DJ81" s="675"/>
      <c r="DK81" s="675"/>
      <c r="DL81" s="675"/>
      <c r="DM81" s="675"/>
      <c r="DN81" s="675"/>
      <c r="DO81" s="675"/>
      <c r="DP81" s="675"/>
      <c r="DQ81" s="675"/>
      <c r="DR81" s="675"/>
      <c r="DS81" s="675"/>
      <c r="DT81" s="675"/>
      <c r="DU81" s="675"/>
      <c r="DV81" s="675"/>
      <c r="DW81" s="675"/>
      <c r="DX81" s="675"/>
      <c r="DY81" s="675"/>
      <c r="DZ81" s="675"/>
      <c r="EA81" s="675"/>
      <c r="EB81" s="675"/>
      <c r="EC81" s="675"/>
      <c r="ED81" s="675"/>
      <c r="EE81" s="675"/>
      <c r="EF81" s="675"/>
      <c r="EG81" s="675"/>
      <c r="EH81" s="675"/>
      <c r="EI81" s="675"/>
      <c r="EJ81" s="675"/>
      <c r="EK81" s="675"/>
      <c r="EL81" s="675"/>
      <c r="EM81" s="675"/>
      <c r="EN81" s="675"/>
      <c r="EO81" s="675"/>
      <c r="EP81" s="675"/>
    </row>
    <row r="82" spans="1:146" x14ac:dyDescent="0.15">
      <c r="A82" s="675"/>
      <c r="B82" s="675"/>
      <c r="C82" s="675"/>
      <c r="D82" s="675"/>
      <c r="E82" s="675"/>
      <c r="F82" s="675"/>
      <c r="G82" s="675"/>
      <c r="H82" s="675"/>
      <c r="I82" s="675"/>
      <c r="J82" s="675"/>
      <c r="K82" s="675"/>
      <c r="L82" s="675"/>
      <c r="M82" s="675"/>
      <c r="N82" s="675"/>
      <c r="O82" s="675"/>
      <c r="P82" s="675"/>
      <c r="Q82" s="675"/>
      <c r="R82" s="675"/>
      <c r="S82" s="675"/>
      <c r="T82" s="891"/>
      <c r="U82" s="675"/>
      <c r="V82" s="675"/>
      <c r="W82" s="675"/>
      <c r="X82" s="675"/>
      <c r="Y82" s="675"/>
      <c r="Z82" s="675"/>
      <c r="AA82" s="675"/>
      <c r="AB82" s="675"/>
      <c r="AC82" s="675"/>
      <c r="AD82" s="675"/>
      <c r="AE82" s="675"/>
      <c r="AF82" s="675"/>
      <c r="AG82" s="675"/>
      <c r="AH82" s="675"/>
      <c r="AI82" s="675"/>
      <c r="AJ82" s="675"/>
      <c r="AK82" s="675"/>
      <c r="AL82" s="675"/>
      <c r="AM82" s="675"/>
      <c r="AN82" s="675"/>
      <c r="AO82" s="675"/>
      <c r="AP82" s="675"/>
      <c r="AQ82" s="675"/>
      <c r="AR82" s="675"/>
      <c r="AS82" s="675"/>
      <c r="AT82" s="675"/>
      <c r="AU82" s="752"/>
      <c r="AV82" s="752"/>
      <c r="AW82" s="752"/>
      <c r="AX82" s="752"/>
      <c r="AY82" s="752"/>
      <c r="AZ82" s="675"/>
      <c r="BA82" s="675"/>
      <c r="BB82" s="675"/>
      <c r="BC82" s="675"/>
      <c r="BD82" s="675"/>
      <c r="BE82" s="675"/>
      <c r="BF82" s="675"/>
      <c r="BG82" s="675"/>
      <c r="BH82" s="675"/>
      <c r="BI82" s="675"/>
      <c r="BJ82" s="675"/>
      <c r="BK82" s="675"/>
      <c r="BL82" s="675"/>
      <c r="BM82" s="675"/>
      <c r="BN82" s="675"/>
      <c r="BO82" s="675"/>
      <c r="BP82" s="675"/>
      <c r="BQ82" s="675"/>
      <c r="BR82" s="675"/>
      <c r="BS82" s="675"/>
      <c r="BT82" s="675"/>
      <c r="BU82" s="675"/>
      <c r="BV82" s="675"/>
      <c r="BW82" s="675"/>
      <c r="BX82" s="675"/>
      <c r="BY82" s="675"/>
      <c r="BZ82" s="675"/>
      <c r="CA82" s="675"/>
      <c r="CB82" s="675"/>
      <c r="CC82" s="675"/>
      <c r="CD82" s="675"/>
      <c r="CE82" s="675"/>
      <c r="CF82" s="675"/>
      <c r="CG82" s="675"/>
      <c r="CH82" s="675"/>
      <c r="CI82" s="675"/>
      <c r="CJ82" s="675"/>
      <c r="CK82" s="675"/>
      <c r="CL82" s="675"/>
      <c r="CM82" s="675"/>
      <c r="CN82" s="675"/>
      <c r="CO82" s="675"/>
      <c r="CP82" s="675"/>
      <c r="CQ82" s="675"/>
      <c r="CR82" s="675"/>
      <c r="CS82" s="675"/>
      <c r="CT82" s="675"/>
      <c r="CU82" s="675"/>
      <c r="CV82" s="675"/>
      <c r="CW82" s="675"/>
      <c r="CX82" s="675"/>
      <c r="CY82" s="675"/>
      <c r="CZ82" s="675"/>
      <c r="DA82" s="675"/>
      <c r="DB82" s="675"/>
      <c r="DC82" s="675"/>
      <c r="DD82" s="675"/>
      <c r="DE82" s="675"/>
      <c r="DF82" s="675"/>
      <c r="DG82" s="675"/>
      <c r="DH82" s="675"/>
      <c r="DI82" s="675"/>
      <c r="DJ82" s="675"/>
      <c r="DK82" s="675"/>
      <c r="DL82" s="675"/>
      <c r="DM82" s="675"/>
      <c r="DN82" s="675"/>
      <c r="DO82" s="675"/>
      <c r="DP82" s="675"/>
      <c r="DQ82" s="675"/>
      <c r="DR82" s="675"/>
      <c r="DS82" s="675"/>
      <c r="DT82" s="675"/>
      <c r="DU82" s="675"/>
      <c r="DV82" s="675"/>
      <c r="DW82" s="675"/>
      <c r="DX82" s="675"/>
      <c r="DY82" s="675"/>
      <c r="DZ82" s="675"/>
      <c r="EA82" s="675"/>
      <c r="EB82" s="675"/>
      <c r="EC82" s="675"/>
      <c r="ED82" s="675"/>
      <c r="EE82" s="675"/>
      <c r="EF82" s="675"/>
      <c r="EG82" s="675"/>
      <c r="EH82" s="675"/>
      <c r="EI82" s="675"/>
      <c r="EJ82" s="675"/>
      <c r="EK82" s="675"/>
      <c r="EL82" s="675"/>
      <c r="EM82" s="675"/>
      <c r="EN82" s="675"/>
      <c r="EO82" s="675"/>
      <c r="EP82" s="675"/>
    </row>
    <row r="83" spans="1:146" x14ac:dyDescent="0.15">
      <c r="A83" s="675"/>
      <c r="B83" s="675"/>
      <c r="C83" s="675"/>
      <c r="D83" s="675"/>
      <c r="E83" s="675"/>
      <c r="F83" s="675"/>
      <c r="G83" s="675"/>
      <c r="H83" s="675"/>
      <c r="I83" s="675"/>
      <c r="J83" s="675"/>
      <c r="K83" s="675"/>
      <c r="L83" s="675"/>
      <c r="M83" s="675"/>
      <c r="N83" s="675"/>
      <c r="O83" s="675"/>
      <c r="P83" s="675"/>
      <c r="Q83" s="675"/>
      <c r="R83" s="675"/>
      <c r="S83" s="675"/>
      <c r="T83" s="891"/>
      <c r="U83" s="675"/>
      <c r="V83" s="675"/>
      <c r="W83" s="675"/>
      <c r="X83" s="675"/>
      <c r="Y83" s="675"/>
      <c r="Z83" s="675"/>
      <c r="AA83" s="675"/>
      <c r="AB83" s="675"/>
      <c r="AC83" s="675"/>
      <c r="AD83" s="675"/>
      <c r="AE83" s="675"/>
      <c r="AF83" s="675"/>
      <c r="AG83" s="675"/>
      <c r="AH83" s="675"/>
      <c r="AI83" s="675"/>
      <c r="AJ83" s="675"/>
      <c r="AK83" s="675"/>
      <c r="AL83" s="675"/>
      <c r="AM83" s="675"/>
      <c r="AN83" s="675"/>
      <c r="AO83" s="675"/>
      <c r="AP83" s="675"/>
      <c r="AQ83" s="675"/>
      <c r="AR83" s="675"/>
      <c r="AS83" s="675"/>
      <c r="AT83" s="675"/>
      <c r="AU83" s="752"/>
      <c r="AV83" s="752"/>
      <c r="AW83" s="752"/>
      <c r="AX83" s="752"/>
      <c r="AY83" s="752"/>
      <c r="AZ83" s="675"/>
      <c r="BA83" s="675"/>
      <c r="BB83" s="675"/>
      <c r="BC83" s="675"/>
      <c r="BD83" s="675"/>
      <c r="BE83" s="675"/>
      <c r="BF83" s="675"/>
      <c r="BG83" s="675"/>
      <c r="BH83" s="675"/>
      <c r="BI83" s="675"/>
      <c r="BJ83" s="675"/>
      <c r="BK83" s="675"/>
      <c r="BL83" s="675"/>
      <c r="BM83" s="675"/>
      <c r="BN83" s="675"/>
      <c r="BO83" s="675"/>
      <c r="BP83" s="675"/>
      <c r="BQ83" s="675"/>
      <c r="BR83" s="675"/>
      <c r="BS83" s="675"/>
      <c r="BT83" s="675"/>
      <c r="BU83" s="675"/>
      <c r="BV83" s="675"/>
      <c r="BW83" s="675"/>
      <c r="BX83" s="675"/>
      <c r="BY83" s="675"/>
      <c r="BZ83" s="675"/>
      <c r="CA83" s="675"/>
      <c r="CB83" s="675"/>
      <c r="CC83" s="675"/>
      <c r="CD83" s="675"/>
      <c r="CE83" s="675"/>
      <c r="CF83" s="675"/>
      <c r="CG83" s="675"/>
      <c r="CH83" s="675"/>
      <c r="CI83" s="675"/>
      <c r="CJ83" s="675"/>
      <c r="CK83" s="675"/>
      <c r="CL83" s="675"/>
      <c r="CM83" s="675"/>
      <c r="CN83" s="675"/>
      <c r="CO83" s="675"/>
      <c r="CP83" s="675"/>
      <c r="CQ83" s="675"/>
      <c r="CR83" s="675"/>
      <c r="CS83" s="675"/>
      <c r="CT83" s="675"/>
      <c r="CU83" s="675"/>
      <c r="CV83" s="675"/>
      <c r="CW83" s="675"/>
      <c r="CX83" s="675"/>
      <c r="CY83" s="675"/>
      <c r="CZ83" s="675"/>
      <c r="DA83" s="675"/>
      <c r="DB83" s="675"/>
      <c r="DC83" s="675"/>
      <c r="DD83" s="675"/>
      <c r="DE83" s="675"/>
      <c r="DF83" s="675"/>
      <c r="DG83" s="675"/>
      <c r="DH83" s="675"/>
      <c r="DI83" s="675"/>
      <c r="DJ83" s="675"/>
      <c r="DK83" s="675"/>
      <c r="DL83" s="675"/>
      <c r="DM83" s="675"/>
      <c r="DN83" s="675"/>
      <c r="DO83" s="675"/>
      <c r="DP83" s="675"/>
      <c r="DQ83" s="675"/>
      <c r="DR83" s="675"/>
      <c r="DS83" s="675"/>
      <c r="DT83" s="675"/>
      <c r="DU83" s="675"/>
      <c r="DV83" s="675"/>
      <c r="DW83" s="675"/>
      <c r="DX83" s="675"/>
      <c r="DY83" s="675"/>
      <c r="DZ83" s="675"/>
      <c r="EA83" s="675"/>
      <c r="EB83" s="675"/>
      <c r="EC83" s="675"/>
      <c r="ED83" s="675"/>
      <c r="EE83" s="675"/>
      <c r="EF83" s="675"/>
      <c r="EG83" s="675"/>
      <c r="EH83" s="675"/>
      <c r="EI83" s="675"/>
      <c r="EJ83" s="675"/>
      <c r="EK83" s="675"/>
      <c r="EL83" s="675"/>
      <c r="EM83" s="675"/>
      <c r="EN83" s="675"/>
      <c r="EO83" s="675"/>
      <c r="EP83" s="675"/>
    </row>
    <row r="84" spans="1:146" x14ac:dyDescent="0.15">
      <c r="A84" s="675"/>
      <c r="B84" s="675"/>
      <c r="C84" s="675"/>
      <c r="D84" s="675"/>
      <c r="E84" s="675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675"/>
      <c r="T84" s="891"/>
      <c r="U84" s="675"/>
      <c r="V84" s="675"/>
      <c r="W84" s="675"/>
      <c r="X84" s="675"/>
      <c r="Y84" s="675"/>
      <c r="Z84" s="675"/>
      <c r="AA84" s="675"/>
      <c r="AB84" s="675"/>
      <c r="AC84" s="675"/>
      <c r="AD84" s="675"/>
      <c r="AE84" s="675"/>
      <c r="AF84" s="675"/>
      <c r="AG84" s="675"/>
      <c r="AH84" s="675"/>
      <c r="AI84" s="675"/>
      <c r="AJ84" s="675"/>
      <c r="AK84" s="675"/>
      <c r="AL84" s="675"/>
      <c r="AM84" s="675"/>
      <c r="AN84" s="675"/>
      <c r="AO84" s="675"/>
      <c r="AP84" s="675"/>
      <c r="AQ84" s="675"/>
      <c r="AR84" s="675"/>
      <c r="AS84" s="675"/>
      <c r="AT84" s="675"/>
      <c r="AU84" s="752"/>
      <c r="AV84" s="752"/>
      <c r="AW84" s="752"/>
      <c r="AX84" s="752"/>
      <c r="AY84" s="752"/>
      <c r="AZ84" s="675"/>
      <c r="BA84" s="675"/>
      <c r="BB84" s="675"/>
      <c r="BC84" s="675"/>
      <c r="BD84" s="675"/>
      <c r="BE84" s="675"/>
      <c r="BF84" s="675"/>
      <c r="BG84" s="675"/>
      <c r="BH84" s="675"/>
      <c r="BI84" s="675"/>
      <c r="BJ84" s="675"/>
      <c r="BK84" s="675"/>
      <c r="BL84" s="675"/>
      <c r="BM84" s="675"/>
      <c r="BN84" s="675"/>
      <c r="BO84" s="675"/>
      <c r="BP84" s="675"/>
      <c r="BQ84" s="675"/>
      <c r="BR84" s="675"/>
      <c r="BS84" s="675"/>
      <c r="BT84" s="675"/>
      <c r="BU84" s="675"/>
      <c r="BV84" s="675"/>
      <c r="BW84" s="675"/>
      <c r="BX84" s="675"/>
      <c r="BY84" s="675"/>
      <c r="BZ84" s="675"/>
      <c r="CA84" s="675"/>
      <c r="CB84" s="675"/>
      <c r="CC84" s="675"/>
      <c r="CD84" s="675"/>
      <c r="CE84" s="675"/>
      <c r="CF84" s="675"/>
      <c r="CG84" s="675"/>
      <c r="CH84" s="675"/>
      <c r="CI84" s="675"/>
      <c r="CJ84" s="675"/>
      <c r="CK84" s="675"/>
      <c r="CL84" s="675"/>
      <c r="CM84" s="675"/>
      <c r="CN84" s="675"/>
      <c r="CO84" s="675"/>
      <c r="CP84" s="675"/>
      <c r="CQ84" s="675"/>
      <c r="CR84" s="675"/>
      <c r="CS84" s="675"/>
      <c r="CT84" s="675"/>
      <c r="CU84" s="675"/>
      <c r="CV84" s="675"/>
      <c r="CW84" s="675"/>
      <c r="CX84" s="675"/>
      <c r="CY84" s="675"/>
      <c r="CZ84" s="675"/>
      <c r="DA84" s="675"/>
      <c r="DB84" s="675"/>
      <c r="DC84" s="675"/>
      <c r="DD84" s="675"/>
      <c r="DE84" s="675"/>
      <c r="DF84" s="675"/>
      <c r="DG84" s="675"/>
      <c r="DH84" s="675"/>
      <c r="DI84" s="675"/>
      <c r="DJ84" s="675"/>
      <c r="DK84" s="675"/>
      <c r="DL84" s="675"/>
      <c r="DM84" s="675"/>
      <c r="DN84" s="675"/>
      <c r="DO84" s="675"/>
      <c r="DP84" s="675"/>
      <c r="DQ84" s="675"/>
      <c r="DR84" s="675"/>
      <c r="DS84" s="675"/>
      <c r="DT84" s="675"/>
      <c r="DU84" s="675"/>
      <c r="DV84" s="675"/>
      <c r="DW84" s="675"/>
      <c r="DX84" s="675"/>
      <c r="DY84" s="675"/>
      <c r="DZ84" s="675"/>
      <c r="EA84" s="675"/>
      <c r="EB84" s="675"/>
      <c r="EC84" s="675"/>
      <c r="ED84" s="675"/>
      <c r="EE84" s="675"/>
      <c r="EF84" s="675"/>
      <c r="EG84" s="675"/>
      <c r="EH84" s="675"/>
      <c r="EI84" s="675"/>
      <c r="EJ84" s="675"/>
      <c r="EK84" s="675"/>
      <c r="EL84" s="675"/>
      <c r="EM84" s="675"/>
      <c r="EN84" s="675"/>
      <c r="EO84" s="675"/>
      <c r="EP84" s="675"/>
    </row>
    <row r="85" spans="1:146" x14ac:dyDescent="0.1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675"/>
      <c r="N85" s="675"/>
      <c r="O85" s="675"/>
      <c r="P85" s="675"/>
      <c r="Q85" s="675"/>
      <c r="R85" s="675"/>
      <c r="S85" s="675"/>
      <c r="T85" s="891"/>
      <c r="U85" s="675"/>
      <c r="V85" s="675"/>
      <c r="W85" s="675"/>
      <c r="X85" s="675"/>
      <c r="Y85" s="675"/>
      <c r="Z85" s="675"/>
      <c r="AA85" s="675"/>
      <c r="AB85" s="675"/>
      <c r="AC85" s="675"/>
      <c r="AD85" s="675"/>
      <c r="AE85" s="675"/>
      <c r="AF85" s="675"/>
      <c r="AG85" s="675"/>
      <c r="AH85" s="675"/>
      <c r="AI85" s="675"/>
      <c r="AJ85" s="675"/>
      <c r="AK85" s="675"/>
      <c r="AL85" s="675"/>
      <c r="AM85" s="675"/>
      <c r="AN85" s="675"/>
      <c r="AO85" s="675"/>
      <c r="AP85" s="675"/>
      <c r="AQ85" s="675"/>
      <c r="AR85" s="675"/>
      <c r="AS85" s="675"/>
      <c r="AT85" s="675"/>
      <c r="AU85" s="752"/>
      <c r="AV85" s="752"/>
      <c r="AW85" s="752"/>
      <c r="AX85" s="752"/>
      <c r="AY85" s="752"/>
      <c r="AZ85" s="675"/>
      <c r="BA85" s="675"/>
      <c r="BB85" s="675"/>
      <c r="BC85" s="675"/>
      <c r="BD85" s="675"/>
      <c r="BE85" s="675"/>
      <c r="BF85" s="675"/>
      <c r="BG85" s="675"/>
      <c r="BH85" s="675"/>
      <c r="BI85" s="675"/>
      <c r="BJ85" s="675"/>
      <c r="BK85" s="675"/>
      <c r="BL85" s="675"/>
      <c r="BM85" s="675"/>
      <c r="BN85" s="675"/>
      <c r="BO85" s="675"/>
      <c r="BP85" s="675"/>
      <c r="BQ85" s="675"/>
      <c r="BR85" s="675"/>
      <c r="BS85" s="675"/>
      <c r="BT85" s="675"/>
      <c r="BU85" s="675"/>
      <c r="BV85" s="675"/>
      <c r="BW85" s="675"/>
      <c r="BX85" s="675"/>
      <c r="BY85" s="675"/>
      <c r="BZ85" s="675"/>
      <c r="CA85" s="675"/>
      <c r="CB85" s="675"/>
      <c r="CC85" s="675"/>
      <c r="CD85" s="675"/>
      <c r="CE85" s="675"/>
      <c r="CF85" s="675"/>
      <c r="CG85" s="675"/>
      <c r="CH85" s="675"/>
      <c r="CI85" s="675"/>
      <c r="CJ85" s="675"/>
      <c r="CK85" s="675"/>
      <c r="CL85" s="675"/>
      <c r="CM85" s="675"/>
      <c r="CN85" s="675"/>
      <c r="CO85" s="675"/>
      <c r="CP85" s="675"/>
      <c r="CQ85" s="675"/>
      <c r="CR85" s="675"/>
      <c r="CS85" s="675"/>
      <c r="CT85" s="675"/>
      <c r="CU85" s="675"/>
      <c r="CV85" s="675"/>
      <c r="CW85" s="675"/>
      <c r="CX85" s="675"/>
      <c r="CY85" s="675"/>
      <c r="CZ85" s="675"/>
      <c r="DA85" s="675"/>
      <c r="DB85" s="675"/>
      <c r="DC85" s="675"/>
      <c r="DD85" s="675"/>
      <c r="DE85" s="675"/>
      <c r="DF85" s="675"/>
      <c r="DG85" s="675"/>
      <c r="DH85" s="675"/>
      <c r="DI85" s="675"/>
      <c r="DJ85" s="675"/>
      <c r="DK85" s="675"/>
      <c r="DL85" s="675"/>
      <c r="DM85" s="675"/>
      <c r="DN85" s="675"/>
      <c r="DO85" s="675"/>
      <c r="DP85" s="675"/>
      <c r="DQ85" s="675"/>
      <c r="DR85" s="675"/>
      <c r="DS85" s="675"/>
      <c r="DT85" s="675"/>
      <c r="DU85" s="675"/>
      <c r="DV85" s="675"/>
      <c r="DW85" s="675"/>
      <c r="DX85" s="675"/>
      <c r="DY85" s="675"/>
      <c r="DZ85" s="675"/>
      <c r="EA85" s="675"/>
      <c r="EB85" s="675"/>
      <c r="EC85" s="675"/>
      <c r="ED85" s="675"/>
      <c r="EE85" s="675"/>
      <c r="EF85" s="675"/>
      <c r="EG85" s="675"/>
      <c r="EH85" s="675"/>
      <c r="EI85" s="675"/>
      <c r="EJ85" s="675"/>
      <c r="EK85" s="675"/>
      <c r="EL85" s="675"/>
      <c r="EM85" s="675"/>
      <c r="EN85" s="675"/>
      <c r="EO85" s="675"/>
      <c r="EP85" s="675"/>
    </row>
    <row r="86" spans="1:146" x14ac:dyDescent="0.15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675"/>
      <c r="N86" s="675"/>
      <c r="O86" s="675"/>
      <c r="P86" s="675"/>
      <c r="Q86" s="675"/>
      <c r="R86" s="675"/>
      <c r="S86" s="675"/>
      <c r="T86" s="891"/>
      <c r="U86" s="675"/>
      <c r="V86" s="675"/>
      <c r="W86" s="675"/>
      <c r="X86" s="675"/>
      <c r="Y86" s="675"/>
      <c r="Z86" s="675"/>
      <c r="AA86" s="675"/>
      <c r="AB86" s="675"/>
      <c r="AC86" s="675"/>
      <c r="AD86" s="675"/>
      <c r="AE86" s="675"/>
      <c r="AF86" s="675"/>
      <c r="AG86" s="675"/>
      <c r="AH86" s="675"/>
      <c r="AI86" s="675"/>
      <c r="AJ86" s="675"/>
      <c r="AK86" s="675"/>
      <c r="AL86" s="675"/>
      <c r="AM86" s="675"/>
      <c r="AN86" s="675"/>
      <c r="AO86" s="675"/>
      <c r="AP86" s="675"/>
      <c r="AQ86" s="675"/>
      <c r="AR86" s="675"/>
      <c r="AS86" s="675"/>
      <c r="AT86" s="675"/>
      <c r="AU86" s="752"/>
      <c r="AV86" s="752"/>
      <c r="AW86" s="752"/>
      <c r="AX86" s="752"/>
      <c r="AY86" s="752"/>
      <c r="AZ86" s="675"/>
      <c r="BA86" s="675"/>
      <c r="BB86" s="675"/>
      <c r="BC86" s="675"/>
      <c r="BD86" s="675"/>
      <c r="BE86" s="675"/>
      <c r="BF86" s="675"/>
      <c r="BG86" s="675"/>
      <c r="BH86" s="675"/>
      <c r="BI86" s="675"/>
      <c r="BJ86" s="675"/>
      <c r="BK86" s="675"/>
      <c r="BL86" s="675"/>
      <c r="BM86" s="675"/>
      <c r="BN86" s="675"/>
      <c r="BO86" s="675"/>
      <c r="BP86" s="675"/>
      <c r="BQ86" s="675"/>
      <c r="BR86" s="675"/>
      <c r="BS86" s="675"/>
      <c r="BT86" s="675"/>
      <c r="BU86" s="675"/>
      <c r="BV86" s="675"/>
      <c r="BW86" s="675"/>
      <c r="BX86" s="675"/>
      <c r="BY86" s="675"/>
      <c r="BZ86" s="675"/>
      <c r="CA86" s="675"/>
      <c r="CB86" s="675"/>
      <c r="CC86" s="675"/>
      <c r="CD86" s="675"/>
      <c r="CE86" s="675"/>
      <c r="CF86" s="675"/>
      <c r="CG86" s="675"/>
      <c r="CH86" s="675"/>
      <c r="CI86" s="675"/>
      <c r="CJ86" s="675"/>
      <c r="CK86" s="675"/>
      <c r="CL86" s="675"/>
      <c r="CM86" s="675"/>
      <c r="CN86" s="675"/>
      <c r="CO86" s="675"/>
      <c r="CP86" s="675"/>
      <c r="CQ86" s="675"/>
      <c r="CR86" s="675"/>
      <c r="CS86" s="675"/>
      <c r="CT86" s="675"/>
      <c r="CU86" s="675"/>
      <c r="CV86" s="675"/>
      <c r="CW86" s="675"/>
      <c r="CX86" s="675"/>
      <c r="CY86" s="675"/>
      <c r="CZ86" s="675"/>
      <c r="DA86" s="675"/>
      <c r="DB86" s="675"/>
      <c r="DC86" s="675"/>
      <c r="DD86" s="675"/>
      <c r="DE86" s="675"/>
      <c r="DF86" s="675"/>
      <c r="DG86" s="675"/>
      <c r="DH86" s="675"/>
      <c r="DI86" s="675"/>
      <c r="DJ86" s="675"/>
      <c r="DK86" s="675"/>
      <c r="DL86" s="675"/>
      <c r="DM86" s="675"/>
      <c r="DN86" s="675"/>
      <c r="DO86" s="675"/>
      <c r="DP86" s="675"/>
      <c r="DQ86" s="675"/>
      <c r="DR86" s="675"/>
      <c r="DS86" s="675"/>
      <c r="DT86" s="675"/>
      <c r="DU86" s="675"/>
      <c r="DV86" s="675"/>
      <c r="DW86" s="675"/>
      <c r="DX86" s="675"/>
      <c r="DY86" s="675"/>
      <c r="DZ86" s="675"/>
      <c r="EA86" s="675"/>
      <c r="EB86" s="675"/>
      <c r="EC86" s="675"/>
      <c r="ED86" s="675"/>
      <c r="EE86" s="675"/>
      <c r="EF86" s="675"/>
      <c r="EG86" s="675"/>
      <c r="EH86" s="675"/>
      <c r="EI86" s="675"/>
      <c r="EJ86" s="675"/>
      <c r="EK86" s="675"/>
      <c r="EL86" s="675"/>
      <c r="EM86" s="675"/>
      <c r="EN86" s="675"/>
      <c r="EO86" s="675"/>
      <c r="EP86" s="675"/>
    </row>
    <row r="87" spans="1:146" x14ac:dyDescent="0.15">
      <c r="A87" s="675"/>
      <c r="B87" s="675"/>
      <c r="C87" s="675"/>
      <c r="D87" s="675"/>
      <c r="E87" s="675"/>
      <c r="F87" s="675"/>
      <c r="G87" s="675"/>
      <c r="H87" s="675"/>
      <c r="I87" s="675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891"/>
      <c r="U87" s="675"/>
      <c r="V87" s="675"/>
      <c r="W87" s="675"/>
      <c r="X87" s="675"/>
      <c r="Y87" s="675"/>
      <c r="Z87" s="675"/>
      <c r="AA87" s="675"/>
      <c r="AB87" s="675"/>
      <c r="AC87" s="675"/>
      <c r="AD87" s="675"/>
      <c r="AE87" s="675"/>
      <c r="AF87" s="675"/>
      <c r="AG87" s="675"/>
      <c r="AH87" s="675"/>
      <c r="AI87" s="675"/>
      <c r="AJ87" s="675"/>
      <c r="AK87" s="675"/>
      <c r="AL87" s="675"/>
      <c r="AM87" s="675"/>
      <c r="AN87" s="675"/>
      <c r="AO87" s="675"/>
      <c r="AP87" s="675"/>
      <c r="AQ87" s="675"/>
      <c r="AR87" s="675"/>
      <c r="AS87" s="675"/>
      <c r="AT87" s="675"/>
      <c r="AU87" s="752"/>
      <c r="AV87" s="752"/>
      <c r="AW87" s="752"/>
      <c r="AX87" s="752"/>
      <c r="AY87" s="752"/>
      <c r="AZ87" s="675"/>
      <c r="BA87" s="675"/>
      <c r="BB87" s="675"/>
      <c r="BC87" s="675"/>
      <c r="BD87" s="675"/>
      <c r="BE87" s="675"/>
      <c r="BF87" s="675"/>
      <c r="BG87" s="675"/>
      <c r="BH87" s="675"/>
      <c r="BI87" s="675"/>
      <c r="BJ87" s="675"/>
      <c r="BK87" s="675"/>
      <c r="BL87" s="675"/>
      <c r="BM87" s="675"/>
      <c r="BN87" s="675"/>
      <c r="BO87" s="675"/>
      <c r="BP87" s="675"/>
      <c r="BQ87" s="675"/>
      <c r="BR87" s="675"/>
      <c r="BS87" s="675"/>
      <c r="BT87" s="675"/>
      <c r="BU87" s="675"/>
      <c r="BV87" s="675"/>
      <c r="BW87" s="675"/>
      <c r="BX87" s="675"/>
      <c r="BY87" s="675"/>
      <c r="BZ87" s="675"/>
      <c r="CA87" s="675"/>
      <c r="CB87" s="675"/>
      <c r="CC87" s="675"/>
      <c r="CD87" s="675"/>
      <c r="CE87" s="675"/>
      <c r="CF87" s="675"/>
      <c r="CG87" s="675"/>
      <c r="CH87" s="675"/>
      <c r="CI87" s="675"/>
      <c r="CJ87" s="675"/>
      <c r="CK87" s="675"/>
      <c r="CL87" s="675"/>
      <c r="CM87" s="675"/>
      <c r="CN87" s="675"/>
      <c r="CO87" s="675"/>
      <c r="CP87" s="675"/>
      <c r="CQ87" s="675"/>
      <c r="CR87" s="675"/>
      <c r="CS87" s="675"/>
      <c r="CT87" s="675"/>
      <c r="CU87" s="675"/>
      <c r="CV87" s="675"/>
      <c r="CW87" s="675"/>
      <c r="CX87" s="675"/>
      <c r="CY87" s="675"/>
      <c r="CZ87" s="675"/>
      <c r="DA87" s="675"/>
      <c r="DB87" s="675"/>
      <c r="DC87" s="675"/>
      <c r="DD87" s="675"/>
      <c r="DE87" s="675"/>
      <c r="DF87" s="675"/>
      <c r="DG87" s="675"/>
      <c r="DH87" s="675"/>
      <c r="DI87" s="675"/>
      <c r="DJ87" s="675"/>
      <c r="DK87" s="675"/>
      <c r="DL87" s="675"/>
      <c r="DM87" s="675"/>
      <c r="DN87" s="675"/>
      <c r="DO87" s="675"/>
      <c r="DP87" s="675"/>
      <c r="DQ87" s="675"/>
      <c r="DR87" s="675"/>
      <c r="DS87" s="675"/>
      <c r="DT87" s="675"/>
      <c r="DU87" s="675"/>
      <c r="DV87" s="675"/>
      <c r="DW87" s="675"/>
      <c r="DX87" s="675"/>
      <c r="DY87" s="675"/>
      <c r="DZ87" s="675"/>
      <c r="EA87" s="675"/>
      <c r="EB87" s="675"/>
      <c r="EC87" s="675"/>
      <c r="ED87" s="675"/>
      <c r="EE87" s="675"/>
      <c r="EF87" s="675"/>
      <c r="EG87" s="675"/>
      <c r="EH87" s="675"/>
      <c r="EI87" s="675"/>
      <c r="EJ87" s="675"/>
      <c r="EK87" s="675"/>
      <c r="EL87" s="675"/>
      <c r="EM87" s="675"/>
      <c r="EN87" s="675"/>
      <c r="EO87" s="675"/>
      <c r="EP87" s="675"/>
    </row>
    <row r="88" spans="1:146" x14ac:dyDescent="0.15">
      <c r="A88" s="675"/>
      <c r="B88" s="675"/>
      <c r="C88" s="675"/>
      <c r="D88" s="675"/>
      <c r="E88" s="675"/>
      <c r="F88" s="675"/>
      <c r="G88" s="675"/>
      <c r="H88" s="675"/>
      <c r="I88" s="675"/>
      <c r="J88" s="675"/>
      <c r="K88" s="675"/>
      <c r="L88" s="675"/>
      <c r="M88" s="675"/>
      <c r="N88" s="675"/>
      <c r="O88" s="675"/>
      <c r="P88" s="675"/>
      <c r="Q88" s="675"/>
      <c r="R88" s="675"/>
      <c r="S88" s="675"/>
      <c r="T88" s="891"/>
      <c r="U88" s="675"/>
      <c r="V88" s="675"/>
      <c r="W88" s="675"/>
      <c r="X88" s="675"/>
      <c r="Y88" s="675"/>
      <c r="Z88" s="675"/>
      <c r="AA88" s="675"/>
      <c r="AB88" s="675"/>
      <c r="AC88" s="675"/>
      <c r="AD88" s="675"/>
      <c r="AE88" s="675"/>
      <c r="AF88" s="675"/>
      <c r="AG88" s="675"/>
      <c r="AH88" s="675"/>
      <c r="AI88" s="675"/>
      <c r="AJ88" s="675"/>
      <c r="AK88" s="675"/>
      <c r="AL88" s="675"/>
      <c r="AM88" s="675"/>
      <c r="AN88" s="675"/>
      <c r="AO88" s="675"/>
      <c r="AP88" s="675"/>
      <c r="AQ88" s="675"/>
      <c r="AR88" s="675"/>
      <c r="AS88" s="675"/>
      <c r="AT88" s="675"/>
      <c r="AU88" s="752"/>
      <c r="AV88" s="752"/>
      <c r="AW88" s="752"/>
      <c r="AX88" s="752"/>
      <c r="AY88" s="752"/>
      <c r="AZ88" s="675"/>
      <c r="BA88" s="675"/>
      <c r="BB88" s="675"/>
      <c r="BC88" s="675"/>
      <c r="BD88" s="675"/>
      <c r="BE88" s="675"/>
      <c r="BF88" s="675"/>
      <c r="BG88" s="675"/>
      <c r="BH88" s="675"/>
      <c r="BI88" s="675"/>
      <c r="BJ88" s="675"/>
      <c r="BK88" s="675"/>
      <c r="BL88" s="675"/>
      <c r="BM88" s="675"/>
      <c r="BN88" s="675"/>
      <c r="BO88" s="675"/>
      <c r="BP88" s="675"/>
      <c r="BQ88" s="675"/>
      <c r="BR88" s="675"/>
      <c r="BS88" s="675"/>
      <c r="BT88" s="675"/>
      <c r="BU88" s="675"/>
      <c r="BV88" s="675"/>
      <c r="BW88" s="675"/>
      <c r="BX88" s="675"/>
      <c r="BY88" s="675"/>
      <c r="BZ88" s="675"/>
      <c r="CA88" s="675"/>
      <c r="CB88" s="675"/>
      <c r="CC88" s="675"/>
      <c r="CD88" s="675"/>
      <c r="CE88" s="675"/>
      <c r="CF88" s="675"/>
      <c r="CG88" s="675"/>
      <c r="CH88" s="675"/>
      <c r="CI88" s="675"/>
      <c r="CJ88" s="675"/>
      <c r="CK88" s="675"/>
      <c r="CL88" s="675"/>
      <c r="CM88" s="675"/>
      <c r="CN88" s="675"/>
      <c r="CO88" s="675"/>
      <c r="CP88" s="675"/>
      <c r="CQ88" s="675"/>
      <c r="CR88" s="675"/>
      <c r="CS88" s="675"/>
      <c r="CT88" s="675"/>
      <c r="CU88" s="675"/>
      <c r="CV88" s="675"/>
      <c r="CW88" s="675"/>
      <c r="CX88" s="675"/>
      <c r="CY88" s="675"/>
      <c r="CZ88" s="675"/>
      <c r="DA88" s="675"/>
      <c r="DB88" s="675"/>
      <c r="DC88" s="675"/>
      <c r="DD88" s="675"/>
      <c r="DE88" s="675"/>
      <c r="DF88" s="675"/>
      <c r="DG88" s="675"/>
      <c r="DH88" s="675"/>
      <c r="DI88" s="675"/>
      <c r="DJ88" s="675"/>
      <c r="DK88" s="675"/>
      <c r="DL88" s="675"/>
      <c r="DM88" s="675"/>
      <c r="DN88" s="675"/>
      <c r="DO88" s="675"/>
      <c r="DP88" s="675"/>
      <c r="DQ88" s="675"/>
      <c r="DR88" s="675"/>
      <c r="DS88" s="675"/>
      <c r="DT88" s="675"/>
      <c r="DU88" s="675"/>
      <c r="DV88" s="675"/>
      <c r="DW88" s="675"/>
      <c r="DX88" s="675"/>
      <c r="DY88" s="675"/>
      <c r="DZ88" s="675"/>
      <c r="EA88" s="675"/>
      <c r="EB88" s="675"/>
      <c r="EC88" s="675"/>
      <c r="ED88" s="675"/>
      <c r="EE88" s="675"/>
      <c r="EF88" s="675"/>
      <c r="EG88" s="675"/>
      <c r="EH88" s="675"/>
      <c r="EI88" s="675"/>
      <c r="EJ88" s="675"/>
      <c r="EK88" s="675"/>
      <c r="EL88" s="675"/>
      <c r="EM88" s="675"/>
      <c r="EN88" s="675"/>
      <c r="EO88" s="675"/>
      <c r="EP88" s="675"/>
    </row>
    <row r="89" spans="1:146" x14ac:dyDescent="0.15">
      <c r="A89" s="675"/>
      <c r="B89" s="675"/>
      <c r="C89" s="675"/>
      <c r="D89" s="675"/>
      <c r="E89" s="675"/>
      <c r="F89" s="675"/>
      <c r="G89" s="675"/>
      <c r="H89" s="675"/>
      <c r="I89" s="675"/>
      <c r="J89" s="675"/>
      <c r="K89" s="675"/>
      <c r="L89" s="675"/>
      <c r="M89" s="675"/>
      <c r="N89" s="675"/>
      <c r="O89" s="675"/>
      <c r="P89" s="675"/>
      <c r="Q89" s="675"/>
      <c r="R89" s="675"/>
      <c r="S89" s="675"/>
      <c r="T89" s="891"/>
      <c r="U89" s="675"/>
      <c r="V89" s="675"/>
      <c r="W89" s="675"/>
      <c r="X89" s="675"/>
      <c r="Y89" s="675"/>
      <c r="Z89" s="675"/>
      <c r="AA89" s="675"/>
      <c r="AB89" s="675"/>
      <c r="AC89" s="675"/>
      <c r="AD89" s="675"/>
      <c r="AE89" s="675"/>
      <c r="AF89" s="675"/>
      <c r="AG89" s="675"/>
      <c r="AH89" s="675"/>
      <c r="AI89" s="675"/>
      <c r="AJ89" s="675"/>
      <c r="AK89" s="675"/>
      <c r="AL89" s="675"/>
      <c r="AM89" s="675"/>
      <c r="AN89" s="675"/>
      <c r="AO89" s="675"/>
      <c r="AP89" s="675"/>
      <c r="AQ89" s="675"/>
      <c r="AR89" s="675"/>
      <c r="AS89" s="675"/>
      <c r="AT89" s="675"/>
      <c r="AU89" s="752"/>
      <c r="AV89" s="752"/>
      <c r="AW89" s="752"/>
      <c r="AX89" s="752"/>
      <c r="AY89" s="752"/>
      <c r="AZ89" s="675"/>
      <c r="BA89" s="675"/>
      <c r="BB89" s="675"/>
      <c r="BC89" s="675"/>
      <c r="BD89" s="675"/>
      <c r="BE89" s="675"/>
      <c r="BF89" s="675"/>
      <c r="BG89" s="675"/>
      <c r="BH89" s="675"/>
      <c r="BI89" s="675"/>
      <c r="BJ89" s="675"/>
      <c r="BK89" s="675"/>
      <c r="BL89" s="675"/>
      <c r="BM89" s="675"/>
      <c r="BN89" s="675"/>
      <c r="BO89" s="675"/>
      <c r="BP89" s="675"/>
      <c r="BQ89" s="675"/>
      <c r="BR89" s="675"/>
      <c r="BS89" s="675"/>
      <c r="BT89" s="675"/>
      <c r="BU89" s="675"/>
      <c r="BV89" s="675"/>
      <c r="BW89" s="675"/>
      <c r="BX89" s="675"/>
      <c r="BY89" s="675"/>
      <c r="BZ89" s="675"/>
      <c r="CA89" s="675"/>
      <c r="CB89" s="675"/>
      <c r="CC89" s="675"/>
      <c r="CD89" s="675"/>
      <c r="CE89" s="675"/>
      <c r="CF89" s="675"/>
      <c r="CG89" s="675"/>
      <c r="CH89" s="675"/>
      <c r="CI89" s="675"/>
      <c r="CJ89" s="675"/>
      <c r="CK89" s="675"/>
      <c r="CL89" s="675"/>
      <c r="CM89" s="675"/>
      <c r="CN89" s="675"/>
      <c r="CO89" s="675"/>
      <c r="CP89" s="675"/>
      <c r="CQ89" s="675"/>
      <c r="CR89" s="675"/>
      <c r="CS89" s="675"/>
      <c r="CT89" s="675"/>
      <c r="CU89" s="675"/>
      <c r="CV89" s="675"/>
      <c r="CW89" s="675"/>
      <c r="CX89" s="675"/>
      <c r="CY89" s="675"/>
      <c r="CZ89" s="675"/>
      <c r="DA89" s="675"/>
      <c r="DB89" s="675"/>
      <c r="DC89" s="675"/>
      <c r="DD89" s="675"/>
      <c r="DE89" s="675"/>
      <c r="DF89" s="675"/>
      <c r="DG89" s="675"/>
      <c r="DH89" s="675"/>
      <c r="DI89" s="675"/>
      <c r="DJ89" s="675"/>
      <c r="DK89" s="675"/>
      <c r="DL89" s="675"/>
      <c r="DM89" s="675"/>
      <c r="DN89" s="675"/>
      <c r="DO89" s="675"/>
      <c r="DP89" s="675"/>
      <c r="DQ89" s="675"/>
      <c r="DR89" s="675"/>
      <c r="DS89" s="675"/>
      <c r="DT89" s="675"/>
      <c r="DU89" s="675"/>
      <c r="DV89" s="675"/>
      <c r="DW89" s="675"/>
      <c r="DX89" s="675"/>
      <c r="DY89" s="675"/>
      <c r="DZ89" s="675"/>
      <c r="EA89" s="675"/>
      <c r="EB89" s="675"/>
      <c r="EC89" s="675"/>
      <c r="ED89" s="675"/>
      <c r="EE89" s="675"/>
      <c r="EF89" s="675"/>
      <c r="EG89" s="675"/>
      <c r="EH89" s="675"/>
      <c r="EI89" s="675"/>
      <c r="EJ89" s="675"/>
      <c r="EK89" s="675"/>
      <c r="EL89" s="675"/>
      <c r="EM89" s="675"/>
      <c r="EN89" s="675"/>
      <c r="EO89" s="675"/>
      <c r="EP89" s="675"/>
    </row>
    <row r="90" spans="1:146" x14ac:dyDescent="0.15">
      <c r="A90" s="675"/>
      <c r="B90" s="675"/>
      <c r="C90" s="675"/>
      <c r="D90" s="675"/>
      <c r="E90" s="675"/>
      <c r="F90" s="675"/>
      <c r="G90" s="675"/>
      <c r="H90" s="675"/>
      <c r="I90" s="675"/>
      <c r="J90" s="675"/>
      <c r="K90" s="675"/>
      <c r="L90" s="675"/>
      <c r="M90" s="675"/>
      <c r="N90" s="675"/>
      <c r="O90" s="675"/>
      <c r="P90" s="675"/>
      <c r="Q90" s="675"/>
      <c r="R90" s="675"/>
      <c r="S90" s="675"/>
      <c r="T90" s="891"/>
      <c r="U90" s="675"/>
      <c r="V90" s="675"/>
      <c r="W90" s="675"/>
      <c r="X90" s="675"/>
      <c r="Y90" s="675"/>
      <c r="Z90" s="675"/>
      <c r="AA90" s="675"/>
      <c r="AB90" s="675"/>
      <c r="AC90" s="675"/>
      <c r="AD90" s="675"/>
      <c r="AE90" s="675"/>
      <c r="AF90" s="675"/>
      <c r="AG90" s="675"/>
      <c r="AH90" s="675"/>
      <c r="AI90" s="675"/>
      <c r="AJ90" s="675"/>
      <c r="AK90" s="675"/>
      <c r="AL90" s="675"/>
      <c r="AM90" s="675"/>
      <c r="AN90" s="675"/>
      <c r="AO90" s="675"/>
      <c r="AP90" s="675"/>
      <c r="AQ90" s="675"/>
      <c r="AR90" s="675"/>
      <c r="AS90" s="675"/>
      <c r="AT90" s="675"/>
      <c r="AU90" s="752"/>
      <c r="AV90" s="752"/>
      <c r="AW90" s="752"/>
      <c r="AX90" s="752"/>
      <c r="AY90" s="752"/>
      <c r="AZ90" s="675"/>
      <c r="BA90" s="675"/>
      <c r="BB90" s="675"/>
      <c r="BC90" s="675"/>
      <c r="BD90" s="675"/>
      <c r="BE90" s="675"/>
      <c r="BF90" s="675"/>
      <c r="BG90" s="675"/>
      <c r="BH90" s="675"/>
      <c r="BI90" s="675"/>
      <c r="BJ90" s="675"/>
      <c r="BK90" s="675"/>
      <c r="BL90" s="675"/>
      <c r="BM90" s="675"/>
      <c r="BN90" s="675"/>
      <c r="BO90" s="675"/>
      <c r="BP90" s="675"/>
      <c r="BQ90" s="675"/>
      <c r="BR90" s="675"/>
      <c r="BS90" s="675"/>
      <c r="BT90" s="675"/>
      <c r="BU90" s="675"/>
      <c r="BV90" s="675"/>
      <c r="BW90" s="675"/>
      <c r="BX90" s="675"/>
      <c r="BY90" s="675"/>
      <c r="BZ90" s="675"/>
      <c r="CA90" s="675"/>
      <c r="CB90" s="675"/>
      <c r="CC90" s="675"/>
      <c r="CD90" s="675"/>
      <c r="CE90" s="675"/>
      <c r="CF90" s="675"/>
      <c r="CG90" s="675"/>
      <c r="CH90" s="675"/>
      <c r="CI90" s="675"/>
      <c r="CJ90" s="675"/>
      <c r="CK90" s="675"/>
      <c r="CL90" s="675"/>
      <c r="CM90" s="675"/>
      <c r="CN90" s="675"/>
      <c r="CO90" s="675"/>
      <c r="CP90" s="675"/>
      <c r="CQ90" s="675"/>
      <c r="CR90" s="675"/>
      <c r="CS90" s="675"/>
      <c r="CT90" s="675"/>
      <c r="CU90" s="675"/>
      <c r="CV90" s="675"/>
      <c r="CW90" s="675"/>
      <c r="CX90" s="675"/>
      <c r="CY90" s="675"/>
      <c r="CZ90" s="675"/>
      <c r="DA90" s="675"/>
      <c r="DB90" s="675"/>
      <c r="DC90" s="675"/>
      <c r="DD90" s="675"/>
      <c r="DE90" s="675"/>
      <c r="DF90" s="675"/>
      <c r="DG90" s="675"/>
      <c r="DH90" s="675"/>
      <c r="DI90" s="675"/>
      <c r="DJ90" s="675"/>
      <c r="DK90" s="675"/>
      <c r="DL90" s="675"/>
      <c r="DM90" s="675"/>
      <c r="DN90" s="675"/>
      <c r="DO90" s="675"/>
      <c r="DP90" s="675"/>
      <c r="DQ90" s="675"/>
      <c r="DR90" s="675"/>
      <c r="DS90" s="675"/>
      <c r="DT90" s="675"/>
      <c r="DU90" s="675"/>
      <c r="DV90" s="675"/>
      <c r="DW90" s="675"/>
      <c r="DX90" s="675"/>
      <c r="DY90" s="675"/>
      <c r="DZ90" s="675"/>
      <c r="EA90" s="675"/>
      <c r="EB90" s="675"/>
      <c r="EC90" s="675"/>
      <c r="ED90" s="675"/>
      <c r="EE90" s="675"/>
      <c r="EF90" s="675"/>
      <c r="EG90" s="675"/>
      <c r="EH90" s="675"/>
      <c r="EI90" s="675"/>
      <c r="EJ90" s="675"/>
      <c r="EK90" s="675"/>
      <c r="EL90" s="675"/>
      <c r="EM90" s="675"/>
      <c r="EN90" s="675"/>
      <c r="EO90" s="675"/>
      <c r="EP90" s="675"/>
    </row>
    <row r="91" spans="1:146" x14ac:dyDescent="0.15">
      <c r="A91" s="675"/>
      <c r="B91" s="675"/>
      <c r="C91" s="675"/>
      <c r="D91" s="675"/>
      <c r="E91" s="675"/>
      <c r="F91" s="675"/>
      <c r="G91" s="675"/>
      <c r="H91" s="675"/>
      <c r="I91" s="675"/>
      <c r="J91" s="675"/>
      <c r="K91" s="675"/>
      <c r="L91" s="675"/>
      <c r="M91" s="675"/>
      <c r="N91" s="675"/>
      <c r="O91" s="675"/>
      <c r="P91" s="675"/>
      <c r="Q91" s="675"/>
      <c r="R91" s="675"/>
      <c r="S91" s="675"/>
      <c r="T91" s="891"/>
      <c r="U91" s="675"/>
      <c r="V91" s="675"/>
      <c r="W91" s="675"/>
      <c r="X91" s="675"/>
      <c r="Y91" s="675"/>
      <c r="Z91" s="675"/>
      <c r="AA91" s="675"/>
      <c r="AB91" s="675"/>
      <c r="AC91" s="675"/>
      <c r="AD91" s="675"/>
      <c r="AE91" s="675"/>
      <c r="AF91" s="675"/>
      <c r="AG91" s="675"/>
      <c r="AH91" s="675"/>
      <c r="AI91" s="675"/>
      <c r="AJ91" s="675"/>
      <c r="AK91" s="675"/>
      <c r="AL91" s="675"/>
      <c r="AM91" s="675"/>
      <c r="AN91" s="675"/>
      <c r="AO91" s="675"/>
      <c r="AP91" s="675"/>
      <c r="AQ91" s="675"/>
      <c r="AR91" s="675"/>
      <c r="AS91" s="675"/>
      <c r="AT91" s="675"/>
      <c r="AU91" s="752"/>
      <c r="AV91" s="752"/>
      <c r="AW91" s="752"/>
      <c r="AX91" s="752"/>
      <c r="AY91" s="752"/>
      <c r="AZ91" s="675"/>
      <c r="BA91" s="675"/>
      <c r="BB91" s="675"/>
      <c r="BC91" s="675"/>
      <c r="BD91" s="675"/>
      <c r="BE91" s="675"/>
      <c r="BF91" s="675"/>
      <c r="BG91" s="675"/>
      <c r="BH91" s="675"/>
      <c r="BI91" s="675"/>
      <c r="BJ91" s="675"/>
      <c r="BK91" s="675"/>
      <c r="BL91" s="675"/>
      <c r="BM91" s="675"/>
      <c r="BN91" s="675"/>
      <c r="BO91" s="675"/>
      <c r="BP91" s="675"/>
      <c r="BQ91" s="675"/>
      <c r="BR91" s="675"/>
      <c r="BS91" s="675"/>
      <c r="BT91" s="675"/>
      <c r="BU91" s="675"/>
      <c r="BV91" s="675"/>
      <c r="BW91" s="675"/>
      <c r="BX91" s="675"/>
      <c r="BY91" s="675"/>
      <c r="BZ91" s="675"/>
      <c r="CA91" s="675"/>
      <c r="CB91" s="675"/>
      <c r="CC91" s="675"/>
      <c r="CD91" s="675"/>
      <c r="CE91" s="675"/>
      <c r="CF91" s="675"/>
      <c r="CG91" s="675"/>
      <c r="CH91" s="675"/>
      <c r="CI91" s="675"/>
      <c r="CJ91" s="675"/>
      <c r="CK91" s="675"/>
      <c r="CL91" s="675"/>
      <c r="CM91" s="675"/>
      <c r="CN91" s="675"/>
      <c r="CO91" s="675"/>
      <c r="CP91" s="675"/>
      <c r="CQ91" s="675"/>
      <c r="CR91" s="675"/>
      <c r="CS91" s="675"/>
      <c r="CT91" s="675"/>
      <c r="CU91" s="675"/>
      <c r="CV91" s="675"/>
      <c r="CW91" s="675"/>
      <c r="CX91" s="675"/>
      <c r="CY91" s="675"/>
      <c r="CZ91" s="675"/>
      <c r="DA91" s="675"/>
      <c r="DB91" s="675"/>
      <c r="DC91" s="675"/>
      <c r="DD91" s="675"/>
      <c r="DE91" s="675"/>
      <c r="DF91" s="675"/>
      <c r="DG91" s="675"/>
      <c r="DH91" s="675"/>
      <c r="DI91" s="675"/>
      <c r="DJ91" s="675"/>
      <c r="DK91" s="675"/>
      <c r="DL91" s="675"/>
      <c r="DM91" s="675"/>
      <c r="DN91" s="675"/>
      <c r="DO91" s="675"/>
      <c r="DP91" s="675"/>
      <c r="DQ91" s="675"/>
      <c r="DR91" s="675"/>
      <c r="DS91" s="675"/>
      <c r="DT91" s="675"/>
      <c r="DU91" s="675"/>
      <c r="DV91" s="675"/>
      <c r="DW91" s="675"/>
      <c r="DX91" s="675"/>
      <c r="DY91" s="675"/>
      <c r="DZ91" s="675"/>
      <c r="EA91" s="675"/>
      <c r="EB91" s="675"/>
      <c r="EC91" s="675"/>
      <c r="ED91" s="675"/>
      <c r="EE91" s="675"/>
      <c r="EF91" s="675"/>
      <c r="EG91" s="675"/>
      <c r="EH91" s="675"/>
      <c r="EI91" s="675"/>
      <c r="EJ91" s="675"/>
      <c r="EK91" s="675"/>
      <c r="EL91" s="675"/>
      <c r="EM91" s="675"/>
      <c r="EN91" s="675"/>
      <c r="EO91" s="675"/>
      <c r="EP91" s="675"/>
    </row>
    <row r="92" spans="1:146" x14ac:dyDescent="0.15">
      <c r="A92" s="675"/>
      <c r="B92" s="675"/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891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5"/>
      <c r="AK92" s="675"/>
      <c r="AL92" s="675"/>
      <c r="AM92" s="675"/>
      <c r="AN92" s="675"/>
      <c r="AO92" s="675"/>
      <c r="AP92" s="675"/>
      <c r="AQ92" s="675"/>
      <c r="AR92" s="675"/>
      <c r="AS92" s="675"/>
      <c r="AT92" s="675"/>
      <c r="AU92" s="752"/>
      <c r="AV92" s="752"/>
      <c r="AW92" s="752"/>
      <c r="AX92" s="752"/>
      <c r="AY92" s="752"/>
      <c r="AZ92" s="675"/>
      <c r="BA92" s="675"/>
      <c r="BB92" s="675"/>
      <c r="BC92" s="675"/>
      <c r="BD92" s="675"/>
      <c r="BE92" s="675"/>
      <c r="BF92" s="675"/>
      <c r="BG92" s="675"/>
      <c r="BH92" s="675"/>
      <c r="BI92" s="675"/>
      <c r="BJ92" s="675"/>
      <c r="BK92" s="675"/>
      <c r="BL92" s="675"/>
      <c r="BM92" s="675"/>
      <c r="BN92" s="675"/>
      <c r="BO92" s="675"/>
      <c r="BP92" s="675"/>
      <c r="BQ92" s="675"/>
      <c r="BR92" s="675"/>
      <c r="BS92" s="675"/>
      <c r="BT92" s="675"/>
      <c r="BU92" s="675"/>
      <c r="BV92" s="675"/>
      <c r="BW92" s="675"/>
      <c r="BX92" s="675"/>
      <c r="BY92" s="675"/>
      <c r="BZ92" s="675"/>
      <c r="CA92" s="675"/>
      <c r="CB92" s="675"/>
      <c r="CC92" s="675"/>
      <c r="CD92" s="675"/>
      <c r="CE92" s="675"/>
      <c r="CF92" s="675"/>
      <c r="CG92" s="675"/>
      <c r="CH92" s="675"/>
      <c r="CI92" s="675"/>
      <c r="CJ92" s="675"/>
      <c r="CK92" s="675"/>
      <c r="CL92" s="675"/>
      <c r="CM92" s="675"/>
      <c r="CN92" s="675"/>
      <c r="CO92" s="675"/>
      <c r="CP92" s="675"/>
      <c r="CQ92" s="675"/>
      <c r="CR92" s="675"/>
      <c r="CS92" s="675"/>
      <c r="CT92" s="675"/>
      <c r="CU92" s="675"/>
      <c r="CV92" s="675"/>
      <c r="CW92" s="675"/>
      <c r="CX92" s="675"/>
      <c r="CY92" s="675"/>
      <c r="CZ92" s="675"/>
      <c r="DA92" s="675"/>
      <c r="DB92" s="675"/>
      <c r="DC92" s="675"/>
      <c r="DD92" s="675"/>
      <c r="DE92" s="675"/>
      <c r="DF92" s="675"/>
      <c r="DG92" s="675"/>
      <c r="DH92" s="675"/>
      <c r="DI92" s="675"/>
      <c r="DJ92" s="675"/>
      <c r="DK92" s="675"/>
      <c r="DL92" s="675"/>
      <c r="DM92" s="675"/>
      <c r="DN92" s="675"/>
      <c r="DO92" s="675"/>
      <c r="DP92" s="675"/>
      <c r="DQ92" s="675"/>
      <c r="DR92" s="675"/>
      <c r="DS92" s="675"/>
      <c r="DT92" s="675"/>
      <c r="DU92" s="675"/>
      <c r="DV92" s="675"/>
      <c r="DW92" s="675"/>
      <c r="DX92" s="675"/>
      <c r="DY92" s="675"/>
      <c r="DZ92" s="675"/>
      <c r="EA92" s="675"/>
      <c r="EB92" s="675"/>
      <c r="EC92" s="675"/>
      <c r="ED92" s="675"/>
      <c r="EE92" s="675"/>
      <c r="EF92" s="675"/>
      <c r="EG92" s="675"/>
      <c r="EH92" s="675"/>
      <c r="EI92" s="675"/>
      <c r="EJ92" s="675"/>
      <c r="EK92" s="675"/>
      <c r="EL92" s="675"/>
      <c r="EM92" s="675"/>
      <c r="EN92" s="675"/>
      <c r="EO92" s="675"/>
      <c r="EP92" s="675"/>
    </row>
    <row r="93" spans="1:146" x14ac:dyDescent="0.15">
      <c r="A93" s="675"/>
      <c r="B93" s="675"/>
      <c r="C93" s="675"/>
      <c r="D93" s="675"/>
      <c r="E93" s="675"/>
      <c r="F93" s="675"/>
      <c r="G93" s="675"/>
      <c r="H93" s="675"/>
      <c r="I93" s="675"/>
      <c r="J93" s="675"/>
      <c r="K93" s="675"/>
      <c r="L93" s="675"/>
      <c r="M93" s="675"/>
      <c r="N93" s="675"/>
      <c r="O93" s="675"/>
      <c r="P93" s="675"/>
      <c r="Q93" s="675"/>
      <c r="R93" s="675"/>
      <c r="S93" s="675"/>
      <c r="T93" s="891"/>
      <c r="U93" s="675"/>
      <c r="V93" s="675"/>
      <c r="W93" s="675"/>
      <c r="X93" s="675"/>
      <c r="Y93" s="675"/>
      <c r="Z93" s="675"/>
      <c r="AA93" s="675"/>
      <c r="AB93" s="675"/>
      <c r="AC93" s="675"/>
      <c r="AD93" s="675"/>
      <c r="AE93" s="675"/>
      <c r="AF93" s="675"/>
      <c r="AG93" s="675"/>
      <c r="AH93" s="675"/>
      <c r="AI93" s="675"/>
      <c r="AJ93" s="675"/>
      <c r="AK93" s="675"/>
      <c r="AL93" s="675"/>
      <c r="AM93" s="675"/>
      <c r="AN93" s="675"/>
      <c r="AO93" s="675"/>
      <c r="AP93" s="675"/>
      <c r="AQ93" s="675"/>
      <c r="AR93" s="675"/>
      <c r="AS93" s="675"/>
      <c r="AT93" s="675"/>
      <c r="AU93" s="752"/>
      <c r="AV93" s="752"/>
      <c r="AW93" s="752"/>
      <c r="AX93" s="752"/>
      <c r="AY93" s="752"/>
      <c r="AZ93" s="675"/>
      <c r="BA93" s="675"/>
      <c r="BB93" s="675"/>
      <c r="BC93" s="675"/>
      <c r="BD93" s="675"/>
      <c r="BE93" s="675"/>
      <c r="BF93" s="675"/>
      <c r="BG93" s="675"/>
      <c r="BH93" s="675"/>
      <c r="BI93" s="675"/>
      <c r="BJ93" s="675"/>
      <c r="BK93" s="675"/>
      <c r="BL93" s="675"/>
      <c r="BM93" s="675"/>
      <c r="BN93" s="675"/>
      <c r="BO93" s="675"/>
      <c r="BP93" s="675"/>
      <c r="BQ93" s="675"/>
      <c r="BR93" s="675"/>
      <c r="BS93" s="675"/>
      <c r="BT93" s="675"/>
      <c r="BU93" s="675"/>
      <c r="BV93" s="675"/>
      <c r="BW93" s="675"/>
      <c r="BX93" s="675"/>
      <c r="BY93" s="675"/>
      <c r="BZ93" s="675"/>
      <c r="CA93" s="675"/>
      <c r="CB93" s="675"/>
      <c r="CC93" s="675"/>
      <c r="CD93" s="675"/>
      <c r="CE93" s="675"/>
      <c r="CF93" s="675"/>
      <c r="CG93" s="675"/>
      <c r="CH93" s="675"/>
      <c r="CI93" s="675"/>
      <c r="CJ93" s="675"/>
      <c r="CK93" s="675"/>
      <c r="CL93" s="675"/>
      <c r="CM93" s="675"/>
      <c r="CN93" s="675"/>
      <c r="CO93" s="675"/>
      <c r="CP93" s="675"/>
      <c r="CQ93" s="675"/>
      <c r="CR93" s="675"/>
      <c r="CS93" s="675"/>
      <c r="CT93" s="675"/>
      <c r="CU93" s="675"/>
      <c r="CV93" s="675"/>
      <c r="CW93" s="675"/>
      <c r="CX93" s="675"/>
      <c r="CY93" s="675"/>
      <c r="CZ93" s="675"/>
      <c r="DA93" s="675"/>
      <c r="DB93" s="675"/>
      <c r="DC93" s="675"/>
      <c r="DD93" s="675"/>
      <c r="DE93" s="675"/>
      <c r="DF93" s="675"/>
      <c r="DG93" s="675"/>
      <c r="DH93" s="675"/>
      <c r="DI93" s="675"/>
      <c r="DJ93" s="675"/>
      <c r="DK93" s="675"/>
      <c r="DL93" s="675"/>
      <c r="DM93" s="675"/>
      <c r="DN93" s="675"/>
      <c r="DO93" s="675"/>
      <c r="DP93" s="675"/>
      <c r="DQ93" s="675"/>
      <c r="DR93" s="675"/>
      <c r="DS93" s="675"/>
      <c r="DT93" s="675"/>
      <c r="DU93" s="675"/>
      <c r="DV93" s="675"/>
      <c r="DW93" s="675"/>
      <c r="DX93" s="675"/>
      <c r="DY93" s="675"/>
      <c r="DZ93" s="675"/>
      <c r="EA93" s="675"/>
      <c r="EB93" s="675"/>
      <c r="EC93" s="675"/>
      <c r="ED93" s="675"/>
      <c r="EE93" s="675"/>
      <c r="EF93" s="675"/>
      <c r="EG93" s="675"/>
      <c r="EH93" s="675"/>
      <c r="EI93" s="675"/>
      <c r="EJ93" s="675"/>
      <c r="EK93" s="675"/>
      <c r="EL93" s="675"/>
      <c r="EM93" s="675"/>
      <c r="EN93" s="675"/>
      <c r="EO93" s="675"/>
      <c r="EP93" s="675"/>
    </row>
    <row r="94" spans="1:146" x14ac:dyDescent="0.15">
      <c r="A94" s="675"/>
      <c r="B94" s="675"/>
      <c r="C94" s="675"/>
      <c r="D94" s="675"/>
      <c r="E94" s="675"/>
      <c r="F94" s="675"/>
      <c r="G94" s="675"/>
      <c r="H94" s="675"/>
      <c r="I94" s="675"/>
      <c r="J94" s="675"/>
      <c r="K94" s="675"/>
      <c r="L94" s="675"/>
      <c r="M94" s="675"/>
      <c r="N94" s="675"/>
      <c r="O94" s="675"/>
      <c r="P94" s="675"/>
      <c r="Q94" s="675"/>
      <c r="R94" s="675"/>
      <c r="S94" s="675"/>
      <c r="T94" s="891"/>
      <c r="U94" s="675"/>
      <c r="V94" s="675"/>
      <c r="W94" s="675"/>
      <c r="X94" s="675"/>
      <c r="Y94" s="675"/>
      <c r="Z94" s="675"/>
      <c r="AA94" s="675"/>
      <c r="AB94" s="675"/>
      <c r="AC94" s="675"/>
      <c r="AD94" s="675"/>
      <c r="AE94" s="675"/>
      <c r="AF94" s="675"/>
      <c r="AG94" s="675"/>
      <c r="AH94" s="675"/>
      <c r="AI94" s="675"/>
      <c r="AJ94" s="675"/>
      <c r="AK94" s="675"/>
      <c r="AL94" s="675"/>
      <c r="AM94" s="675"/>
      <c r="AN94" s="675"/>
      <c r="AO94" s="675"/>
      <c r="AP94" s="675"/>
      <c r="AQ94" s="675"/>
      <c r="AR94" s="675"/>
      <c r="AS94" s="675"/>
      <c r="AT94" s="675"/>
      <c r="AU94" s="752"/>
      <c r="AV94" s="752"/>
      <c r="AW94" s="752"/>
      <c r="AX94" s="752"/>
      <c r="AY94" s="752"/>
      <c r="AZ94" s="675"/>
      <c r="BA94" s="675"/>
      <c r="BB94" s="675"/>
      <c r="BC94" s="675"/>
      <c r="BD94" s="675"/>
      <c r="BE94" s="675"/>
      <c r="BF94" s="675"/>
      <c r="BG94" s="675"/>
      <c r="BH94" s="675"/>
      <c r="BI94" s="675"/>
      <c r="BJ94" s="675"/>
      <c r="BK94" s="675"/>
      <c r="BL94" s="675"/>
      <c r="BM94" s="675"/>
      <c r="BN94" s="675"/>
      <c r="BO94" s="675"/>
      <c r="BP94" s="675"/>
      <c r="BQ94" s="675"/>
      <c r="BR94" s="675"/>
      <c r="BS94" s="675"/>
      <c r="BT94" s="675"/>
      <c r="BU94" s="675"/>
      <c r="BV94" s="675"/>
      <c r="BW94" s="675"/>
      <c r="BX94" s="675"/>
      <c r="BY94" s="675"/>
      <c r="BZ94" s="675"/>
      <c r="CA94" s="675"/>
      <c r="CB94" s="675"/>
      <c r="CC94" s="675"/>
      <c r="CD94" s="675"/>
      <c r="CE94" s="675"/>
      <c r="CF94" s="675"/>
      <c r="CG94" s="675"/>
      <c r="CH94" s="675"/>
      <c r="CI94" s="675"/>
      <c r="CJ94" s="675"/>
      <c r="CK94" s="675"/>
      <c r="CL94" s="675"/>
      <c r="CM94" s="675"/>
      <c r="CN94" s="675"/>
      <c r="CO94" s="675"/>
      <c r="CP94" s="675"/>
      <c r="CQ94" s="675"/>
      <c r="CR94" s="675"/>
      <c r="CS94" s="675"/>
      <c r="CT94" s="675"/>
      <c r="CU94" s="675"/>
      <c r="CV94" s="675"/>
      <c r="CW94" s="675"/>
      <c r="CX94" s="675"/>
      <c r="CY94" s="675"/>
      <c r="CZ94" s="675"/>
      <c r="DA94" s="675"/>
      <c r="DB94" s="675"/>
      <c r="DC94" s="675"/>
      <c r="DD94" s="675"/>
      <c r="DE94" s="675"/>
      <c r="DF94" s="675"/>
      <c r="DG94" s="675"/>
      <c r="DH94" s="675"/>
      <c r="DI94" s="675"/>
      <c r="DJ94" s="675"/>
      <c r="DK94" s="675"/>
      <c r="DL94" s="675"/>
      <c r="DM94" s="675"/>
      <c r="DN94" s="675"/>
      <c r="DO94" s="675"/>
      <c r="DP94" s="675"/>
      <c r="DQ94" s="675"/>
      <c r="DR94" s="675"/>
      <c r="DS94" s="675"/>
      <c r="DT94" s="675"/>
      <c r="DU94" s="675"/>
      <c r="DV94" s="675"/>
      <c r="DW94" s="675"/>
      <c r="DX94" s="675"/>
      <c r="DY94" s="675"/>
      <c r="DZ94" s="675"/>
      <c r="EA94" s="675"/>
      <c r="EB94" s="675"/>
      <c r="EC94" s="675"/>
      <c r="ED94" s="675"/>
      <c r="EE94" s="675"/>
      <c r="EF94" s="675"/>
      <c r="EG94" s="675"/>
      <c r="EH94" s="675"/>
      <c r="EI94" s="675"/>
      <c r="EJ94" s="675"/>
      <c r="EK94" s="675"/>
      <c r="EL94" s="675"/>
      <c r="EM94" s="675"/>
      <c r="EN94" s="675"/>
      <c r="EO94" s="675"/>
      <c r="EP94" s="675"/>
    </row>
    <row r="95" spans="1:146" x14ac:dyDescent="0.15">
      <c r="A95" s="675"/>
      <c r="B95" s="675"/>
      <c r="C95" s="675"/>
      <c r="D95" s="675"/>
      <c r="E95" s="675"/>
      <c r="F95" s="675"/>
      <c r="G95" s="675"/>
      <c r="H95" s="675"/>
      <c r="I95" s="675"/>
      <c r="J95" s="675"/>
      <c r="K95" s="675"/>
      <c r="L95" s="675"/>
      <c r="M95" s="675"/>
      <c r="N95" s="675"/>
      <c r="O95" s="675"/>
      <c r="P95" s="675"/>
      <c r="Q95" s="675"/>
      <c r="R95" s="675"/>
      <c r="S95" s="675"/>
      <c r="T95" s="891"/>
      <c r="U95" s="675"/>
      <c r="V95" s="675"/>
      <c r="W95" s="675"/>
      <c r="X95" s="675"/>
      <c r="Y95" s="675"/>
      <c r="Z95" s="675"/>
      <c r="AA95" s="675"/>
      <c r="AB95" s="675"/>
      <c r="AC95" s="675"/>
      <c r="AD95" s="675"/>
      <c r="AE95" s="675"/>
      <c r="AF95" s="675"/>
      <c r="AG95" s="675"/>
      <c r="AH95" s="675"/>
      <c r="AI95" s="675"/>
      <c r="AJ95" s="675"/>
      <c r="AK95" s="675"/>
      <c r="AL95" s="675"/>
      <c r="AM95" s="675"/>
      <c r="AN95" s="675"/>
      <c r="AO95" s="675"/>
      <c r="AP95" s="675"/>
      <c r="AQ95" s="675"/>
      <c r="AR95" s="675"/>
      <c r="AS95" s="675"/>
      <c r="AT95" s="675"/>
      <c r="AU95" s="752"/>
      <c r="AV95" s="752"/>
      <c r="AW95" s="752"/>
      <c r="AX95" s="752"/>
      <c r="AY95" s="752"/>
      <c r="AZ95" s="675"/>
      <c r="BA95" s="675"/>
      <c r="BB95" s="675"/>
      <c r="BC95" s="675"/>
      <c r="BD95" s="675"/>
      <c r="BE95" s="675"/>
      <c r="BF95" s="675"/>
      <c r="BG95" s="675"/>
      <c r="BH95" s="675"/>
      <c r="BI95" s="675"/>
      <c r="BJ95" s="675"/>
      <c r="BK95" s="675"/>
      <c r="BL95" s="675"/>
      <c r="BM95" s="675"/>
      <c r="BN95" s="675"/>
      <c r="BO95" s="675"/>
      <c r="BP95" s="675"/>
      <c r="BQ95" s="675"/>
      <c r="BR95" s="675"/>
      <c r="BS95" s="675"/>
      <c r="BT95" s="675"/>
      <c r="BU95" s="675"/>
      <c r="BV95" s="675"/>
      <c r="BW95" s="675"/>
      <c r="BX95" s="675"/>
      <c r="BY95" s="675"/>
      <c r="BZ95" s="675"/>
      <c r="CA95" s="675"/>
      <c r="CB95" s="675"/>
      <c r="CC95" s="675"/>
      <c r="CD95" s="675"/>
      <c r="CE95" s="675"/>
      <c r="CF95" s="675"/>
      <c r="CG95" s="675"/>
      <c r="CH95" s="675"/>
      <c r="CI95" s="675"/>
      <c r="CJ95" s="675"/>
      <c r="CK95" s="675"/>
      <c r="CL95" s="675"/>
      <c r="CM95" s="675"/>
      <c r="CN95" s="675"/>
      <c r="CO95" s="675"/>
      <c r="CP95" s="675"/>
      <c r="CQ95" s="675"/>
      <c r="CR95" s="675"/>
      <c r="CS95" s="675"/>
      <c r="CT95" s="675"/>
      <c r="CU95" s="675"/>
      <c r="CV95" s="675"/>
      <c r="CW95" s="675"/>
      <c r="CX95" s="675"/>
      <c r="CY95" s="675"/>
      <c r="CZ95" s="675"/>
      <c r="DA95" s="675"/>
      <c r="DB95" s="675"/>
      <c r="DC95" s="675"/>
      <c r="DD95" s="675"/>
      <c r="DE95" s="675"/>
      <c r="DF95" s="675"/>
      <c r="DG95" s="675"/>
      <c r="DH95" s="675"/>
      <c r="DI95" s="675"/>
      <c r="DJ95" s="675"/>
      <c r="DK95" s="675"/>
      <c r="DL95" s="675"/>
      <c r="DM95" s="675"/>
      <c r="DN95" s="675"/>
      <c r="DO95" s="675"/>
      <c r="DP95" s="675"/>
      <c r="DQ95" s="675"/>
      <c r="DR95" s="675"/>
      <c r="DS95" s="675"/>
      <c r="DT95" s="675"/>
      <c r="DU95" s="675"/>
      <c r="DV95" s="675"/>
      <c r="DW95" s="675"/>
      <c r="DX95" s="675"/>
      <c r="DY95" s="675"/>
      <c r="DZ95" s="675"/>
      <c r="EA95" s="675"/>
      <c r="EB95" s="675"/>
      <c r="EC95" s="675"/>
      <c r="ED95" s="675"/>
      <c r="EE95" s="675"/>
      <c r="EF95" s="675"/>
      <c r="EG95" s="675"/>
      <c r="EH95" s="675"/>
      <c r="EI95" s="675"/>
      <c r="EJ95" s="675"/>
      <c r="EK95" s="675"/>
      <c r="EL95" s="675"/>
      <c r="EM95" s="675"/>
      <c r="EN95" s="675"/>
      <c r="EO95" s="675"/>
      <c r="EP95" s="675"/>
    </row>
    <row r="96" spans="1:146" x14ac:dyDescent="0.15">
      <c r="A96" s="675"/>
      <c r="B96" s="675"/>
      <c r="C96" s="675"/>
      <c r="D96" s="675"/>
      <c r="E96" s="675"/>
      <c r="F96" s="675"/>
      <c r="G96" s="675"/>
      <c r="H96" s="675"/>
      <c r="I96" s="675"/>
      <c r="J96" s="675"/>
      <c r="K96" s="675"/>
      <c r="L96" s="675"/>
      <c r="M96" s="675"/>
      <c r="N96" s="675"/>
      <c r="O96" s="675"/>
      <c r="P96" s="675"/>
      <c r="Q96" s="675"/>
      <c r="R96" s="675"/>
      <c r="S96" s="675"/>
      <c r="T96" s="891"/>
      <c r="U96" s="675"/>
      <c r="V96" s="675"/>
      <c r="W96" s="675"/>
      <c r="X96" s="675"/>
      <c r="Y96" s="675"/>
      <c r="Z96" s="675"/>
      <c r="AA96" s="675"/>
      <c r="AB96" s="675"/>
      <c r="AC96" s="675"/>
      <c r="AD96" s="675"/>
      <c r="AE96" s="675"/>
      <c r="AF96" s="675"/>
      <c r="AG96" s="675"/>
      <c r="AH96" s="675"/>
      <c r="AI96" s="675"/>
      <c r="AJ96" s="675"/>
      <c r="AK96" s="675"/>
      <c r="AL96" s="675"/>
      <c r="AM96" s="675"/>
      <c r="AN96" s="675"/>
      <c r="AO96" s="675"/>
      <c r="AP96" s="675"/>
      <c r="AQ96" s="675"/>
      <c r="AR96" s="675"/>
      <c r="AS96" s="675"/>
      <c r="AT96" s="675"/>
      <c r="AU96" s="752"/>
      <c r="AV96" s="752"/>
      <c r="AW96" s="752"/>
      <c r="AX96" s="752"/>
      <c r="AY96" s="752"/>
      <c r="AZ96" s="675"/>
      <c r="BA96" s="675"/>
      <c r="BB96" s="675"/>
      <c r="BC96" s="675"/>
      <c r="BD96" s="675"/>
      <c r="BE96" s="675"/>
      <c r="BF96" s="675"/>
      <c r="BG96" s="675"/>
      <c r="BH96" s="675"/>
      <c r="BI96" s="675"/>
      <c r="BJ96" s="675"/>
      <c r="BK96" s="675"/>
      <c r="BL96" s="675"/>
      <c r="BM96" s="675"/>
      <c r="BN96" s="675"/>
      <c r="BO96" s="675"/>
      <c r="BP96" s="675"/>
      <c r="BQ96" s="675"/>
      <c r="BR96" s="675"/>
      <c r="BS96" s="675"/>
      <c r="BT96" s="675"/>
      <c r="BU96" s="675"/>
      <c r="BV96" s="675"/>
      <c r="BW96" s="675"/>
      <c r="BX96" s="675"/>
      <c r="BY96" s="675"/>
      <c r="BZ96" s="675"/>
      <c r="CA96" s="675"/>
      <c r="CB96" s="675"/>
      <c r="CC96" s="675"/>
      <c r="CD96" s="675"/>
      <c r="CE96" s="675"/>
      <c r="CF96" s="675"/>
      <c r="CG96" s="675"/>
      <c r="CH96" s="675"/>
      <c r="CI96" s="675"/>
      <c r="CJ96" s="675"/>
      <c r="CK96" s="675"/>
      <c r="CL96" s="675"/>
      <c r="CM96" s="675"/>
      <c r="CN96" s="675"/>
      <c r="CO96" s="675"/>
      <c r="CP96" s="675"/>
      <c r="CQ96" s="675"/>
      <c r="CR96" s="675"/>
      <c r="CS96" s="675"/>
      <c r="CT96" s="675"/>
      <c r="CU96" s="675"/>
      <c r="CV96" s="675"/>
      <c r="CW96" s="675"/>
      <c r="CX96" s="675"/>
      <c r="CY96" s="675"/>
      <c r="CZ96" s="675"/>
      <c r="DA96" s="675"/>
      <c r="DB96" s="675"/>
      <c r="DC96" s="675"/>
      <c r="DD96" s="675"/>
      <c r="DE96" s="675"/>
      <c r="DF96" s="675"/>
      <c r="DG96" s="675"/>
      <c r="DH96" s="675"/>
      <c r="DI96" s="675"/>
      <c r="DJ96" s="675"/>
      <c r="DK96" s="675"/>
      <c r="DL96" s="675"/>
      <c r="DM96" s="675"/>
      <c r="DN96" s="675"/>
      <c r="DO96" s="675"/>
      <c r="DP96" s="675"/>
      <c r="DQ96" s="675"/>
      <c r="DR96" s="675"/>
      <c r="DS96" s="675"/>
      <c r="DT96" s="675"/>
      <c r="DU96" s="675"/>
      <c r="DV96" s="675"/>
      <c r="DW96" s="675"/>
      <c r="DX96" s="675"/>
      <c r="DY96" s="675"/>
      <c r="DZ96" s="675"/>
      <c r="EA96" s="675"/>
      <c r="EB96" s="675"/>
      <c r="EC96" s="675"/>
      <c r="ED96" s="675"/>
      <c r="EE96" s="675"/>
      <c r="EF96" s="675"/>
      <c r="EG96" s="675"/>
      <c r="EH96" s="675"/>
      <c r="EI96" s="675"/>
      <c r="EJ96" s="675"/>
      <c r="EK96" s="675"/>
      <c r="EL96" s="675"/>
      <c r="EM96" s="675"/>
      <c r="EN96" s="675"/>
      <c r="EO96" s="675"/>
      <c r="EP96" s="675"/>
    </row>
    <row r="97" spans="1:146" x14ac:dyDescent="0.15">
      <c r="A97" s="675"/>
      <c r="B97" s="675"/>
      <c r="C97" s="675"/>
      <c r="D97" s="675"/>
      <c r="E97" s="675"/>
      <c r="F97" s="675"/>
      <c r="G97" s="675"/>
      <c r="H97" s="675"/>
      <c r="I97" s="675"/>
      <c r="J97" s="675"/>
      <c r="K97" s="675"/>
      <c r="L97" s="675"/>
      <c r="M97" s="675"/>
      <c r="N97" s="675"/>
      <c r="O97" s="675"/>
      <c r="P97" s="675"/>
      <c r="Q97" s="675"/>
      <c r="R97" s="675"/>
      <c r="S97" s="675"/>
      <c r="T97" s="891"/>
      <c r="U97" s="675"/>
      <c r="V97" s="675"/>
      <c r="W97" s="675"/>
      <c r="X97" s="675"/>
      <c r="Y97" s="675"/>
      <c r="Z97" s="675"/>
      <c r="AA97" s="675"/>
      <c r="AB97" s="675"/>
      <c r="AC97" s="675"/>
      <c r="AD97" s="675"/>
      <c r="AE97" s="675"/>
      <c r="AF97" s="675"/>
      <c r="AG97" s="675"/>
      <c r="AH97" s="675"/>
      <c r="AI97" s="675"/>
      <c r="AJ97" s="675"/>
      <c r="AK97" s="675"/>
      <c r="AL97" s="675"/>
      <c r="AM97" s="675"/>
      <c r="AN97" s="675"/>
      <c r="AO97" s="675"/>
      <c r="AP97" s="675"/>
      <c r="AQ97" s="675"/>
      <c r="AR97" s="675"/>
      <c r="AS97" s="675"/>
      <c r="AT97" s="675"/>
      <c r="AU97" s="752"/>
      <c r="AV97" s="752"/>
      <c r="AW97" s="752"/>
      <c r="AX97" s="752"/>
      <c r="AY97" s="752"/>
      <c r="AZ97" s="675"/>
      <c r="BA97" s="675"/>
      <c r="BB97" s="675"/>
      <c r="BC97" s="675"/>
      <c r="BD97" s="675"/>
      <c r="BE97" s="675"/>
      <c r="BF97" s="675"/>
      <c r="BG97" s="675"/>
      <c r="BH97" s="675"/>
      <c r="BI97" s="675"/>
      <c r="BJ97" s="675"/>
      <c r="BK97" s="675"/>
      <c r="BL97" s="675"/>
      <c r="BM97" s="675"/>
      <c r="BN97" s="675"/>
      <c r="BO97" s="675"/>
      <c r="BP97" s="675"/>
      <c r="BQ97" s="675"/>
      <c r="BR97" s="675"/>
      <c r="BS97" s="675"/>
      <c r="BT97" s="675"/>
      <c r="BU97" s="675"/>
      <c r="BV97" s="675"/>
      <c r="BW97" s="675"/>
      <c r="BX97" s="675"/>
      <c r="BY97" s="675"/>
      <c r="BZ97" s="675"/>
      <c r="CA97" s="675"/>
      <c r="CB97" s="675"/>
      <c r="CC97" s="675"/>
      <c r="CD97" s="675"/>
      <c r="CE97" s="675"/>
      <c r="CF97" s="675"/>
      <c r="CG97" s="675"/>
      <c r="CH97" s="675"/>
      <c r="CI97" s="675"/>
      <c r="CJ97" s="675"/>
      <c r="CK97" s="675"/>
      <c r="CL97" s="675"/>
      <c r="CM97" s="675"/>
      <c r="CN97" s="675"/>
      <c r="CO97" s="675"/>
      <c r="CP97" s="675"/>
      <c r="CQ97" s="675"/>
      <c r="CR97" s="675"/>
      <c r="CS97" s="675"/>
      <c r="CT97" s="675"/>
      <c r="CU97" s="675"/>
      <c r="CV97" s="675"/>
      <c r="CW97" s="675"/>
      <c r="CX97" s="675"/>
      <c r="CY97" s="675"/>
      <c r="CZ97" s="675"/>
      <c r="DA97" s="675"/>
      <c r="DB97" s="675"/>
      <c r="DC97" s="675"/>
      <c r="DD97" s="675"/>
      <c r="DE97" s="675"/>
      <c r="DF97" s="675"/>
      <c r="DG97" s="675"/>
      <c r="DH97" s="675"/>
      <c r="DI97" s="675"/>
      <c r="DJ97" s="675"/>
      <c r="DK97" s="675"/>
      <c r="DL97" s="675"/>
      <c r="DM97" s="675"/>
      <c r="DN97" s="675"/>
      <c r="DO97" s="675"/>
      <c r="DP97" s="675"/>
      <c r="DQ97" s="675"/>
      <c r="DR97" s="675"/>
      <c r="DS97" s="675"/>
      <c r="DT97" s="675"/>
      <c r="DU97" s="675"/>
      <c r="DV97" s="675"/>
      <c r="DW97" s="675"/>
      <c r="DX97" s="675"/>
      <c r="DY97" s="675"/>
      <c r="DZ97" s="675"/>
      <c r="EA97" s="675"/>
      <c r="EB97" s="675"/>
      <c r="EC97" s="675"/>
      <c r="ED97" s="675"/>
      <c r="EE97" s="675"/>
      <c r="EF97" s="675"/>
      <c r="EG97" s="675"/>
      <c r="EH97" s="675"/>
      <c r="EI97" s="675"/>
      <c r="EJ97" s="675"/>
      <c r="EK97" s="675"/>
      <c r="EL97" s="675"/>
      <c r="EM97" s="675"/>
      <c r="EN97" s="675"/>
      <c r="EO97" s="675"/>
      <c r="EP97" s="675"/>
    </row>
    <row r="98" spans="1:146" x14ac:dyDescent="0.15">
      <c r="A98" s="675"/>
      <c r="B98" s="675"/>
      <c r="C98" s="675"/>
      <c r="D98" s="675"/>
      <c r="E98" s="675"/>
      <c r="F98" s="675"/>
      <c r="G98" s="675"/>
      <c r="H98" s="675"/>
      <c r="I98" s="675"/>
      <c r="J98" s="675"/>
      <c r="K98" s="675"/>
      <c r="L98" s="675"/>
      <c r="M98" s="675"/>
      <c r="N98" s="675"/>
      <c r="O98" s="675"/>
      <c r="P98" s="675"/>
      <c r="Q98" s="675"/>
      <c r="R98" s="675"/>
      <c r="S98" s="675"/>
      <c r="T98" s="891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752"/>
      <c r="AV98" s="752"/>
      <c r="AW98" s="752"/>
      <c r="AX98" s="752"/>
      <c r="AY98" s="752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5"/>
      <c r="BK98" s="675"/>
      <c r="BL98" s="675"/>
      <c r="BM98" s="675"/>
      <c r="BN98" s="675"/>
      <c r="BO98" s="675"/>
      <c r="BP98" s="675"/>
      <c r="BQ98" s="675"/>
      <c r="BR98" s="675"/>
      <c r="BS98" s="675"/>
      <c r="BT98" s="675"/>
      <c r="BU98" s="675"/>
      <c r="BV98" s="675"/>
      <c r="BW98" s="675"/>
      <c r="BX98" s="675"/>
      <c r="BY98" s="675"/>
      <c r="BZ98" s="675"/>
      <c r="CA98" s="675"/>
      <c r="CB98" s="675"/>
      <c r="CC98" s="675"/>
      <c r="CD98" s="675"/>
      <c r="CE98" s="675"/>
      <c r="CF98" s="675"/>
      <c r="CG98" s="675"/>
      <c r="CH98" s="675"/>
      <c r="CI98" s="675"/>
      <c r="CJ98" s="675"/>
      <c r="CK98" s="675"/>
      <c r="CL98" s="675"/>
      <c r="CM98" s="675"/>
      <c r="CN98" s="675"/>
      <c r="CO98" s="675"/>
      <c r="CP98" s="675"/>
      <c r="CQ98" s="675"/>
      <c r="CR98" s="675"/>
      <c r="CS98" s="675"/>
      <c r="CT98" s="675"/>
      <c r="CU98" s="675"/>
      <c r="CV98" s="675"/>
      <c r="CW98" s="675"/>
      <c r="CX98" s="675"/>
      <c r="CY98" s="675"/>
      <c r="CZ98" s="675"/>
      <c r="DA98" s="675"/>
      <c r="DB98" s="675"/>
      <c r="DC98" s="675"/>
      <c r="DD98" s="675"/>
      <c r="DE98" s="675"/>
      <c r="DF98" s="675"/>
      <c r="DG98" s="675"/>
      <c r="DH98" s="675"/>
      <c r="DI98" s="675"/>
      <c r="DJ98" s="675"/>
      <c r="DK98" s="675"/>
      <c r="DL98" s="675"/>
      <c r="DM98" s="675"/>
      <c r="DN98" s="675"/>
      <c r="DO98" s="675"/>
      <c r="DP98" s="675"/>
      <c r="DQ98" s="675"/>
      <c r="DR98" s="675"/>
      <c r="DS98" s="675"/>
      <c r="DT98" s="675"/>
      <c r="DU98" s="675"/>
      <c r="DV98" s="675"/>
      <c r="DW98" s="675"/>
      <c r="DX98" s="675"/>
      <c r="DY98" s="675"/>
      <c r="DZ98" s="675"/>
      <c r="EA98" s="675"/>
      <c r="EB98" s="675"/>
      <c r="EC98" s="675"/>
      <c r="ED98" s="675"/>
      <c r="EE98" s="675"/>
      <c r="EF98" s="675"/>
      <c r="EG98" s="675"/>
      <c r="EH98" s="675"/>
      <c r="EI98" s="675"/>
      <c r="EJ98" s="675"/>
      <c r="EK98" s="675"/>
      <c r="EL98" s="675"/>
      <c r="EM98" s="675"/>
      <c r="EN98" s="675"/>
      <c r="EO98" s="675"/>
      <c r="EP98" s="675"/>
    </row>
    <row r="99" spans="1:146" x14ac:dyDescent="0.15">
      <c r="A99" s="675"/>
      <c r="B99" s="675"/>
      <c r="C99" s="675"/>
      <c r="D99" s="675"/>
      <c r="E99" s="675"/>
      <c r="F99" s="675"/>
      <c r="G99" s="675"/>
      <c r="H99" s="675"/>
      <c r="I99" s="675"/>
      <c r="J99" s="675"/>
      <c r="K99" s="675"/>
      <c r="L99" s="675"/>
      <c r="M99" s="675"/>
      <c r="N99" s="675"/>
      <c r="O99" s="675"/>
      <c r="P99" s="675"/>
      <c r="Q99" s="675"/>
      <c r="R99" s="675"/>
      <c r="S99" s="675"/>
      <c r="T99" s="891"/>
      <c r="U99" s="675"/>
      <c r="V99" s="675"/>
      <c r="W99" s="675"/>
      <c r="X99" s="675"/>
      <c r="Y99" s="675"/>
      <c r="Z99" s="675"/>
      <c r="AA99" s="675"/>
      <c r="AB99" s="675"/>
      <c r="AC99" s="675"/>
      <c r="AD99" s="675"/>
      <c r="AE99" s="675"/>
      <c r="AF99" s="675"/>
      <c r="AG99" s="675"/>
      <c r="AH99" s="675"/>
      <c r="AI99" s="675"/>
      <c r="AJ99" s="675"/>
      <c r="AK99" s="675"/>
      <c r="AL99" s="675"/>
      <c r="AM99" s="675"/>
      <c r="AN99" s="675"/>
      <c r="AO99" s="675"/>
      <c r="AP99" s="675"/>
      <c r="AQ99" s="675"/>
      <c r="AR99" s="675"/>
      <c r="AS99" s="675"/>
      <c r="AT99" s="675"/>
      <c r="AU99" s="752"/>
      <c r="AV99" s="752"/>
      <c r="AW99" s="752"/>
      <c r="AX99" s="752"/>
      <c r="AY99" s="752"/>
      <c r="AZ99" s="675"/>
      <c r="BA99" s="675"/>
      <c r="BB99" s="675"/>
      <c r="BC99" s="675"/>
      <c r="BD99" s="675"/>
      <c r="BE99" s="675"/>
      <c r="BF99" s="675"/>
      <c r="BG99" s="675"/>
      <c r="BH99" s="675"/>
      <c r="BI99" s="675"/>
      <c r="BJ99" s="675"/>
      <c r="BK99" s="675"/>
      <c r="BL99" s="675"/>
      <c r="BM99" s="675"/>
      <c r="BN99" s="675"/>
      <c r="BO99" s="675"/>
      <c r="BP99" s="675"/>
      <c r="BQ99" s="675"/>
      <c r="BR99" s="675"/>
      <c r="BS99" s="675"/>
      <c r="BT99" s="675"/>
      <c r="BU99" s="675"/>
      <c r="BV99" s="675"/>
      <c r="BW99" s="675"/>
      <c r="BX99" s="675"/>
      <c r="BY99" s="675"/>
      <c r="BZ99" s="675"/>
      <c r="CA99" s="675"/>
      <c r="CB99" s="675"/>
      <c r="CC99" s="675"/>
      <c r="CD99" s="675"/>
      <c r="CE99" s="675"/>
      <c r="CF99" s="675"/>
      <c r="CG99" s="675"/>
      <c r="CH99" s="675"/>
      <c r="CI99" s="675"/>
      <c r="CJ99" s="675"/>
      <c r="CK99" s="675"/>
      <c r="CL99" s="675"/>
      <c r="CM99" s="675"/>
      <c r="CN99" s="675"/>
      <c r="CO99" s="675"/>
      <c r="CP99" s="675"/>
      <c r="CQ99" s="675"/>
      <c r="CR99" s="675"/>
      <c r="CS99" s="675"/>
      <c r="CT99" s="675"/>
      <c r="CU99" s="675"/>
      <c r="CV99" s="675"/>
      <c r="CW99" s="675"/>
      <c r="CX99" s="675"/>
      <c r="CY99" s="675"/>
      <c r="CZ99" s="675"/>
      <c r="DA99" s="675"/>
      <c r="DB99" s="675"/>
      <c r="DC99" s="675"/>
      <c r="DD99" s="675"/>
      <c r="DE99" s="675"/>
      <c r="DF99" s="675"/>
      <c r="DG99" s="675"/>
      <c r="DH99" s="675"/>
      <c r="DI99" s="675"/>
      <c r="DJ99" s="675"/>
      <c r="DK99" s="675"/>
      <c r="DL99" s="675"/>
      <c r="DM99" s="675"/>
      <c r="DN99" s="675"/>
      <c r="DO99" s="675"/>
      <c r="DP99" s="675"/>
      <c r="DQ99" s="675"/>
      <c r="DR99" s="675"/>
      <c r="DS99" s="675"/>
      <c r="DT99" s="675"/>
      <c r="DU99" s="675"/>
      <c r="DV99" s="675"/>
      <c r="DW99" s="675"/>
      <c r="DX99" s="675"/>
      <c r="DY99" s="675"/>
      <c r="DZ99" s="675"/>
      <c r="EA99" s="675"/>
      <c r="EB99" s="675"/>
      <c r="EC99" s="675"/>
      <c r="ED99" s="675"/>
      <c r="EE99" s="675"/>
      <c r="EF99" s="675"/>
      <c r="EG99" s="675"/>
      <c r="EH99" s="675"/>
      <c r="EI99" s="675"/>
      <c r="EJ99" s="675"/>
      <c r="EK99" s="675"/>
      <c r="EL99" s="675"/>
      <c r="EM99" s="675"/>
      <c r="EN99" s="675"/>
      <c r="EO99" s="675"/>
      <c r="EP99" s="675"/>
    </row>
    <row r="100" spans="1:146" x14ac:dyDescent="0.15">
      <c r="A100" s="675"/>
      <c r="B100" s="675"/>
      <c r="C100" s="675"/>
      <c r="D100" s="675"/>
      <c r="E100" s="675"/>
      <c r="F100" s="675"/>
      <c r="G100" s="675"/>
      <c r="H100" s="675"/>
      <c r="I100" s="675"/>
      <c r="J100" s="675"/>
      <c r="K100" s="675"/>
      <c r="L100" s="675"/>
      <c r="M100" s="675"/>
      <c r="N100" s="675"/>
      <c r="O100" s="675"/>
      <c r="P100" s="675"/>
      <c r="Q100" s="675"/>
      <c r="R100" s="675"/>
      <c r="S100" s="675"/>
      <c r="T100" s="891"/>
      <c r="U100" s="675"/>
      <c r="V100" s="675"/>
      <c r="W100" s="675"/>
      <c r="X100" s="675"/>
      <c r="Y100" s="675"/>
      <c r="Z100" s="675"/>
      <c r="AA100" s="675"/>
      <c r="AB100" s="675"/>
      <c r="AC100" s="675"/>
      <c r="AD100" s="675"/>
      <c r="AE100" s="675"/>
      <c r="AF100" s="675"/>
      <c r="AG100" s="675"/>
      <c r="AH100" s="675"/>
      <c r="AI100" s="675"/>
      <c r="AJ100" s="675"/>
      <c r="AK100" s="675"/>
      <c r="AL100" s="675"/>
      <c r="AM100" s="675"/>
      <c r="AN100" s="675"/>
      <c r="AO100" s="675"/>
      <c r="AP100" s="675"/>
      <c r="AQ100" s="675"/>
      <c r="AR100" s="675"/>
      <c r="AS100" s="675"/>
      <c r="AT100" s="675"/>
      <c r="AU100" s="752"/>
      <c r="AV100" s="752"/>
      <c r="AW100" s="752"/>
      <c r="AX100" s="752"/>
      <c r="AY100" s="752"/>
      <c r="AZ100" s="675"/>
      <c r="BA100" s="675"/>
      <c r="BB100" s="675"/>
      <c r="BC100" s="675"/>
      <c r="BD100" s="675"/>
      <c r="BE100" s="675"/>
      <c r="BF100" s="675"/>
      <c r="BG100" s="675"/>
      <c r="BH100" s="675"/>
      <c r="BI100" s="675"/>
      <c r="BJ100" s="675"/>
      <c r="BK100" s="675"/>
      <c r="BL100" s="675"/>
      <c r="BM100" s="675"/>
      <c r="BN100" s="675"/>
      <c r="BO100" s="675"/>
      <c r="BP100" s="675"/>
      <c r="BQ100" s="675"/>
      <c r="BR100" s="675"/>
      <c r="BS100" s="675"/>
      <c r="BT100" s="675"/>
      <c r="BU100" s="675"/>
      <c r="BV100" s="675"/>
      <c r="BW100" s="675"/>
      <c r="BX100" s="675"/>
      <c r="BY100" s="675"/>
      <c r="BZ100" s="675"/>
      <c r="CA100" s="675"/>
      <c r="CB100" s="675"/>
      <c r="CC100" s="675"/>
      <c r="CD100" s="675"/>
      <c r="CE100" s="675"/>
      <c r="CF100" s="675"/>
      <c r="CG100" s="675"/>
      <c r="CH100" s="675"/>
      <c r="CI100" s="675"/>
      <c r="CJ100" s="675"/>
      <c r="CK100" s="675"/>
      <c r="CL100" s="675"/>
      <c r="CM100" s="675"/>
      <c r="CN100" s="675"/>
      <c r="CO100" s="675"/>
      <c r="CP100" s="675"/>
      <c r="CQ100" s="675"/>
      <c r="CR100" s="675"/>
      <c r="CS100" s="675"/>
      <c r="CT100" s="675"/>
      <c r="CU100" s="675"/>
      <c r="CV100" s="675"/>
      <c r="CW100" s="675"/>
      <c r="CX100" s="675"/>
      <c r="CY100" s="675"/>
      <c r="CZ100" s="675"/>
      <c r="DA100" s="675"/>
      <c r="DB100" s="675"/>
      <c r="DC100" s="675"/>
      <c r="DD100" s="675"/>
      <c r="DE100" s="675"/>
      <c r="DF100" s="675"/>
      <c r="DG100" s="675"/>
      <c r="DH100" s="675"/>
      <c r="DI100" s="675"/>
      <c r="DJ100" s="675"/>
      <c r="DK100" s="675"/>
      <c r="DL100" s="675"/>
      <c r="DM100" s="675"/>
      <c r="DN100" s="675"/>
      <c r="DO100" s="675"/>
      <c r="DP100" s="675"/>
      <c r="DQ100" s="675"/>
      <c r="DR100" s="675"/>
      <c r="DS100" s="675"/>
      <c r="DT100" s="675"/>
      <c r="DU100" s="675"/>
      <c r="DV100" s="675"/>
      <c r="DW100" s="675"/>
      <c r="DX100" s="675"/>
      <c r="DY100" s="675"/>
      <c r="DZ100" s="675"/>
      <c r="EA100" s="675"/>
      <c r="EB100" s="675"/>
      <c r="EC100" s="675"/>
      <c r="ED100" s="675"/>
      <c r="EE100" s="675"/>
      <c r="EF100" s="675"/>
      <c r="EG100" s="675"/>
      <c r="EH100" s="675"/>
      <c r="EI100" s="675"/>
      <c r="EJ100" s="675"/>
      <c r="EK100" s="675"/>
      <c r="EL100" s="675"/>
      <c r="EM100" s="675"/>
      <c r="EN100" s="675"/>
      <c r="EO100" s="675"/>
      <c r="EP100" s="675"/>
    </row>
    <row r="101" spans="1:146" x14ac:dyDescent="0.15">
      <c r="A101" s="675"/>
      <c r="B101" s="675"/>
      <c r="C101" s="675"/>
      <c r="D101" s="675"/>
      <c r="E101" s="675"/>
      <c r="F101" s="675"/>
      <c r="G101" s="675"/>
      <c r="H101" s="675"/>
      <c r="I101" s="675"/>
      <c r="J101" s="675"/>
      <c r="K101" s="675"/>
      <c r="L101" s="675"/>
      <c r="M101" s="675"/>
      <c r="N101" s="675"/>
      <c r="O101" s="675"/>
      <c r="P101" s="675"/>
      <c r="Q101" s="675"/>
      <c r="R101" s="675"/>
      <c r="S101" s="675"/>
      <c r="T101" s="891"/>
      <c r="U101" s="675"/>
      <c r="V101" s="675"/>
      <c r="W101" s="675"/>
      <c r="X101" s="675"/>
      <c r="Y101" s="675"/>
      <c r="Z101" s="675"/>
      <c r="AA101" s="675"/>
      <c r="AB101" s="675"/>
      <c r="AC101" s="675"/>
      <c r="AD101" s="675"/>
      <c r="AE101" s="675"/>
      <c r="AF101" s="675"/>
      <c r="AG101" s="675"/>
      <c r="AH101" s="675"/>
      <c r="AI101" s="675"/>
      <c r="AJ101" s="675"/>
      <c r="AK101" s="675"/>
      <c r="AL101" s="675"/>
      <c r="AM101" s="675"/>
      <c r="AN101" s="675"/>
      <c r="AO101" s="675"/>
      <c r="AP101" s="675"/>
      <c r="AQ101" s="675"/>
      <c r="AR101" s="675"/>
      <c r="AS101" s="675"/>
      <c r="AT101" s="675"/>
      <c r="AU101" s="752"/>
      <c r="AV101" s="752"/>
      <c r="AW101" s="752"/>
      <c r="AX101" s="752"/>
      <c r="AY101" s="752"/>
      <c r="AZ101" s="675"/>
      <c r="BA101" s="675"/>
      <c r="BB101" s="675"/>
      <c r="BC101" s="675"/>
      <c r="BD101" s="675"/>
      <c r="BE101" s="675"/>
      <c r="BF101" s="675"/>
      <c r="BG101" s="675"/>
      <c r="BH101" s="675"/>
      <c r="BI101" s="675"/>
      <c r="BJ101" s="675"/>
      <c r="BK101" s="675"/>
      <c r="BL101" s="675"/>
      <c r="BM101" s="675"/>
      <c r="BN101" s="675"/>
      <c r="BO101" s="675"/>
      <c r="BP101" s="675"/>
      <c r="BQ101" s="675"/>
      <c r="BR101" s="675"/>
      <c r="BS101" s="675"/>
      <c r="BT101" s="675"/>
      <c r="BU101" s="675"/>
      <c r="BV101" s="675"/>
      <c r="BW101" s="675"/>
      <c r="BX101" s="675"/>
      <c r="BY101" s="675"/>
      <c r="BZ101" s="675"/>
      <c r="CA101" s="675"/>
      <c r="CB101" s="675"/>
      <c r="CC101" s="675"/>
      <c r="CD101" s="675"/>
      <c r="CE101" s="675"/>
      <c r="CF101" s="675"/>
      <c r="CG101" s="675"/>
      <c r="CH101" s="675"/>
      <c r="CI101" s="675"/>
      <c r="CJ101" s="675"/>
      <c r="CK101" s="675"/>
      <c r="CL101" s="675"/>
      <c r="CM101" s="675"/>
      <c r="CN101" s="675"/>
      <c r="CO101" s="675"/>
      <c r="CP101" s="675"/>
      <c r="CQ101" s="675"/>
      <c r="CR101" s="675"/>
      <c r="CS101" s="675"/>
      <c r="CT101" s="675"/>
      <c r="CU101" s="675"/>
      <c r="CV101" s="675"/>
      <c r="CW101" s="675"/>
      <c r="CX101" s="675"/>
      <c r="CY101" s="675"/>
      <c r="CZ101" s="675"/>
      <c r="DA101" s="675"/>
      <c r="DB101" s="675"/>
      <c r="DC101" s="675"/>
      <c r="DD101" s="675"/>
      <c r="DE101" s="675"/>
      <c r="DF101" s="675"/>
      <c r="DG101" s="675"/>
      <c r="DH101" s="675"/>
      <c r="DI101" s="675"/>
      <c r="DJ101" s="675"/>
      <c r="DK101" s="675"/>
      <c r="DL101" s="675"/>
      <c r="DM101" s="675"/>
      <c r="DN101" s="675"/>
      <c r="DO101" s="675"/>
      <c r="DP101" s="675"/>
      <c r="DQ101" s="675"/>
      <c r="DR101" s="675"/>
      <c r="DS101" s="675"/>
      <c r="DT101" s="675"/>
      <c r="DU101" s="675"/>
      <c r="DV101" s="675"/>
      <c r="DW101" s="675"/>
      <c r="DX101" s="675"/>
      <c r="DY101" s="675"/>
      <c r="DZ101" s="675"/>
      <c r="EA101" s="675"/>
      <c r="EB101" s="675"/>
      <c r="EC101" s="675"/>
      <c r="ED101" s="675"/>
      <c r="EE101" s="675"/>
      <c r="EF101" s="675"/>
      <c r="EG101" s="675"/>
      <c r="EH101" s="675"/>
      <c r="EI101" s="675"/>
      <c r="EJ101" s="675"/>
      <c r="EK101" s="675"/>
      <c r="EL101" s="675"/>
      <c r="EM101" s="675"/>
      <c r="EN101" s="675"/>
      <c r="EO101" s="675"/>
      <c r="EP101" s="675"/>
    </row>
    <row r="102" spans="1:146" x14ac:dyDescent="0.15">
      <c r="A102" s="675"/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891"/>
      <c r="U102" s="675"/>
      <c r="V102" s="675"/>
      <c r="W102" s="675"/>
      <c r="X102" s="675"/>
      <c r="Y102" s="675"/>
      <c r="Z102" s="675"/>
      <c r="AA102" s="675"/>
      <c r="AB102" s="675"/>
      <c r="AC102" s="675"/>
      <c r="AD102" s="675"/>
      <c r="AE102" s="675"/>
      <c r="AF102" s="675"/>
      <c r="AG102" s="675"/>
      <c r="AH102" s="675"/>
      <c r="AI102" s="675"/>
      <c r="AJ102" s="675"/>
      <c r="AK102" s="675"/>
      <c r="AL102" s="675"/>
      <c r="AM102" s="675"/>
      <c r="AN102" s="675"/>
      <c r="AO102" s="675"/>
      <c r="AP102" s="675"/>
      <c r="AQ102" s="675"/>
      <c r="AR102" s="675"/>
      <c r="AS102" s="675"/>
      <c r="AT102" s="675"/>
      <c r="AU102" s="752"/>
      <c r="AV102" s="752"/>
      <c r="AW102" s="752"/>
      <c r="AX102" s="752"/>
      <c r="AY102" s="752"/>
      <c r="AZ102" s="675"/>
      <c r="BA102" s="675"/>
      <c r="BB102" s="675"/>
      <c r="BC102" s="675"/>
      <c r="BD102" s="675"/>
      <c r="BE102" s="675"/>
      <c r="BF102" s="675"/>
      <c r="BG102" s="675"/>
      <c r="BH102" s="675"/>
      <c r="BI102" s="675"/>
      <c r="BJ102" s="675"/>
      <c r="BK102" s="675"/>
      <c r="BL102" s="675"/>
      <c r="BM102" s="675"/>
      <c r="BN102" s="675"/>
      <c r="BO102" s="675"/>
      <c r="BP102" s="675"/>
      <c r="BQ102" s="675"/>
      <c r="BR102" s="675"/>
      <c r="BS102" s="675"/>
      <c r="BT102" s="675"/>
      <c r="BU102" s="675"/>
      <c r="BV102" s="675"/>
      <c r="BW102" s="675"/>
      <c r="BX102" s="675"/>
      <c r="BY102" s="675"/>
      <c r="BZ102" s="675"/>
      <c r="CA102" s="675"/>
      <c r="CB102" s="675"/>
      <c r="CC102" s="675"/>
      <c r="CD102" s="675"/>
      <c r="CE102" s="675"/>
      <c r="CF102" s="675"/>
      <c r="CG102" s="675"/>
      <c r="CH102" s="675"/>
      <c r="CI102" s="675"/>
      <c r="CJ102" s="675"/>
      <c r="CK102" s="675"/>
      <c r="CL102" s="675"/>
      <c r="CM102" s="675"/>
      <c r="CN102" s="675"/>
      <c r="CO102" s="675"/>
      <c r="CP102" s="675"/>
      <c r="CQ102" s="675"/>
      <c r="CR102" s="675"/>
      <c r="CS102" s="675"/>
      <c r="CT102" s="675"/>
      <c r="CU102" s="675"/>
      <c r="CV102" s="675"/>
      <c r="CW102" s="675"/>
      <c r="CX102" s="675"/>
      <c r="CY102" s="675"/>
      <c r="CZ102" s="675"/>
      <c r="DA102" s="675"/>
      <c r="DB102" s="675"/>
      <c r="DC102" s="675"/>
      <c r="DD102" s="675"/>
      <c r="DE102" s="675"/>
      <c r="DF102" s="675"/>
      <c r="DG102" s="675"/>
      <c r="DH102" s="675"/>
      <c r="DI102" s="675"/>
      <c r="DJ102" s="675"/>
      <c r="DK102" s="675"/>
      <c r="DL102" s="675"/>
      <c r="DM102" s="675"/>
      <c r="DN102" s="675"/>
      <c r="DO102" s="675"/>
      <c r="DP102" s="675"/>
      <c r="DQ102" s="675"/>
      <c r="DR102" s="675"/>
      <c r="DS102" s="675"/>
      <c r="DT102" s="675"/>
      <c r="DU102" s="675"/>
      <c r="DV102" s="675"/>
      <c r="DW102" s="675"/>
      <c r="DX102" s="675"/>
      <c r="DY102" s="675"/>
      <c r="DZ102" s="675"/>
      <c r="EA102" s="675"/>
      <c r="EB102" s="675"/>
      <c r="EC102" s="675"/>
      <c r="ED102" s="675"/>
      <c r="EE102" s="675"/>
      <c r="EF102" s="675"/>
      <c r="EG102" s="675"/>
      <c r="EH102" s="675"/>
      <c r="EI102" s="675"/>
      <c r="EJ102" s="675"/>
      <c r="EK102" s="675"/>
      <c r="EL102" s="675"/>
      <c r="EM102" s="675"/>
      <c r="EN102" s="675"/>
      <c r="EO102" s="675"/>
      <c r="EP102" s="675"/>
    </row>
    <row r="103" spans="1:146" x14ac:dyDescent="0.15">
      <c r="A103" s="675"/>
      <c r="B103" s="675"/>
      <c r="C103" s="675"/>
      <c r="D103" s="675"/>
      <c r="E103" s="675"/>
      <c r="F103" s="675"/>
      <c r="G103" s="675"/>
      <c r="H103" s="675"/>
      <c r="I103" s="675"/>
      <c r="J103" s="675"/>
      <c r="K103" s="675"/>
      <c r="L103" s="675"/>
      <c r="M103" s="675"/>
      <c r="N103" s="675"/>
      <c r="O103" s="675"/>
      <c r="P103" s="675"/>
      <c r="Q103" s="675"/>
      <c r="R103" s="675"/>
      <c r="S103" s="675"/>
      <c r="T103" s="891"/>
      <c r="U103" s="675"/>
      <c r="V103" s="675"/>
      <c r="W103" s="675"/>
      <c r="X103" s="675"/>
      <c r="Y103" s="675"/>
      <c r="Z103" s="675"/>
      <c r="AA103" s="675"/>
      <c r="AB103" s="675"/>
      <c r="AC103" s="675"/>
      <c r="AD103" s="675"/>
      <c r="AE103" s="675"/>
      <c r="AF103" s="675"/>
      <c r="AG103" s="675"/>
      <c r="AH103" s="675"/>
      <c r="AI103" s="675"/>
      <c r="AJ103" s="675"/>
      <c r="AK103" s="675"/>
      <c r="AL103" s="675"/>
      <c r="AM103" s="675"/>
      <c r="AN103" s="675"/>
      <c r="AO103" s="675"/>
      <c r="AP103" s="675"/>
      <c r="AQ103" s="675"/>
      <c r="AR103" s="675"/>
      <c r="AS103" s="675"/>
      <c r="AT103" s="675"/>
      <c r="AU103" s="752"/>
      <c r="AV103" s="752"/>
      <c r="AW103" s="752"/>
      <c r="AX103" s="752"/>
      <c r="AY103" s="752"/>
      <c r="AZ103" s="675"/>
      <c r="BA103" s="675"/>
      <c r="BB103" s="675"/>
      <c r="BC103" s="675"/>
      <c r="BD103" s="675"/>
      <c r="BE103" s="675"/>
      <c r="BF103" s="675"/>
      <c r="BG103" s="675"/>
      <c r="BH103" s="675"/>
      <c r="BI103" s="675"/>
      <c r="BJ103" s="675"/>
      <c r="BK103" s="675"/>
      <c r="BL103" s="675"/>
      <c r="BM103" s="675"/>
      <c r="BN103" s="675"/>
      <c r="BO103" s="675"/>
      <c r="BP103" s="675"/>
      <c r="BQ103" s="675"/>
      <c r="BR103" s="675"/>
      <c r="BS103" s="675"/>
      <c r="BT103" s="675"/>
      <c r="BU103" s="675"/>
      <c r="BV103" s="675"/>
      <c r="BW103" s="675"/>
      <c r="BX103" s="675"/>
      <c r="BY103" s="675"/>
      <c r="BZ103" s="675"/>
      <c r="CA103" s="675"/>
      <c r="CB103" s="675"/>
      <c r="CC103" s="675"/>
      <c r="CD103" s="675"/>
      <c r="CE103" s="675"/>
      <c r="CF103" s="675"/>
      <c r="CG103" s="675"/>
      <c r="CH103" s="675"/>
      <c r="CI103" s="675"/>
      <c r="CJ103" s="675"/>
      <c r="CK103" s="675"/>
      <c r="CL103" s="675"/>
      <c r="CM103" s="675"/>
      <c r="CN103" s="675"/>
      <c r="CO103" s="675"/>
      <c r="CP103" s="675"/>
      <c r="CQ103" s="675"/>
      <c r="CR103" s="675"/>
      <c r="CS103" s="675"/>
      <c r="CT103" s="675"/>
      <c r="CU103" s="675"/>
      <c r="CV103" s="675"/>
      <c r="CW103" s="675"/>
      <c r="CX103" s="675"/>
      <c r="CY103" s="675"/>
      <c r="CZ103" s="675"/>
      <c r="DA103" s="675"/>
      <c r="DB103" s="675"/>
      <c r="DC103" s="675"/>
      <c r="DD103" s="675"/>
      <c r="DE103" s="675"/>
      <c r="DF103" s="675"/>
      <c r="DG103" s="675"/>
      <c r="DH103" s="675"/>
      <c r="DI103" s="675"/>
      <c r="DJ103" s="675"/>
      <c r="DK103" s="675"/>
      <c r="DL103" s="675"/>
      <c r="DM103" s="675"/>
      <c r="DN103" s="675"/>
      <c r="DO103" s="675"/>
      <c r="DP103" s="675"/>
      <c r="DQ103" s="675"/>
      <c r="DR103" s="675"/>
      <c r="DS103" s="675"/>
      <c r="DT103" s="675"/>
      <c r="DU103" s="675"/>
      <c r="DV103" s="675"/>
      <c r="DW103" s="675"/>
      <c r="DX103" s="675"/>
      <c r="DY103" s="675"/>
      <c r="DZ103" s="675"/>
      <c r="EA103" s="675"/>
      <c r="EB103" s="675"/>
      <c r="EC103" s="675"/>
      <c r="ED103" s="675"/>
      <c r="EE103" s="675"/>
      <c r="EF103" s="675"/>
      <c r="EG103" s="675"/>
      <c r="EH103" s="675"/>
      <c r="EI103" s="675"/>
      <c r="EJ103" s="675"/>
      <c r="EK103" s="675"/>
      <c r="EL103" s="675"/>
      <c r="EM103" s="675"/>
      <c r="EN103" s="675"/>
      <c r="EO103" s="675"/>
      <c r="EP103" s="675"/>
    </row>
    <row r="104" spans="1:146" x14ac:dyDescent="0.15">
      <c r="A104" s="675"/>
      <c r="B104" s="675"/>
      <c r="C104" s="675"/>
      <c r="D104" s="675"/>
      <c r="E104" s="675"/>
      <c r="F104" s="675"/>
      <c r="G104" s="675"/>
      <c r="H104" s="675"/>
      <c r="I104" s="675"/>
      <c r="J104" s="675"/>
      <c r="K104" s="675"/>
      <c r="L104" s="675"/>
      <c r="M104" s="675"/>
      <c r="N104" s="675"/>
      <c r="O104" s="675"/>
      <c r="P104" s="675"/>
      <c r="Q104" s="675"/>
      <c r="R104" s="675"/>
      <c r="S104" s="675"/>
      <c r="T104" s="891"/>
      <c r="U104" s="675"/>
      <c r="V104" s="675"/>
      <c r="W104" s="675"/>
      <c r="X104" s="675"/>
      <c r="Y104" s="675"/>
      <c r="Z104" s="675"/>
      <c r="AA104" s="675"/>
      <c r="AB104" s="675"/>
      <c r="AC104" s="675"/>
      <c r="AD104" s="675"/>
      <c r="AE104" s="675"/>
      <c r="AF104" s="675"/>
      <c r="AG104" s="675"/>
      <c r="AH104" s="675"/>
      <c r="AI104" s="675"/>
      <c r="AJ104" s="675"/>
      <c r="AK104" s="675"/>
      <c r="AL104" s="675"/>
      <c r="AM104" s="675"/>
      <c r="AN104" s="675"/>
      <c r="AO104" s="675"/>
      <c r="AP104" s="675"/>
      <c r="AQ104" s="675"/>
      <c r="AR104" s="675"/>
      <c r="AS104" s="675"/>
      <c r="AT104" s="675"/>
      <c r="AU104" s="752"/>
      <c r="AV104" s="752"/>
      <c r="AW104" s="752"/>
      <c r="AX104" s="752"/>
      <c r="AY104" s="752"/>
      <c r="AZ104" s="675"/>
      <c r="BA104" s="675"/>
      <c r="BB104" s="675"/>
      <c r="BC104" s="675"/>
      <c r="BD104" s="675"/>
      <c r="BE104" s="675"/>
      <c r="BF104" s="675"/>
      <c r="BG104" s="675"/>
      <c r="BH104" s="675"/>
      <c r="BI104" s="675"/>
      <c r="BJ104" s="675"/>
      <c r="BK104" s="675"/>
      <c r="BL104" s="675"/>
      <c r="BM104" s="675"/>
      <c r="BN104" s="675"/>
      <c r="BO104" s="675"/>
      <c r="BP104" s="675"/>
      <c r="BQ104" s="675"/>
      <c r="BR104" s="675"/>
      <c r="BS104" s="675"/>
      <c r="BT104" s="675"/>
      <c r="BU104" s="675"/>
      <c r="BV104" s="675"/>
      <c r="BW104" s="675"/>
      <c r="BX104" s="675"/>
      <c r="BY104" s="675"/>
      <c r="BZ104" s="675"/>
      <c r="CA104" s="675"/>
      <c r="CB104" s="675"/>
      <c r="CC104" s="675"/>
      <c r="CD104" s="675"/>
      <c r="CE104" s="675"/>
      <c r="CF104" s="675"/>
      <c r="CG104" s="675"/>
      <c r="CH104" s="675"/>
      <c r="CI104" s="675"/>
      <c r="CJ104" s="675"/>
      <c r="CK104" s="675"/>
      <c r="CL104" s="675"/>
      <c r="CM104" s="675"/>
      <c r="CN104" s="675"/>
      <c r="CO104" s="675"/>
      <c r="CP104" s="675"/>
      <c r="CQ104" s="675"/>
      <c r="CR104" s="675"/>
      <c r="CS104" s="675"/>
      <c r="CT104" s="675"/>
      <c r="CU104" s="675"/>
      <c r="CV104" s="675"/>
      <c r="CW104" s="675"/>
      <c r="CX104" s="675"/>
      <c r="CY104" s="675"/>
      <c r="CZ104" s="675"/>
      <c r="DA104" s="675"/>
      <c r="DB104" s="675"/>
      <c r="DC104" s="675"/>
      <c r="DD104" s="675"/>
      <c r="DE104" s="675"/>
      <c r="DF104" s="675"/>
      <c r="DG104" s="675"/>
      <c r="DH104" s="675"/>
      <c r="DI104" s="675"/>
      <c r="DJ104" s="675"/>
      <c r="DK104" s="675"/>
      <c r="DL104" s="675"/>
      <c r="DM104" s="675"/>
      <c r="DN104" s="675"/>
      <c r="DO104" s="675"/>
      <c r="DP104" s="675"/>
      <c r="DQ104" s="675"/>
      <c r="DR104" s="675"/>
      <c r="DS104" s="675"/>
      <c r="DT104" s="675"/>
      <c r="DU104" s="675"/>
      <c r="DV104" s="675"/>
      <c r="DW104" s="675"/>
      <c r="DX104" s="675"/>
      <c r="DY104" s="675"/>
      <c r="DZ104" s="675"/>
      <c r="EA104" s="675"/>
      <c r="EB104" s="675"/>
      <c r="EC104" s="675"/>
      <c r="ED104" s="675"/>
      <c r="EE104" s="675"/>
      <c r="EF104" s="675"/>
      <c r="EG104" s="675"/>
      <c r="EH104" s="675"/>
      <c r="EI104" s="675"/>
      <c r="EJ104" s="675"/>
      <c r="EK104" s="675"/>
      <c r="EL104" s="675"/>
      <c r="EM104" s="675"/>
      <c r="EN104" s="675"/>
      <c r="EO104" s="675"/>
      <c r="EP104" s="675"/>
    </row>
    <row r="105" spans="1:146" x14ac:dyDescent="0.15">
      <c r="A105" s="675"/>
      <c r="B105" s="675"/>
      <c r="C105" s="675"/>
      <c r="D105" s="675"/>
      <c r="E105" s="675"/>
      <c r="F105" s="675"/>
      <c r="G105" s="675"/>
      <c r="H105" s="675"/>
      <c r="I105" s="675"/>
      <c r="J105" s="675"/>
      <c r="K105" s="675"/>
      <c r="L105" s="675"/>
      <c r="M105" s="675"/>
      <c r="N105" s="675"/>
      <c r="O105" s="675"/>
      <c r="P105" s="675"/>
      <c r="Q105" s="675"/>
      <c r="R105" s="675"/>
      <c r="S105" s="675"/>
      <c r="T105" s="891"/>
      <c r="U105" s="675"/>
      <c r="V105" s="675"/>
      <c r="W105" s="675"/>
      <c r="X105" s="675"/>
      <c r="Y105" s="675"/>
      <c r="Z105" s="675"/>
      <c r="AA105" s="675"/>
      <c r="AB105" s="675"/>
      <c r="AC105" s="675"/>
      <c r="AD105" s="675"/>
      <c r="AE105" s="675"/>
      <c r="AF105" s="675"/>
      <c r="AG105" s="675"/>
      <c r="AH105" s="675"/>
      <c r="AI105" s="675"/>
      <c r="AJ105" s="675"/>
      <c r="AK105" s="675"/>
      <c r="AL105" s="675"/>
      <c r="AM105" s="675"/>
      <c r="AN105" s="675"/>
      <c r="AO105" s="675"/>
      <c r="AP105" s="675"/>
      <c r="AQ105" s="675"/>
      <c r="AR105" s="675"/>
      <c r="AS105" s="675"/>
      <c r="AT105" s="675"/>
      <c r="AU105" s="752"/>
      <c r="AV105" s="752"/>
      <c r="AW105" s="752"/>
      <c r="AX105" s="752"/>
      <c r="AY105" s="752"/>
      <c r="AZ105" s="675"/>
      <c r="BA105" s="675"/>
      <c r="BB105" s="675"/>
      <c r="BC105" s="675"/>
      <c r="BD105" s="675"/>
      <c r="BE105" s="675"/>
      <c r="BF105" s="675"/>
      <c r="BG105" s="675"/>
      <c r="BH105" s="675"/>
      <c r="BI105" s="675"/>
      <c r="BJ105" s="675"/>
      <c r="BK105" s="675"/>
      <c r="BL105" s="675"/>
      <c r="BM105" s="675"/>
      <c r="BN105" s="675"/>
      <c r="BO105" s="675"/>
      <c r="BP105" s="675"/>
      <c r="BQ105" s="675"/>
      <c r="BR105" s="675"/>
      <c r="BS105" s="675"/>
      <c r="BT105" s="675"/>
      <c r="BU105" s="675"/>
      <c r="BV105" s="675"/>
      <c r="BW105" s="675"/>
      <c r="BX105" s="675"/>
      <c r="BY105" s="675"/>
      <c r="BZ105" s="675"/>
      <c r="CA105" s="675"/>
      <c r="CB105" s="675"/>
      <c r="CC105" s="675"/>
      <c r="CD105" s="675"/>
      <c r="CE105" s="675"/>
      <c r="CF105" s="675"/>
      <c r="CG105" s="675"/>
      <c r="CH105" s="675"/>
      <c r="CI105" s="675"/>
      <c r="CJ105" s="675"/>
      <c r="CK105" s="675"/>
      <c r="CL105" s="675"/>
      <c r="CM105" s="675"/>
      <c r="CN105" s="675"/>
      <c r="CO105" s="675"/>
      <c r="CP105" s="675"/>
      <c r="CQ105" s="675"/>
      <c r="CR105" s="675"/>
      <c r="CS105" s="675"/>
      <c r="CT105" s="675"/>
      <c r="CU105" s="675"/>
      <c r="CV105" s="675"/>
      <c r="CW105" s="675"/>
      <c r="CX105" s="675"/>
      <c r="CY105" s="675"/>
      <c r="CZ105" s="675"/>
      <c r="DA105" s="675"/>
      <c r="DB105" s="675"/>
      <c r="DC105" s="675"/>
      <c r="DD105" s="675"/>
      <c r="DE105" s="675"/>
      <c r="DF105" s="675"/>
      <c r="DG105" s="675"/>
      <c r="DH105" s="675"/>
      <c r="DI105" s="675"/>
      <c r="DJ105" s="675"/>
      <c r="DK105" s="675"/>
      <c r="DL105" s="675"/>
      <c r="DM105" s="675"/>
      <c r="DN105" s="675"/>
      <c r="DO105" s="675"/>
      <c r="DP105" s="675"/>
      <c r="DQ105" s="675"/>
      <c r="DR105" s="675"/>
      <c r="DS105" s="675"/>
      <c r="DT105" s="675"/>
      <c r="DU105" s="675"/>
      <c r="DV105" s="675"/>
      <c r="DW105" s="675"/>
      <c r="DX105" s="675"/>
      <c r="DY105" s="675"/>
      <c r="DZ105" s="675"/>
      <c r="EA105" s="675"/>
      <c r="EB105" s="675"/>
      <c r="EC105" s="675"/>
      <c r="ED105" s="675"/>
      <c r="EE105" s="675"/>
      <c r="EF105" s="675"/>
      <c r="EG105" s="675"/>
      <c r="EH105" s="675"/>
      <c r="EI105" s="675"/>
      <c r="EJ105" s="675"/>
      <c r="EK105" s="675"/>
      <c r="EL105" s="675"/>
      <c r="EM105" s="675"/>
      <c r="EN105" s="675"/>
      <c r="EO105" s="675"/>
      <c r="EP105" s="675"/>
    </row>
    <row r="106" spans="1:146" x14ac:dyDescent="0.15">
      <c r="A106" s="675"/>
      <c r="B106" s="675"/>
      <c r="C106" s="675"/>
      <c r="D106" s="675"/>
      <c r="E106" s="675"/>
      <c r="F106" s="675"/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  <c r="R106" s="675"/>
      <c r="S106" s="675"/>
      <c r="T106" s="891"/>
      <c r="U106" s="675"/>
      <c r="V106" s="675"/>
      <c r="W106" s="675"/>
      <c r="X106" s="675"/>
      <c r="Y106" s="675"/>
      <c r="Z106" s="675"/>
      <c r="AA106" s="675"/>
      <c r="AB106" s="675"/>
      <c r="AC106" s="675"/>
      <c r="AD106" s="675"/>
      <c r="AE106" s="675"/>
      <c r="AF106" s="675"/>
      <c r="AG106" s="675"/>
      <c r="AH106" s="675"/>
      <c r="AI106" s="675"/>
      <c r="AJ106" s="675"/>
      <c r="AK106" s="675"/>
      <c r="AL106" s="675"/>
      <c r="AM106" s="675"/>
      <c r="AN106" s="675"/>
      <c r="AO106" s="675"/>
      <c r="AP106" s="675"/>
      <c r="AQ106" s="675"/>
      <c r="AR106" s="675"/>
      <c r="AS106" s="675"/>
      <c r="AT106" s="675"/>
      <c r="AU106" s="752"/>
      <c r="AV106" s="752"/>
      <c r="AW106" s="752"/>
      <c r="AX106" s="752"/>
      <c r="AY106" s="752"/>
      <c r="AZ106" s="675"/>
      <c r="BA106" s="675"/>
      <c r="BB106" s="675"/>
      <c r="BC106" s="675"/>
      <c r="BD106" s="675"/>
      <c r="BE106" s="675"/>
      <c r="BF106" s="675"/>
      <c r="BG106" s="675"/>
      <c r="BH106" s="675"/>
      <c r="BI106" s="675"/>
      <c r="BJ106" s="675"/>
      <c r="BK106" s="675"/>
      <c r="BL106" s="675"/>
      <c r="BM106" s="675"/>
      <c r="BN106" s="675"/>
      <c r="BO106" s="675"/>
      <c r="BP106" s="675"/>
      <c r="BQ106" s="675"/>
      <c r="BR106" s="675"/>
      <c r="BS106" s="675"/>
      <c r="BT106" s="675"/>
      <c r="BU106" s="675"/>
      <c r="BV106" s="675"/>
      <c r="BW106" s="675"/>
      <c r="BX106" s="675"/>
      <c r="BY106" s="675"/>
      <c r="BZ106" s="675"/>
      <c r="CA106" s="675"/>
      <c r="CB106" s="675"/>
      <c r="CC106" s="675"/>
      <c r="CD106" s="675"/>
      <c r="CE106" s="675"/>
      <c r="CF106" s="675"/>
      <c r="CG106" s="675"/>
      <c r="CH106" s="675"/>
      <c r="CI106" s="675"/>
      <c r="CJ106" s="675"/>
      <c r="CK106" s="675"/>
      <c r="CL106" s="675"/>
      <c r="CM106" s="675"/>
      <c r="CN106" s="675"/>
      <c r="CO106" s="675"/>
      <c r="CP106" s="675"/>
      <c r="CQ106" s="675"/>
      <c r="CR106" s="675"/>
      <c r="CS106" s="675"/>
      <c r="CT106" s="675"/>
      <c r="CU106" s="675"/>
      <c r="CV106" s="675"/>
      <c r="CW106" s="675"/>
      <c r="CX106" s="675"/>
      <c r="CY106" s="675"/>
      <c r="CZ106" s="675"/>
      <c r="DA106" s="675"/>
      <c r="DB106" s="675"/>
      <c r="DC106" s="675"/>
      <c r="DD106" s="675"/>
      <c r="DE106" s="675"/>
      <c r="DF106" s="675"/>
      <c r="DG106" s="675"/>
      <c r="DH106" s="675"/>
      <c r="DI106" s="675"/>
      <c r="DJ106" s="675"/>
      <c r="DK106" s="675"/>
      <c r="DL106" s="675"/>
      <c r="DM106" s="675"/>
      <c r="DN106" s="675"/>
      <c r="DO106" s="675"/>
      <c r="DP106" s="675"/>
      <c r="DQ106" s="675"/>
      <c r="DR106" s="675"/>
      <c r="DS106" s="675"/>
      <c r="DT106" s="675"/>
      <c r="DU106" s="675"/>
      <c r="DV106" s="675"/>
      <c r="DW106" s="675"/>
      <c r="DX106" s="675"/>
      <c r="DY106" s="675"/>
      <c r="DZ106" s="675"/>
      <c r="EA106" s="675"/>
      <c r="EB106" s="675"/>
      <c r="EC106" s="675"/>
      <c r="ED106" s="675"/>
      <c r="EE106" s="675"/>
      <c r="EF106" s="675"/>
      <c r="EG106" s="675"/>
      <c r="EH106" s="675"/>
      <c r="EI106" s="675"/>
      <c r="EJ106" s="675"/>
      <c r="EK106" s="675"/>
      <c r="EL106" s="675"/>
      <c r="EM106" s="675"/>
      <c r="EN106" s="675"/>
      <c r="EO106" s="675"/>
      <c r="EP106" s="675"/>
    </row>
    <row r="107" spans="1:146" x14ac:dyDescent="0.15">
      <c r="A107" s="675"/>
      <c r="B107" s="675"/>
      <c r="C107" s="675"/>
      <c r="D107" s="675"/>
      <c r="E107" s="675"/>
      <c r="F107" s="675"/>
      <c r="G107" s="675"/>
      <c r="H107" s="675"/>
      <c r="I107" s="675"/>
      <c r="J107" s="675"/>
      <c r="K107" s="675"/>
      <c r="L107" s="675"/>
      <c r="M107" s="675"/>
      <c r="N107" s="675"/>
      <c r="O107" s="675"/>
      <c r="P107" s="675"/>
      <c r="Q107" s="675"/>
      <c r="R107" s="675"/>
      <c r="S107" s="675"/>
      <c r="T107" s="891"/>
      <c r="U107" s="675"/>
      <c r="V107" s="675"/>
      <c r="W107" s="675"/>
      <c r="X107" s="675"/>
      <c r="Y107" s="675"/>
      <c r="Z107" s="675"/>
      <c r="AA107" s="675"/>
      <c r="AB107" s="675"/>
      <c r="AC107" s="675"/>
      <c r="AD107" s="675"/>
      <c r="AE107" s="675"/>
      <c r="AF107" s="675"/>
      <c r="AG107" s="675"/>
      <c r="AH107" s="675"/>
      <c r="AI107" s="675"/>
      <c r="AJ107" s="675"/>
      <c r="AK107" s="675"/>
      <c r="AL107" s="675"/>
      <c r="AM107" s="675"/>
      <c r="AN107" s="675"/>
      <c r="AO107" s="675"/>
      <c r="AP107" s="675"/>
      <c r="AQ107" s="675"/>
      <c r="AR107" s="675"/>
      <c r="AS107" s="675"/>
      <c r="AT107" s="675"/>
      <c r="AU107" s="752"/>
      <c r="AV107" s="752"/>
      <c r="AW107" s="752"/>
      <c r="AX107" s="752"/>
      <c r="AY107" s="752"/>
      <c r="AZ107" s="675"/>
      <c r="BA107" s="675"/>
      <c r="BB107" s="675"/>
      <c r="BC107" s="675"/>
      <c r="BD107" s="675"/>
      <c r="BE107" s="675"/>
      <c r="BF107" s="675"/>
      <c r="BG107" s="675"/>
      <c r="BH107" s="675"/>
      <c r="BI107" s="675"/>
      <c r="BJ107" s="675"/>
      <c r="BK107" s="675"/>
      <c r="BL107" s="675"/>
      <c r="BM107" s="675"/>
      <c r="BN107" s="675"/>
      <c r="BO107" s="675"/>
      <c r="BP107" s="675"/>
      <c r="BQ107" s="675"/>
      <c r="BR107" s="675"/>
      <c r="BS107" s="675"/>
      <c r="BT107" s="675"/>
      <c r="BU107" s="675"/>
      <c r="BV107" s="675"/>
      <c r="BW107" s="675"/>
      <c r="BX107" s="675"/>
      <c r="BY107" s="675"/>
      <c r="BZ107" s="675"/>
      <c r="CA107" s="675"/>
      <c r="CB107" s="675"/>
      <c r="CC107" s="675"/>
      <c r="CD107" s="675"/>
      <c r="CE107" s="675"/>
      <c r="CF107" s="675"/>
      <c r="CG107" s="675"/>
      <c r="CH107" s="675"/>
      <c r="CI107" s="675"/>
      <c r="CJ107" s="675"/>
      <c r="CK107" s="675"/>
      <c r="CL107" s="675"/>
      <c r="CM107" s="675"/>
      <c r="CN107" s="675"/>
      <c r="CO107" s="675"/>
      <c r="CP107" s="675"/>
      <c r="CQ107" s="675"/>
      <c r="CR107" s="675"/>
      <c r="CS107" s="675"/>
      <c r="CT107" s="675"/>
      <c r="CU107" s="675"/>
      <c r="CV107" s="675"/>
      <c r="CW107" s="675"/>
      <c r="CX107" s="675"/>
      <c r="CY107" s="675"/>
      <c r="CZ107" s="675"/>
      <c r="DA107" s="675"/>
      <c r="DB107" s="675"/>
      <c r="DC107" s="675"/>
      <c r="DD107" s="675"/>
      <c r="DE107" s="675"/>
      <c r="DF107" s="675"/>
      <c r="DG107" s="675"/>
      <c r="DH107" s="675"/>
      <c r="DI107" s="675"/>
      <c r="DJ107" s="675"/>
      <c r="DK107" s="675"/>
      <c r="DL107" s="675"/>
      <c r="DM107" s="675"/>
      <c r="DN107" s="675"/>
      <c r="DO107" s="675"/>
      <c r="DP107" s="675"/>
      <c r="DQ107" s="675"/>
      <c r="DR107" s="675"/>
      <c r="DS107" s="675"/>
      <c r="DT107" s="675"/>
      <c r="DU107" s="675"/>
      <c r="DV107" s="675"/>
      <c r="DW107" s="675"/>
      <c r="DX107" s="675"/>
      <c r="DY107" s="675"/>
      <c r="DZ107" s="675"/>
      <c r="EA107" s="675"/>
      <c r="EB107" s="675"/>
      <c r="EC107" s="675"/>
      <c r="ED107" s="675"/>
      <c r="EE107" s="675"/>
      <c r="EF107" s="675"/>
      <c r="EG107" s="675"/>
      <c r="EH107" s="675"/>
      <c r="EI107" s="675"/>
      <c r="EJ107" s="675"/>
      <c r="EK107" s="675"/>
      <c r="EL107" s="675"/>
      <c r="EM107" s="675"/>
      <c r="EN107" s="675"/>
      <c r="EO107" s="675"/>
      <c r="EP107" s="675"/>
    </row>
    <row r="108" spans="1:146" x14ac:dyDescent="0.15">
      <c r="A108" s="675"/>
      <c r="B108" s="675"/>
      <c r="C108" s="675"/>
      <c r="D108" s="675"/>
      <c r="E108" s="675"/>
      <c r="F108" s="675"/>
      <c r="G108" s="675"/>
      <c r="H108" s="675"/>
      <c r="I108" s="675"/>
      <c r="J108" s="675"/>
      <c r="K108" s="675"/>
      <c r="L108" s="675"/>
      <c r="M108" s="675"/>
      <c r="N108" s="675"/>
      <c r="O108" s="675"/>
      <c r="P108" s="675"/>
      <c r="Q108" s="675"/>
      <c r="R108" s="675"/>
      <c r="S108" s="675"/>
      <c r="T108" s="891"/>
      <c r="U108" s="675"/>
      <c r="V108" s="675"/>
      <c r="W108" s="675"/>
      <c r="X108" s="675"/>
      <c r="Y108" s="675"/>
      <c r="Z108" s="675"/>
      <c r="AA108" s="675"/>
      <c r="AB108" s="675"/>
      <c r="AC108" s="675"/>
      <c r="AD108" s="675"/>
      <c r="AE108" s="675"/>
      <c r="AF108" s="675"/>
      <c r="AG108" s="675"/>
      <c r="AH108" s="675"/>
      <c r="AI108" s="675"/>
      <c r="AJ108" s="675"/>
      <c r="AK108" s="675"/>
      <c r="AL108" s="675"/>
      <c r="AM108" s="675"/>
      <c r="AN108" s="675"/>
      <c r="AO108" s="675"/>
      <c r="AP108" s="675"/>
      <c r="AQ108" s="675"/>
      <c r="AR108" s="675"/>
      <c r="AS108" s="675"/>
      <c r="AT108" s="675"/>
      <c r="AU108" s="752"/>
      <c r="AV108" s="752"/>
      <c r="AW108" s="752"/>
      <c r="AX108" s="752"/>
      <c r="AY108" s="752"/>
      <c r="AZ108" s="675"/>
      <c r="BA108" s="675"/>
      <c r="BB108" s="675"/>
      <c r="BC108" s="675"/>
      <c r="BD108" s="675"/>
      <c r="BE108" s="675"/>
      <c r="BF108" s="675"/>
      <c r="BG108" s="675"/>
      <c r="BH108" s="675"/>
      <c r="BI108" s="675"/>
      <c r="BJ108" s="675"/>
      <c r="BK108" s="675"/>
      <c r="BL108" s="675"/>
      <c r="BM108" s="675"/>
      <c r="BN108" s="675"/>
      <c r="BO108" s="675"/>
      <c r="BP108" s="675"/>
      <c r="BQ108" s="675"/>
      <c r="BR108" s="675"/>
      <c r="BS108" s="675"/>
      <c r="BT108" s="675"/>
      <c r="BU108" s="675"/>
      <c r="BV108" s="675"/>
      <c r="BW108" s="675"/>
      <c r="BX108" s="675"/>
      <c r="BY108" s="675"/>
      <c r="BZ108" s="675"/>
      <c r="CA108" s="675"/>
      <c r="CB108" s="675"/>
      <c r="CC108" s="675"/>
      <c r="CD108" s="675"/>
      <c r="CE108" s="675"/>
      <c r="CF108" s="675"/>
      <c r="CG108" s="675"/>
      <c r="CH108" s="675"/>
      <c r="CI108" s="675"/>
      <c r="CJ108" s="675"/>
      <c r="CK108" s="675"/>
      <c r="CL108" s="675"/>
      <c r="CM108" s="675"/>
      <c r="CN108" s="675"/>
      <c r="CO108" s="675"/>
      <c r="CP108" s="675"/>
      <c r="CQ108" s="675"/>
      <c r="CR108" s="675"/>
      <c r="CS108" s="675"/>
      <c r="CT108" s="675"/>
      <c r="CU108" s="675"/>
      <c r="CV108" s="675"/>
      <c r="CW108" s="675"/>
      <c r="CX108" s="675"/>
      <c r="CY108" s="675"/>
      <c r="CZ108" s="675"/>
      <c r="DA108" s="675"/>
      <c r="DB108" s="675"/>
      <c r="DC108" s="675"/>
      <c r="DD108" s="675"/>
      <c r="DE108" s="675"/>
      <c r="DF108" s="675"/>
      <c r="DG108" s="675"/>
      <c r="DH108" s="675"/>
      <c r="DI108" s="675"/>
      <c r="DJ108" s="675"/>
      <c r="DK108" s="675"/>
      <c r="DL108" s="675"/>
      <c r="DM108" s="675"/>
      <c r="DN108" s="675"/>
      <c r="DO108" s="675"/>
      <c r="DP108" s="675"/>
      <c r="DQ108" s="675"/>
      <c r="DR108" s="675"/>
      <c r="DS108" s="675"/>
      <c r="DT108" s="675"/>
      <c r="DU108" s="675"/>
      <c r="DV108" s="675"/>
      <c r="DW108" s="675"/>
      <c r="DX108" s="675"/>
      <c r="DY108" s="675"/>
      <c r="DZ108" s="675"/>
      <c r="EA108" s="675"/>
      <c r="EB108" s="675"/>
      <c r="EC108" s="675"/>
      <c r="ED108" s="675"/>
      <c r="EE108" s="675"/>
      <c r="EF108" s="675"/>
      <c r="EG108" s="675"/>
      <c r="EH108" s="675"/>
      <c r="EI108" s="675"/>
      <c r="EJ108" s="675"/>
      <c r="EK108" s="675"/>
      <c r="EL108" s="675"/>
      <c r="EM108" s="675"/>
      <c r="EN108" s="675"/>
      <c r="EO108" s="675"/>
      <c r="EP108" s="675"/>
    </row>
    <row r="109" spans="1:146" x14ac:dyDescent="0.15">
      <c r="A109" s="675"/>
      <c r="B109" s="675"/>
      <c r="C109" s="675"/>
      <c r="D109" s="675"/>
      <c r="E109" s="675"/>
      <c r="F109" s="675"/>
      <c r="G109" s="675"/>
      <c r="H109" s="675"/>
      <c r="I109" s="675"/>
      <c r="J109" s="675"/>
      <c r="K109" s="675"/>
      <c r="L109" s="675"/>
      <c r="M109" s="675"/>
      <c r="N109" s="675"/>
      <c r="O109" s="675"/>
      <c r="P109" s="675"/>
      <c r="Q109" s="675"/>
      <c r="R109" s="675"/>
      <c r="S109" s="675"/>
      <c r="T109" s="891"/>
      <c r="U109" s="675"/>
      <c r="V109" s="675"/>
      <c r="W109" s="675"/>
      <c r="X109" s="675"/>
      <c r="Y109" s="675"/>
      <c r="Z109" s="675"/>
      <c r="AA109" s="675"/>
      <c r="AB109" s="675"/>
      <c r="AC109" s="675"/>
      <c r="AD109" s="675"/>
      <c r="AE109" s="675"/>
      <c r="AF109" s="675"/>
      <c r="AG109" s="675"/>
      <c r="AH109" s="675"/>
      <c r="AI109" s="675"/>
      <c r="AJ109" s="675"/>
      <c r="AK109" s="675"/>
      <c r="AL109" s="675"/>
      <c r="AM109" s="675"/>
      <c r="AN109" s="675"/>
      <c r="AO109" s="675"/>
      <c r="AP109" s="675"/>
      <c r="AQ109" s="675"/>
      <c r="AR109" s="675"/>
      <c r="AS109" s="675"/>
      <c r="AT109" s="675"/>
      <c r="AU109" s="752"/>
      <c r="AV109" s="752"/>
      <c r="AW109" s="752"/>
      <c r="AX109" s="752"/>
      <c r="AY109" s="752"/>
      <c r="AZ109" s="675"/>
      <c r="BA109" s="675"/>
      <c r="BB109" s="675"/>
      <c r="BC109" s="675"/>
      <c r="BD109" s="675"/>
      <c r="BE109" s="675"/>
      <c r="BF109" s="675"/>
      <c r="BG109" s="675"/>
      <c r="BH109" s="675"/>
      <c r="BI109" s="675"/>
      <c r="BJ109" s="675"/>
      <c r="BK109" s="675"/>
      <c r="BL109" s="675"/>
      <c r="BM109" s="675"/>
      <c r="BN109" s="675"/>
      <c r="BO109" s="675"/>
      <c r="BP109" s="675"/>
      <c r="BQ109" s="675"/>
      <c r="BR109" s="675"/>
      <c r="BS109" s="675"/>
      <c r="BT109" s="675"/>
      <c r="BU109" s="675"/>
      <c r="BV109" s="675"/>
      <c r="BW109" s="675"/>
      <c r="BX109" s="675"/>
      <c r="BY109" s="675"/>
      <c r="BZ109" s="675"/>
      <c r="CA109" s="675"/>
      <c r="CB109" s="675"/>
      <c r="CC109" s="675"/>
      <c r="CD109" s="675"/>
      <c r="CE109" s="675"/>
      <c r="CF109" s="675"/>
      <c r="CG109" s="675"/>
      <c r="CH109" s="675"/>
      <c r="CI109" s="675"/>
      <c r="CJ109" s="675"/>
      <c r="CK109" s="675"/>
      <c r="CL109" s="675"/>
      <c r="CM109" s="675"/>
      <c r="CN109" s="675"/>
      <c r="CO109" s="675"/>
      <c r="CP109" s="675"/>
      <c r="CQ109" s="675"/>
      <c r="CR109" s="675"/>
      <c r="CS109" s="675"/>
      <c r="CT109" s="675"/>
      <c r="CU109" s="675"/>
      <c r="CV109" s="675"/>
      <c r="CW109" s="675"/>
      <c r="CX109" s="675"/>
      <c r="CY109" s="675"/>
      <c r="CZ109" s="675"/>
      <c r="DA109" s="675"/>
      <c r="DB109" s="675"/>
      <c r="DC109" s="675"/>
      <c r="DD109" s="675"/>
      <c r="DE109" s="675"/>
      <c r="DF109" s="675"/>
      <c r="DG109" s="675"/>
      <c r="DH109" s="675"/>
      <c r="DI109" s="675"/>
      <c r="DJ109" s="675"/>
      <c r="DK109" s="675"/>
      <c r="DL109" s="675"/>
      <c r="DM109" s="675"/>
      <c r="DN109" s="675"/>
      <c r="DO109" s="675"/>
      <c r="DP109" s="675"/>
      <c r="DQ109" s="675"/>
      <c r="DR109" s="675"/>
      <c r="DS109" s="675"/>
      <c r="DT109" s="675"/>
      <c r="DU109" s="675"/>
      <c r="DV109" s="675"/>
      <c r="DW109" s="675"/>
      <c r="DX109" s="675"/>
      <c r="DY109" s="675"/>
      <c r="DZ109" s="675"/>
      <c r="EA109" s="675"/>
      <c r="EB109" s="675"/>
      <c r="EC109" s="675"/>
      <c r="ED109" s="675"/>
      <c r="EE109" s="675"/>
      <c r="EF109" s="675"/>
      <c r="EG109" s="675"/>
      <c r="EH109" s="675"/>
      <c r="EI109" s="675"/>
      <c r="EJ109" s="675"/>
      <c r="EK109" s="675"/>
      <c r="EL109" s="675"/>
      <c r="EM109" s="675"/>
      <c r="EN109" s="675"/>
      <c r="EO109" s="675"/>
      <c r="EP109" s="675"/>
    </row>
    <row r="110" spans="1:146" x14ac:dyDescent="0.15">
      <c r="A110" s="675"/>
      <c r="B110" s="675"/>
      <c r="C110" s="675"/>
      <c r="D110" s="675"/>
      <c r="E110" s="675"/>
      <c r="F110" s="675"/>
      <c r="G110" s="675"/>
      <c r="H110" s="675"/>
      <c r="I110" s="675"/>
      <c r="J110" s="675"/>
      <c r="K110" s="675"/>
      <c r="L110" s="675"/>
      <c r="M110" s="675"/>
      <c r="N110" s="675"/>
      <c r="O110" s="675"/>
      <c r="P110" s="675"/>
      <c r="Q110" s="675"/>
      <c r="R110" s="675"/>
      <c r="S110" s="675"/>
      <c r="T110" s="891"/>
      <c r="U110" s="675"/>
      <c r="V110" s="675"/>
      <c r="W110" s="675"/>
      <c r="X110" s="675"/>
      <c r="Y110" s="675"/>
      <c r="Z110" s="675"/>
      <c r="AA110" s="675"/>
      <c r="AB110" s="675"/>
      <c r="AC110" s="675"/>
      <c r="AD110" s="675"/>
      <c r="AE110" s="675"/>
      <c r="AF110" s="675"/>
      <c r="AG110" s="675"/>
      <c r="AH110" s="675"/>
      <c r="AI110" s="675"/>
      <c r="AJ110" s="675"/>
      <c r="AK110" s="675"/>
      <c r="AL110" s="675"/>
      <c r="AM110" s="675"/>
      <c r="AN110" s="675"/>
      <c r="AO110" s="675"/>
      <c r="AP110" s="675"/>
      <c r="AQ110" s="675"/>
      <c r="AR110" s="675"/>
      <c r="AS110" s="675"/>
      <c r="AT110" s="675"/>
      <c r="AU110" s="752"/>
      <c r="AV110" s="752"/>
      <c r="AW110" s="752"/>
      <c r="AX110" s="752"/>
      <c r="AY110" s="752"/>
      <c r="AZ110" s="675"/>
      <c r="BA110" s="675"/>
      <c r="BB110" s="675"/>
      <c r="BC110" s="675"/>
      <c r="BD110" s="675"/>
      <c r="BE110" s="675"/>
      <c r="BF110" s="675"/>
      <c r="BG110" s="675"/>
      <c r="BH110" s="675"/>
      <c r="BI110" s="675"/>
      <c r="BJ110" s="675"/>
      <c r="BK110" s="675"/>
      <c r="BL110" s="675"/>
      <c r="BM110" s="675"/>
      <c r="BN110" s="675"/>
      <c r="BO110" s="675"/>
      <c r="BP110" s="675"/>
      <c r="BQ110" s="675"/>
      <c r="BR110" s="675"/>
      <c r="BS110" s="675"/>
      <c r="BT110" s="675"/>
      <c r="BU110" s="675"/>
      <c r="BV110" s="675"/>
      <c r="BW110" s="675"/>
      <c r="BX110" s="675"/>
      <c r="BY110" s="675"/>
      <c r="BZ110" s="675"/>
      <c r="CA110" s="675"/>
      <c r="CB110" s="675"/>
      <c r="CC110" s="675"/>
      <c r="CD110" s="675"/>
      <c r="CE110" s="675"/>
      <c r="CF110" s="675"/>
      <c r="CG110" s="675"/>
      <c r="CH110" s="675"/>
      <c r="CI110" s="675"/>
      <c r="CJ110" s="675"/>
      <c r="CK110" s="675"/>
      <c r="CL110" s="675"/>
      <c r="CM110" s="675"/>
      <c r="CN110" s="675"/>
      <c r="CO110" s="675"/>
      <c r="CP110" s="675"/>
      <c r="CQ110" s="675"/>
      <c r="CR110" s="675"/>
      <c r="CS110" s="675"/>
      <c r="CT110" s="675"/>
      <c r="CU110" s="675"/>
      <c r="CV110" s="675"/>
      <c r="CW110" s="675"/>
      <c r="CX110" s="675"/>
      <c r="CY110" s="675"/>
      <c r="CZ110" s="675"/>
      <c r="DA110" s="675"/>
      <c r="DB110" s="675"/>
      <c r="DC110" s="675"/>
      <c r="DD110" s="675"/>
      <c r="DE110" s="675"/>
      <c r="DF110" s="675"/>
      <c r="DG110" s="675"/>
      <c r="DH110" s="675"/>
      <c r="DI110" s="675"/>
      <c r="DJ110" s="675"/>
      <c r="DK110" s="675"/>
      <c r="DL110" s="675"/>
      <c r="DM110" s="675"/>
      <c r="DN110" s="675"/>
      <c r="DO110" s="675"/>
      <c r="DP110" s="675"/>
      <c r="DQ110" s="675"/>
      <c r="DR110" s="675"/>
      <c r="DS110" s="675"/>
      <c r="DT110" s="675"/>
      <c r="DU110" s="675"/>
      <c r="DV110" s="675"/>
      <c r="DW110" s="675"/>
      <c r="DX110" s="675"/>
      <c r="DY110" s="675"/>
      <c r="DZ110" s="675"/>
      <c r="EA110" s="675"/>
      <c r="EB110" s="675"/>
      <c r="EC110" s="675"/>
      <c r="ED110" s="675"/>
      <c r="EE110" s="675"/>
      <c r="EF110" s="675"/>
      <c r="EG110" s="675"/>
      <c r="EH110" s="675"/>
      <c r="EI110" s="675"/>
      <c r="EJ110" s="675"/>
      <c r="EK110" s="675"/>
      <c r="EL110" s="675"/>
      <c r="EM110" s="675"/>
      <c r="EN110" s="675"/>
      <c r="EO110" s="675"/>
      <c r="EP110" s="675"/>
    </row>
    <row r="111" spans="1:146" x14ac:dyDescent="0.15">
      <c r="A111" s="675"/>
      <c r="B111" s="675"/>
      <c r="C111" s="675"/>
      <c r="D111" s="675"/>
      <c r="E111" s="675"/>
      <c r="F111" s="675"/>
      <c r="G111" s="675"/>
      <c r="H111" s="675"/>
      <c r="I111" s="675"/>
      <c r="J111" s="675"/>
      <c r="K111" s="675"/>
      <c r="L111" s="675"/>
      <c r="M111" s="675"/>
      <c r="N111" s="675"/>
      <c r="O111" s="675"/>
      <c r="P111" s="675"/>
      <c r="Q111" s="675"/>
      <c r="R111" s="675"/>
      <c r="S111" s="675"/>
      <c r="T111" s="891"/>
      <c r="U111" s="675"/>
      <c r="V111" s="675"/>
      <c r="W111" s="675"/>
      <c r="X111" s="675"/>
      <c r="Y111" s="675"/>
      <c r="Z111" s="675"/>
      <c r="AA111" s="675"/>
      <c r="AB111" s="675"/>
      <c r="AC111" s="675"/>
      <c r="AD111" s="675"/>
      <c r="AE111" s="675"/>
      <c r="AF111" s="675"/>
      <c r="AG111" s="675"/>
      <c r="AH111" s="675"/>
      <c r="AI111" s="675"/>
      <c r="AJ111" s="675"/>
      <c r="AK111" s="675"/>
      <c r="AL111" s="675"/>
      <c r="AM111" s="675"/>
      <c r="AN111" s="675"/>
      <c r="AO111" s="675"/>
      <c r="AP111" s="675"/>
      <c r="AQ111" s="675"/>
      <c r="AR111" s="675"/>
      <c r="AS111" s="675"/>
      <c r="AT111" s="675"/>
      <c r="AU111" s="752"/>
      <c r="AV111" s="752"/>
      <c r="AW111" s="752"/>
      <c r="AX111" s="752"/>
      <c r="AY111" s="752"/>
      <c r="AZ111" s="675"/>
      <c r="BA111" s="675"/>
      <c r="BB111" s="675"/>
      <c r="BC111" s="675"/>
      <c r="BD111" s="675"/>
      <c r="BE111" s="675"/>
      <c r="BF111" s="675"/>
      <c r="BG111" s="675"/>
      <c r="BH111" s="675"/>
      <c r="BI111" s="675"/>
      <c r="BJ111" s="675"/>
      <c r="BK111" s="675"/>
      <c r="BL111" s="675"/>
      <c r="BM111" s="675"/>
      <c r="BN111" s="675"/>
      <c r="BO111" s="675"/>
      <c r="BP111" s="675"/>
      <c r="BQ111" s="675"/>
      <c r="BR111" s="675"/>
      <c r="BS111" s="675"/>
      <c r="BT111" s="675"/>
      <c r="BU111" s="675"/>
      <c r="BV111" s="675"/>
      <c r="BW111" s="675"/>
      <c r="BX111" s="675"/>
      <c r="BY111" s="675"/>
      <c r="BZ111" s="675"/>
      <c r="CA111" s="675"/>
      <c r="CB111" s="675"/>
      <c r="CC111" s="675"/>
      <c r="CD111" s="675"/>
      <c r="CE111" s="675"/>
      <c r="CF111" s="675"/>
      <c r="CG111" s="675"/>
      <c r="CH111" s="675"/>
      <c r="CI111" s="675"/>
      <c r="CJ111" s="675"/>
      <c r="CK111" s="675"/>
      <c r="CL111" s="675"/>
      <c r="CM111" s="675"/>
      <c r="CN111" s="675"/>
      <c r="CO111" s="675"/>
      <c r="CP111" s="675"/>
      <c r="CQ111" s="675"/>
      <c r="CR111" s="675"/>
      <c r="CS111" s="675"/>
      <c r="CT111" s="675"/>
      <c r="CU111" s="675"/>
      <c r="CV111" s="675"/>
      <c r="CW111" s="675"/>
      <c r="CX111" s="675"/>
      <c r="CY111" s="675"/>
      <c r="CZ111" s="675"/>
      <c r="DA111" s="675"/>
      <c r="DB111" s="675"/>
      <c r="DC111" s="675"/>
      <c r="DD111" s="675"/>
      <c r="DE111" s="675"/>
      <c r="DF111" s="675"/>
      <c r="DG111" s="675"/>
      <c r="DH111" s="675"/>
      <c r="DI111" s="675"/>
      <c r="DJ111" s="675"/>
      <c r="DK111" s="675"/>
      <c r="DL111" s="675"/>
      <c r="DM111" s="675"/>
      <c r="DN111" s="675"/>
      <c r="DO111" s="675"/>
      <c r="DP111" s="675"/>
      <c r="DQ111" s="675"/>
      <c r="DR111" s="675"/>
      <c r="DS111" s="675"/>
      <c r="DT111" s="675"/>
      <c r="DU111" s="675"/>
      <c r="DV111" s="675"/>
      <c r="DW111" s="675"/>
      <c r="DX111" s="675"/>
      <c r="DY111" s="675"/>
      <c r="DZ111" s="675"/>
      <c r="EA111" s="675"/>
      <c r="EB111" s="675"/>
      <c r="EC111" s="675"/>
      <c r="ED111" s="675"/>
      <c r="EE111" s="675"/>
      <c r="EF111" s="675"/>
      <c r="EG111" s="675"/>
      <c r="EH111" s="675"/>
      <c r="EI111" s="675"/>
      <c r="EJ111" s="675"/>
      <c r="EK111" s="675"/>
      <c r="EL111" s="675"/>
      <c r="EM111" s="675"/>
      <c r="EN111" s="675"/>
      <c r="EO111" s="675"/>
      <c r="EP111" s="675"/>
    </row>
    <row r="112" spans="1:146" x14ac:dyDescent="0.15">
      <c r="A112" s="675"/>
      <c r="B112" s="675"/>
      <c r="C112" s="675"/>
      <c r="D112" s="675"/>
      <c r="E112" s="675"/>
      <c r="F112" s="675"/>
      <c r="G112" s="675"/>
      <c r="H112" s="675"/>
      <c r="I112" s="675"/>
      <c r="J112" s="675"/>
      <c r="K112" s="675"/>
      <c r="L112" s="675"/>
      <c r="M112" s="675"/>
      <c r="N112" s="675"/>
      <c r="O112" s="675"/>
      <c r="P112" s="675"/>
      <c r="Q112" s="675"/>
      <c r="R112" s="675"/>
      <c r="S112" s="675"/>
      <c r="T112" s="891"/>
      <c r="U112" s="675"/>
      <c r="V112" s="675"/>
      <c r="W112" s="675"/>
      <c r="X112" s="675"/>
      <c r="Y112" s="675"/>
      <c r="Z112" s="675"/>
      <c r="AA112" s="675"/>
      <c r="AB112" s="675"/>
      <c r="AC112" s="675"/>
      <c r="AD112" s="675"/>
      <c r="AE112" s="675"/>
      <c r="AF112" s="675"/>
      <c r="AG112" s="675"/>
      <c r="AH112" s="675"/>
      <c r="AI112" s="675"/>
      <c r="AJ112" s="675"/>
      <c r="AK112" s="675"/>
      <c r="AL112" s="675"/>
      <c r="AM112" s="675"/>
      <c r="AN112" s="675"/>
      <c r="AO112" s="675"/>
      <c r="AP112" s="675"/>
      <c r="AQ112" s="675"/>
      <c r="AR112" s="675"/>
      <c r="AS112" s="675"/>
      <c r="AT112" s="675"/>
      <c r="AU112" s="752"/>
      <c r="AV112" s="752"/>
      <c r="AW112" s="752"/>
      <c r="AX112" s="752"/>
      <c r="AY112" s="752"/>
      <c r="AZ112" s="675"/>
      <c r="BA112" s="675"/>
      <c r="BB112" s="675"/>
      <c r="BC112" s="675"/>
      <c r="BD112" s="675"/>
      <c r="BE112" s="675"/>
      <c r="BF112" s="675"/>
      <c r="BG112" s="675"/>
      <c r="BH112" s="675"/>
      <c r="BI112" s="675"/>
      <c r="BJ112" s="675"/>
      <c r="BK112" s="675"/>
      <c r="BL112" s="675"/>
      <c r="BM112" s="675"/>
      <c r="BN112" s="675"/>
      <c r="BO112" s="675"/>
      <c r="BP112" s="675"/>
      <c r="BQ112" s="675"/>
      <c r="BR112" s="675"/>
      <c r="BS112" s="675"/>
      <c r="BT112" s="675"/>
      <c r="BU112" s="675"/>
      <c r="BV112" s="675"/>
      <c r="BW112" s="675"/>
      <c r="BX112" s="675"/>
      <c r="BY112" s="675"/>
      <c r="BZ112" s="675"/>
      <c r="CA112" s="675"/>
      <c r="CB112" s="675"/>
      <c r="CC112" s="675"/>
      <c r="CD112" s="675"/>
      <c r="CE112" s="675"/>
      <c r="CF112" s="675"/>
      <c r="CG112" s="675"/>
      <c r="CH112" s="675"/>
      <c r="CI112" s="675"/>
      <c r="CJ112" s="675"/>
      <c r="CK112" s="675"/>
      <c r="CL112" s="675"/>
      <c r="CM112" s="675"/>
      <c r="CN112" s="675"/>
      <c r="CO112" s="675"/>
      <c r="CP112" s="675"/>
      <c r="CQ112" s="675"/>
      <c r="CR112" s="675"/>
      <c r="CS112" s="675"/>
      <c r="CT112" s="675"/>
      <c r="CU112" s="675"/>
      <c r="CV112" s="675"/>
      <c r="CW112" s="675"/>
      <c r="CX112" s="675"/>
      <c r="CY112" s="675"/>
      <c r="CZ112" s="675"/>
      <c r="DA112" s="675"/>
      <c r="DB112" s="675"/>
      <c r="DC112" s="675"/>
      <c r="DD112" s="675"/>
      <c r="DE112" s="675"/>
      <c r="DF112" s="675"/>
      <c r="DG112" s="675"/>
      <c r="DH112" s="675"/>
      <c r="DI112" s="675"/>
      <c r="DJ112" s="675"/>
      <c r="DK112" s="675"/>
      <c r="DL112" s="675"/>
      <c r="DM112" s="675"/>
      <c r="DN112" s="675"/>
      <c r="DO112" s="675"/>
      <c r="DP112" s="675"/>
      <c r="DQ112" s="675"/>
      <c r="DR112" s="675"/>
      <c r="DS112" s="675"/>
      <c r="DT112" s="675"/>
      <c r="DU112" s="675"/>
      <c r="DV112" s="675"/>
      <c r="DW112" s="675"/>
      <c r="DX112" s="675"/>
      <c r="DY112" s="675"/>
      <c r="DZ112" s="675"/>
      <c r="EA112" s="675"/>
      <c r="EB112" s="675"/>
      <c r="EC112" s="675"/>
      <c r="ED112" s="675"/>
      <c r="EE112" s="675"/>
      <c r="EF112" s="675"/>
      <c r="EG112" s="675"/>
      <c r="EH112" s="675"/>
      <c r="EI112" s="675"/>
      <c r="EJ112" s="675"/>
      <c r="EK112" s="675"/>
      <c r="EL112" s="675"/>
      <c r="EM112" s="675"/>
      <c r="EN112" s="675"/>
      <c r="EO112" s="675"/>
      <c r="EP112" s="675"/>
    </row>
    <row r="113" spans="1:146" x14ac:dyDescent="0.15">
      <c r="A113" s="675"/>
      <c r="B113" s="675"/>
      <c r="C113" s="675"/>
      <c r="D113" s="675"/>
      <c r="E113" s="675"/>
      <c r="F113" s="675"/>
      <c r="G113" s="675"/>
      <c r="H113" s="675"/>
      <c r="I113" s="675"/>
      <c r="J113" s="675"/>
      <c r="K113" s="675"/>
      <c r="L113" s="675"/>
      <c r="M113" s="675"/>
      <c r="N113" s="675"/>
      <c r="O113" s="675"/>
      <c r="P113" s="675"/>
      <c r="Q113" s="675"/>
      <c r="R113" s="675"/>
      <c r="S113" s="675"/>
      <c r="T113" s="891"/>
      <c r="U113" s="675"/>
      <c r="V113" s="675"/>
      <c r="W113" s="675"/>
      <c r="X113" s="675"/>
      <c r="Y113" s="675"/>
      <c r="Z113" s="675"/>
      <c r="AA113" s="675"/>
      <c r="AB113" s="675"/>
      <c r="AC113" s="675"/>
      <c r="AD113" s="675"/>
      <c r="AE113" s="675"/>
      <c r="AF113" s="675"/>
      <c r="AG113" s="675"/>
      <c r="AH113" s="675"/>
      <c r="AI113" s="675"/>
      <c r="AJ113" s="675"/>
      <c r="AK113" s="675"/>
      <c r="AL113" s="675"/>
      <c r="AM113" s="675"/>
      <c r="AN113" s="675"/>
      <c r="AO113" s="675"/>
      <c r="AP113" s="675"/>
      <c r="AQ113" s="675"/>
      <c r="AR113" s="675"/>
      <c r="AS113" s="675"/>
      <c r="AT113" s="675"/>
      <c r="AU113" s="752"/>
      <c r="AV113" s="752"/>
      <c r="AW113" s="752"/>
      <c r="AX113" s="752"/>
      <c r="AY113" s="752"/>
      <c r="AZ113" s="675"/>
      <c r="BA113" s="675"/>
      <c r="BB113" s="675"/>
      <c r="BC113" s="675"/>
      <c r="BD113" s="675"/>
      <c r="BE113" s="675"/>
      <c r="BF113" s="675"/>
      <c r="BG113" s="675"/>
      <c r="BH113" s="675"/>
      <c r="BI113" s="675"/>
      <c r="BJ113" s="675"/>
      <c r="BK113" s="675"/>
      <c r="BL113" s="675"/>
      <c r="BM113" s="675"/>
      <c r="BN113" s="675"/>
      <c r="BO113" s="675"/>
      <c r="BP113" s="675"/>
      <c r="BQ113" s="675"/>
      <c r="BR113" s="675"/>
      <c r="BS113" s="675"/>
      <c r="BT113" s="675"/>
      <c r="BU113" s="675"/>
      <c r="BV113" s="675"/>
      <c r="BW113" s="675"/>
      <c r="BX113" s="675"/>
      <c r="BY113" s="675"/>
      <c r="BZ113" s="675"/>
      <c r="CA113" s="675"/>
      <c r="CB113" s="675"/>
      <c r="CC113" s="675"/>
      <c r="CD113" s="675"/>
      <c r="CE113" s="675"/>
      <c r="CF113" s="675"/>
      <c r="CG113" s="675"/>
      <c r="CH113" s="675"/>
      <c r="CI113" s="675"/>
      <c r="CJ113" s="675"/>
      <c r="CK113" s="675"/>
      <c r="CL113" s="675"/>
      <c r="CM113" s="675"/>
      <c r="CN113" s="675"/>
      <c r="CO113" s="675"/>
      <c r="CP113" s="675"/>
      <c r="CQ113" s="675"/>
      <c r="CR113" s="675"/>
      <c r="CS113" s="675"/>
      <c r="CT113" s="675"/>
      <c r="CU113" s="675"/>
      <c r="CV113" s="675"/>
      <c r="CW113" s="675"/>
      <c r="CX113" s="675"/>
      <c r="CY113" s="675"/>
      <c r="CZ113" s="675"/>
      <c r="DA113" s="675"/>
      <c r="DB113" s="675"/>
      <c r="DC113" s="675"/>
      <c r="DD113" s="675"/>
      <c r="DE113" s="675"/>
      <c r="DF113" s="675"/>
      <c r="DG113" s="675"/>
      <c r="DH113" s="675"/>
      <c r="DI113" s="675"/>
      <c r="DJ113" s="675"/>
      <c r="DK113" s="675"/>
      <c r="DL113" s="675"/>
      <c r="DM113" s="675"/>
      <c r="DN113" s="675"/>
      <c r="DO113" s="675"/>
      <c r="DP113" s="675"/>
      <c r="DQ113" s="675"/>
      <c r="DR113" s="675"/>
      <c r="DS113" s="675"/>
      <c r="DT113" s="675"/>
      <c r="DU113" s="675"/>
      <c r="DV113" s="675"/>
      <c r="DW113" s="675"/>
      <c r="DX113" s="675"/>
      <c r="DY113" s="675"/>
      <c r="DZ113" s="675"/>
      <c r="EA113" s="675"/>
      <c r="EB113" s="675"/>
      <c r="EC113" s="675"/>
      <c r="ED113" s="675"/>
      <c r="EE113" s="675"/>
      <c r="EF113" s="675"/>
      <c r="EG113" s="675"/>
      <c r="EH113" s="675"/>
      <c r="EI113" s="675"/>
      <c r="EJ113" s="675"/>
      <c r="EK113" s="675"/>
      <c r="EL113" s="675"/>
      <c r="EM113" s="675"/>
      <c r="EN113" s="675"/>
      <c r="EO113" s="675"/>
      <c r="EP113" s="675"/>
    </row>
    <row r="114" spans="1:146" x14ac:dyDescent="0.15">
      <c r="A114" s="675"/>
      <c r="B114" s="675"/>
      <c r="C114" s="675"/>
      <c r="D114" s="675"/>
      <c r="E114" s="675"/>
      <c r="F114" s="675"/>
      <c r="G114" s="675"/>
      <c r="H114" s="675"/>
      <c r="I114" s="675"/>
      <c r="J114" s="675"/>
      <c r="K114" s="675"/>
      <c r="L114" s="675"/>
      <c r="M114" s="675"/>
      <c r="N114" s="675"/>
      <c r="O114" s="675"/>
      <c r="P114" s="675"/>
      <c r="Q114" s="675"/>
      <c r="R114" s="675"/>
      <c r="S114" s="675"/>
      <c r="T114" s="891"/>
      <c r="U114" s="675"/>
      <c r="V114" s="675"/>
      <c r="W114" s="675"/>
      <c r="X114" s="675"/>
      <c r="Y114" s="675"/>
      <c r="Z114" s="675"/>
      <c r="AA114" s="675"/>
      <c r="AB114" s="675"/>
      <c r="AC114" s="675"/>
      <c r="AD114" s="675"/>
      <c r="AE114" s="675"/>
      <c r="AF114" s="675"/>
      <c r="AG114" s="675"/>
      <c r="AH114" s="675"/>
      <c r="AI114" s="675"/>
      <c r="AJ114" s="675"/>
      <c r="AK114" s="675"/>
      <c r="AL114" s="675"/>
      <c r="AM114" s="675"/>
      <c r="AN114" s="675"/>
      <c r="AO114" s="675"/>
      <c r="AP114" s="675"/>
      <c r="AQ114" s="675"/>
      <c r="AR114" s="675"/>
      <c r="AS114" s="675"/>
      <c r="AT114" s="675"/>
      <c r="AU114" s="752"/>
      <c r="AV114" s="752"/>
      <c r="AW114" s="752"/>
      <c r="AX114" s="752"/>
      <c r="AY114" s="752"/>
      <c r="AZ114" s="675"/>
      <c r="BA114" s="675"/>
      <c r="BB114" s="675"/>
      <c r="BC114" s="675"/>
      <c r="BD114" s="675"/>
      <c r="BE114" s="675"/>
      <c r="BF114" s="675"/>
      <c r="BG114" s="675"/>
      <c r="BH114" s="675"/>
      <c r="BI114" s="675"/>
      <c r="BJ114" s="675"/>
      <c r="BK114" s="675"/>
      <c r="BL114" s="675"/>
      <c r="BM114" s="675"/>
      <c r="BN114" s="675"/>
      <c r="BO114" s="675"/>
      <c r="BP114" s="675"/>
      <c r="BQ114" s="675"/>
      <c r="BR114" s="675"/>
      <c r="BS114" s="675"/>
      <c r="BT114" s="675"/>
      <c r="BU114" s="675"/>
      <c r="BV114" s="675"/>
      <c r="BW114" s="675"/>
      <c r="BX114" s="675"/>
      <c r="BY114" s="675"/>
      <c r="BZ114" s="675"/>
      <c r="CA114" s="675"/>
      <c r="CB114" s="675"/>
      <c r="CC114" s="675"/>
      <c r="CD114" s="675"/>
      <c r="CE114" s="675"/>
      <c r="CF114" s="675"/>
      <c r="CG114" s="675"/>
      <c r="CH114" s="675"/>
      <c r="CI114" s="675"/>
      <c r="CJ114" s="675"/>
      <c r="CK114" s="675"/>
      <c r="CL114" s="675"/>
      <c r="CM114" s="675"/>
      <c r="CN114" s="675"/>
      <c r="CO114" s="675"/>
      <c r="CP114" s="675"/>
      <c r="CQ114" s="675"/>
      <c r="CR114" s="675"/>
      <c r="CS114" s="675"/>
      <c r="CT114" s="675"/>
      <c r="CU114" s="675"/>
      <c r="CV114" s="675"/>
      <c r="CW114" s="675"/>
      <c r="CX114" s="675"/>
      <c r="CY114" s="675"/>
      <c r="CZ114" s="675"/>
      <c r="DA114" s="675"/>
      <c r="DB114" s="675"/>
      <c r="DC114" s="675"/>
      <c r="DD114" s="675"/>
      <c r="DE114" s="675"/>
      <c r="DF114" s="675"/>
      <c r="DG114" s="675"/>
      <c r="DH114" s="675"/>
      <c r="DI114" s="675"/>
      <c r="DJ114" s="675"/>
      <c r="DK114" s="675"/>
      <c r="DL114" s="675"/>
      <c r="DM114" s="675"/>
      <c r="DN114" s="675"/>
      <c r="DO114" s="675"/>
      <c r="DP114" s="675"/>
      <c r="DQ114" s="675"/>
      <c r="DR114" s="675"/>
      <c r="DS114" s="675"/>
      <c r="DT114" s="675"/>
      <c r="DU114" s="675"/>
      <c r="DV114" s="675"/>
      <c r="DW114" s="675"/>
      <c r="DX114" s="675"/>
      <c r="DY114" s="675"/>
      <c r="DZ114" s="675"/>
      <c r="EA114" s="675"/>
      <c r="EB114" s="675"/>
      <c r="EC114" s="675"/>
      <c r="ED114" s="675"/>
      <c r="EE114" s="675"/>
      <c r="EF114" s="675"/>
      <c r="EG114" s="675"/>
      <c r="EH114" s="675"/>
      <c r="EI114" s="675"/>
      <c r="EJ114" s="675"/>
      <c r="EK114" s="675"/>
      <c r="EL114" s="675"/>
      <c r="EM114" s="675"/>
      <c r="EN114" s="675"/>
      <c r="EO114" s="675"/>
      <c r="EP114" s="675"/>
    </row>
    <row r="115" spans="1:146" x14ac:dyDescent="0.15">
      <c r="A115" s="675"/>
      <c r="B115" s="675"/>
      <c r="C115" s="675"/>
      <c r="D115" s="675"/>
      <c r="E115" s="675"/>
      <c r="F115" s="675"/>
      <c r="G115" s="675"/>
      <c r="H115" s="675"/>
      <c r="I115" s="675"/>
      <c r="J115" s="675"/>
      <c r="K115" s="675"/>
      <c r="L115" s="675"/>
      <c r="M115" s="675"/>
      <c r="N115" s="675"/>
      <c r="O115" s="675"/>
      <c r="P115" s="675"/>
      <c r="Q115" s="675"/>
      <c r="R115" s="675"/>
      <c r="S115" s="675"/>
      <c r="T115" s="891"/>
      <c r="U115" s="675"/>
      <c r="V115" s="675"/>
      <c r="W115" s="675"/>
      <c r="X115" s="675"/>
      <c r="Y115" s="675"/>
      <c r="Z115" s="675"/>
      <c r="AA115" s="675"/>
      <c r="AB115" s="675"/>
      <c r="AC115" s="675"/>
      <c r="AD115" s="675"/>
      <c r="AE115" s="675"/>
      <c r="AF115" s="675"/>
      <c r="AG115" s="675"/>
      <c r="AH115" s="675"/>
      <c r="AI115" s="675"/>
      <c r="AJ115" s="675"/>
      <c r="AK115" s="675"/>
      <c r="AL115" s="675"/>
      <c r="AM115" s="675"/>
      <c r="AN115" s="675"/>
      <c r="AO115" s="675"/>
      <c r="AP115" s="675"/>
      <c r="AQ115" s="675"/>
      <c r="AR115" s="675"/>
      <c r="AS115" s="675"/>
      <c r="AT115" s="675"/>
      <c r="AU115" s="752"/>
      <c r="AV115" s="752"/>
      <c r="AW115" s="752"/>
      <c r="AX115" s="752"/>
      <c r="AY115" s="752"/>
      <c r="AZ115" s="675"/>
      <c r="BA115" s="675"/>
      <c r="BB115" s="675"/>
      <c r="BC115" s="675"/>
      <c r="BD115" s="675"/>
      <c r="BE115" s="675"/>
      <c r="BF115" s="675"/>
      <c r="BG115" s="675"/>
      <c r="BH115" s="675"/>
      <c r="BI115" s="675"/>
      <c r="BJ115" s="675"/>
      <c r="BK115" s="675"/>
      <c r="BL115" s="675"/>
      <c r="BM115" s="675"/>
      <c r="BN115" s="675"/>
      <c r="BO115" s="675"/>
      <c r="BP115" s="675"/>
      <c r="BQ115" s="675"/>
      <c r="BR115" s="675"/>
      <c r="BS115" s="675"/>
      <c r="BT115" s="675"/>
      <c r="BU115" s="675"/>
      <c r="BV115" s="675"/>
      <c r="BW115" s="675"/>
      <c r="BX115" s="675"/>
      <c r="BY115" s="675"/>
      <c r="BZ115" s="675"/>
      <c r="CA115" s="675"/>
      <c r="CB115" s="675"/>
      <c r="CC115" s="675"/>
      <c r="CD115" s="675"/>
      <c r="CE115" s="675"/>
      <c r="CF115" s="675"/>
      <c r="CG115" s="675"/>
      <c r="CH115" s="675"/>
      <c r="CI115" s="675"/>
      <c r="CJ115" s="675"/>
      <c r="CK115" s="675"/>
      <c r="CL115" s="675"/>
      <c r="CM115" s="675"/>
      <c r="CN115" s="675"/>
      <c r="CO115" s="675"/>
      <c r="CP115" s="675"/>
      <c r="CQ115" s="675"/>
      <c r="CR115" s="675"/>
      <c r="CS115" s="675"/>
      <c r="CT115" s="675"/>
      <c r="CU115" s="675"/>
      <c r="CV115" s="675"/>
      <c r="CW115" s="675"/>
      <c r="CX115" s="675"/>
      <c r="CY115" s="675"/>
      <c r="CZ115" s="675"/>
      <c r="DA115" s="675"/>
      <c r="DB115" s="675"/>
      <c r="DC115" s="675"/>
      <c r="DD115" s="675"/>
      <c r="DE115" s="675"/>
      <c r="DF115" s="675"/>
      <c r="DG115" s="675"/>
      <c r="DH115" s="675"/>
      <c r="DI115" s="675"/>
      <c r="DJ115" s="675"/>
      <c r="DK115" s="675"/>
      <c r="DL115" s="675"/>
      <c r="DM115" s="675"/>
      <c r="DN115" s="675"/>
      <c r="DO115" s="675"/>
      <c r="DP115" s="675"/>
      <c r="DQ115" s="675"/>
      <c r="DR115" s="675"/>
      <c r="DS115" s="675"/>
      <c r="DT115" s="675"/>
      <c r="DU115" s="675"/>
      <c r="DV115" s="675"/>
      <c r="DW115" s="675"/>
      <c r="DX115" s="675"/>
      <c r="DY115" s="675"/>
      <c r="DZ115" s="675"/>
      <c r="EA115" s="675"/>
      <c r="EB115" s="675"/>
      <c r="EC115" s="675"/>
      <c r="ED115" s="675"/>
      <c r="EE115" s="675"/>
      <c r="EF115" s="675"/>
      <c r="EG115" s="675"/>
      <c r="EH115" s="675"/>
      <c r="EI115" s="675"/>
      <c r="EJ115" s="675"/>
      <c r="EK115" s="675"/>
      <c r="EL115" s="675"/>
      <c r="EM115" s="675"/>
      <c r="EN115" s="675"/>
      <c r="EO115" s="675"/>
      <c r="EP115" s="675"/>
    </row>
    <row r="116" spans="1:146" x14ac:dyDescent="0.15">
      <c r="A116" s="675"/>
      <c r="B116" s="675"/>
      <c r="C116" s="675"/>
      <c r="D116" s="675"/>
      <c r="E116" s="675"/>
      <c r="F116" s="675"/>
      <c r="G116" s="675"/>
      <c r="H116" s="675"/>
      <c r="I116" s="675"/>
      <c r="J116" s="675"/>
      <c r="K116" s="675"/>
      <c r="L116" s="675"/>
      <c r="M116" s="675"/>
      <c r="N116" s="675"/>
      <c r="O116" s="675"/>
      <c r="P116" s="675"/>
      <c r="Q116" s="675"/>
      <c r="R116" s="675"/>
      <c r="S116" s="675"/>
      <c r="T116" s="891"/>
      <c r="U116" s="675"/>
      <c r="V116" s="675"/>
      <c r="W116" s="675"/>
      <c r="X116" s="675"/>
      <c r="Y116" s="675"/>
      <c r="Z116" s="675"/>
      <c r="AA116" s="675"/>
      <c r="AB116" s="675"/>
      <c r="AC116" s="675"/>
      <c r="AD116" s="675"/>
      <c r="AE116" s="675"/>
      <c r="AF116" s="675"/>
      <c r="AG116" s="675"/>
      <c r="AH116" s="675"/>
      <c r="AI116" s="675"/>
      <c r="AJ116" s="675"/>
      <c r="AK116" s="675"/>
      <c r="AL116" s="675"/>
      <c r="AM116" s="675"/>
      <c r="AN116" s="675"/>
      <c r="AO116" s="675"/>
      <c r="AP116" s="675"/>
      <c r="AQ116" s="675"/>
      <c r="AR116" s="675"/>
      <c r="AS116" s="675"/>
      <c r="AT116" s="675"/>
      <c r="AU116" s="752"/>
      <c r="AV116" s="752"/>
      <c r="AW116" s="752"/>
      <c r="AX116" s="752"/>
      <c r="AY116" s="752"/>
      <c r="AZ116" s="675"/>
      <c r="BA116" s="675"/>
      <c r="BB116" s="675"/>
      <c r="BC116" s="675"/>
      <c r="BD116" s="675"/>
      <c r="BE116" s="675"/>
      <c r="BF116" s="675"/>
      <c r="BG116" s="675"/>
      <c r="BH116" s="675"/>
      <c r="BI116" s="675"/>
      <c r="BJ116" s="675"/>
      <c r="BK116" s="675"/>
      <c r="BL116" s="675"/>
      <c r="BM116" s="675"/>
      <c r="BN116" s="675"/>
      <c r="BO116" s="675"/>
      <c r="BP116" s="675"/>
      <c r="BQ116" s="675"/>
      <c r="BR116" s="675"/>
      <c r="BS116" s="675"/>
      <c r="BT116" s="675"/>
      <c r="BU116" s="675"/>
      <c r="BV116" s="675"/>
      <c r="BW116" s="675"/>
      <c r="BX116" s="675"/>
      <c r="BY116" s="675"/>
      <c r="BZ116" s="675"/>
      <c r="CA116" s="675"/>
      <c r="CB116" s="675"/>
      <c r="CC116" s="675"/>
      <c r="CD116" s="675"/>
      <c r="CE116" s="675"/>
      <c r="CF116" s="675"/>
      <c r="CG116" s="675"/>
      <c r="CH116" s="675"/>
      <c r="CI116" s="675"/>
      <c r="CJ116" s="675"/>
      <c r="CK116" s="675"/>
      <c r="CL116" s="675"/>
      <c r="CM116" s="675"/>
      <c r="CN116" s="675"/>
      <c r="CO116" s="675"/>
      <c r="CP116" s="675"/>
      <c r="CQ116" s="675"/>
      <c r="CR116" s="675"/>
      <c r="CS116" s="675"/>
      <c r="CT116" s="675"/>
      <c r="CU116" s="675"/>
      <c r="CV116" s="675"/>
      <c r="CW116" s="675"/>
      <c r="CX116" s="675"/>
      <c r="CY116" s="675"/>
      <c r="CZ116" s="675"/>
      <c r="DA116" s="675"/>
      <c r="DB116" s="675"/>
      <c r="DC116" s="675"/>
      <c r="DD116" s="675"/>
      <c r="DE116" s="675"/>
      <c r="DF116" s="675"/>
      <c r="DG116" s="675"/>
      <c r="DH116" s="675"/>
      <c r="DI116" s="675"/>
      <c r="DJ116" s="675"/>
      <c r="DK116" s="675"/>
      <c r="DL116" s="675"/>
      <c r="DM116" s="675"/>
      <c r="DN116" s="675"/>
      <c r="DO116" s="675"/>
      <c r="DP116" s="675"/>
      <c r="DQ116" s="675"/>
      <c r="DR116" s="675"/>
      <c r="DS116" s="675"/>
      <c r="DT116" s="675"/>
      <c r="DU116" s="675"/>
      <c r="DV116" s="675"/>
      <c r="DW116" s="675"/>
      <c r="DX116" s="675"/>
      <c r="DY116" s="675"/>
      <c r="DZ116" s="675"/>
      <c r="EA116" s="675"/>
      <c r="EB116" s="675"/>
      <c r="EC116" s="675"/>
      <c r="ED116" s="675"/>
      <c r="EE116" s="675"/>
      <c r="EF116" s="675"/>
      <c r="EG116" s="675"/>
      <c r="EH116" s="675"/>
      <c r="EI116" s="675"/>
      <c r="EJ116" s="675"/>
      <c r="EK116" s="675"/>
      <c r="EL116" s="675"/>
      <c r="EM116" s="675"/>
      <c r="EN116" s="675"/>
      <c r="EO116" s="675"/>
      <c r="EP116" s="675"/>
    </row>
    <row r="117" spans="1:146" x14ac:dyDescent="0.15">
      <c r="A117" s="675"/>
      <c r="B117" s="675"/>
      <c r="C117" s="675"/>
      <c r="D117" s="675"/>
      <c r="E117" s="675"/>
      <c r="F117" s="675"/>
      <c r="G117" s="675"/>
      <c r="H117" s="675"/>
      <c r="I117" s="675"/>
      <c r="J117" s="675"/>
      <c r="K117" s="675"/>
      <c r="L117" s="675"/>
      <c r="M117" s="675"/>
      <c r="N117" s="675"/>
      <c r="O117" s="675"/>
      <c r="P117" s="675"/>
      <c r="Q117" s="675"/>
      <c r="R117" s="675"/>
      <c r="S117" s="675"/>
      <c r="T117" s="891"/>
      <c r="U117" s="675"/>
      <c r="V117" s="675"/>
      <c r="W117" s="675"/>
      <c r="X117" s="675"/>
      <c r="Y117" s="675"/>
      <c r="Z117" s="675"/>
      <c r="AA117" s="675"/>
      <c r="AB117" s="675"/>
      <c r="AC117" s="675"/>
      <c r="AD117" s="675"/>
      <c r="AE117" s="675"/>
      <c r="AF117" s="675"/>
      <c r="AG117" s="675"/>
      <c r="AH117" s="675"/>
      <c r="AI117" s="675"/>
      <c r="AJ117" s="675"/>
      <c r="AK117" s="675"/>
      <c r="AL117" s="675"/>
      <c r="AM117" s="675"/>
      <c r="AN117" s="675"/>
      <c r="AO117" s="675"/>
      <c r="AP117" s="675"/>
      <c r="AQ117" s="675"/>
      <c r="AR117" s="675"/>
      <c r="AS117" s="675"/>
      <c r="AT117" s="675"/>
      <c r="AU117" s="752"/>
      <c r="AV117" s="752"/>
      <c r="AW117" s="752"/>
      <c r="AX117" s="752"/>
      <c r="AY117" s="752"/>
      <c r="AZ117" s="675"/>
      <c r="BA117" s="675"/>
      <c r="BB117" s="675"/>
      <c r="BC117" s="675"/>
      <c r="BD117" s="675"/>
      <c r="BE117" s="675"/>
      <c r="BF117" s="675"/>
      <c r="BG117" s="675"/>
      <c r="BH117" s="675"/>
      <c r="BI117" s="675"/>
      <c r="BJ117" s="675"/>
      <c r="BK117" s="675"/>
      <c r="BL117" s="675"/>
      <c r="BM117" s="675"/>
      <c r="BN117" s="675"/>
      <c r="BO117" s="675"/>
      <c r="BP117" s="675"/>
      <c r="BQ117" s="675"/>
      <c r="BR117" s="675"/>
      <c r="BS117" s="675"/>
      <c r="BT117" s="675"/>
      <c r="BU117" s="675"/>
      <c r="BV117" s="675"/>
      <c r="BW117" s="675"/>
      <c r="BX117" s="675"/>
      <c r="BY117" s="675"/>
      <c r="BZ117" s="675"/>
      <c r="CA117" s="675"/>
      <c r="CB117" s="675"/>
      <c r="CC117" s="675"/>
      <c r="CD117" s="675"/>
      <c r="CE117" s="675"/>
      <c r="CF117" s="675"/>
      <c r="CG117" s="675"/>
      <c r="CH117" s="675"/>
      <c r="CI117" s="675"/>
      <c r="CJ117" s="675"/>
      <c r="CK117" s="675"/>
      <c r="CL117" s="675"/>
      <c r="CM117" s="675"/>
      <c r="CN117" s="675"/>
      <c r="CO117" s="675"/>
      <c r="CP117" s="675"/>
      <c r="CQ117" s="675"/>
      <c r="CR117" s="675"/>
      <c r="CS117" s="675"/>
      <c r="CT117" s="675"/>
      <c r="CU117" s="675"/>
      <c r="CV117" s="675"/>
      <c r="CW117" s="675"/>
      <c r="CX117" s="675"/>
      <c r="CY117" s="675"/>
      <c r="CZ117" s="675"/>
      <c r="DA117" s="675"/>
      <c r="DB117" s="675"/>
      <c r="DC117" s="675"/>
      <c r="DD117" s="675"/>
      <c r="DE117" s="675"/>
      <c r="DF117" s="675"/>
      <c r="DG117" s="675"/>
      <c r="DH117" s="675"/>
      <c r="DI117" s="675"/>
      <c r="DJ117" s="675"/>
      <c r="DK117" s="675"/>
      <c r="DL117" s="675"/>
      <c r="DM117" s="675"/>
      <c r="DN117" s="675"/>
      <c r="DO117" s="675"/>
      <c r="DP117" s="675"/>
      <c r="DQ117" s="675"/>
      <c r="DR117" s="675"/>
      <c r="DS117" s="675"/>
      <c r="DT117" s="675"/>
      <c r="DU117" s="675"/>
      <c r="DV117" s="675"/>
      <c r="DW117" s="675"/>
      <c r="DX117" s="675"/>
      <c r="DY117" s="675"/>
      <c r="DZ117" s="675"/>
      <c r="EA117" s="675"/>
      <c r="EB117" s="675"/>
      <c r="EC117" s="675"/>
      <c r="ED117" s="675"/>
      <c r="EE117" s="675"/>
      <c r="EF117" s="675"/>
      <c r="EG117" s="675"/>
      <c r="EH117" s="675"/>
      <c r="EI117" s="675"/>
      <c r="EJ117" s="675"/>
      <c r="EK117" s="675"/>
      <c r="EL117" s="675"/>
      <c r="EM117" s="675"/>
      <c r="EN117" s="675"/>
      <c r="EO117" s="675"/>
      <c r="EP117" s="675"/>
    </row>
    <row r="118" spans="1:146" x14ac:dyDescent="0.15">
      <c r="A118" s="675"/>
      <c r="B118" s="675"/>
      <c r="C118" s="675"/>
      <c r="D118" s="675"/>
      <c r="E118" s="675"/>
      <c r="F118" s="675"/>
      <c r="G118" s="675"/>
      <c r="H118" s="675"/>
      <c r="I118" s="675"/>
      <c r="J118" s="675"/>
      <c r="K118" s="675"/>
      <c r="L118" s="675"/>
      <c r="M118" s="675"/>
      <c r="N118" s="675"/>
      <c r="O118" s="675"/>
      <c r="P118" s="675"/>
      <c r="Q118" s="675"/>
      <c r="R118" s="675"/>
      <c r="S118" s="675"/>
      <c r="T118" s="891"/>
      <c r="U118" s="675"/>
      <c r="V118" s="675"/>
      <c r="W118" s="675"/>
      <c r="X118" s="675"/>
      <c r="Y118" s="675"/>
      <c r="Z118" s="675"/>
      <c r="AA118" s="675"/>
      <c r="AB118" s="675"/>
      <c r="AC118" s="675"/>
      <c r="AD118" s="675"/>
      <c r="AE118" s="675"/>
      <c r="AF118" s="675"/>
      <c r="AG118" s="675"/>
      <c r="AH118" s="675"/>
      <c r="AI118" s="675"/>
      <c r="AJ118" s="675"/>
      <c r="AK118" s="675"/>
      <c r="AL118" s="675"/>
      <c r="AM118" s="675"/>
      <c r="AN118" s="675"/>
      <c r="AO118" s="675"/>
      <c r="AP118" s="675"/>
      <c r="AQ118" s="675"/>
      <c r="AR118" s="675"/>
      <c r="AS118" s="675"/>
      <c r="AT118" s="675"/>
      <c r="AU118" s="752"/>
      <c r="AV118" s="752"/>
      <c r="AW118" s="752"/>
      <c r="AX118" s="752"/>
      <c r="AY118" s="752"/>
      <c r="AZ118" s="675"/>
      <c r="BA118" s="675"/>
      <c r="BB118" s="675"/>
      <c r="BC118" s="675"/>
      <c r="BD118" s="675"/>
      <c r="BE118" s="675"/>
      <c r="BF118" s="675"/>
      <c r="BG118" s="675"/>
      <c r="BH118" s="675"/>
      <c r="BI118" s="675"/>
      <c r="BJ118" s="675"/>
      <c r="BK118" s="675"/>
      <c r="BL118" s="675"/>
      <c r="BM118" s="675"/>
      <c r="BN118" s="675"/>
      <c r="BO118" s="675"/>
      <c r="BP118" s="675"/>
      <c r="BQ118" s="675"/>
      <c r="BR118" s="675"/>
      <c r="BS118" s="675"/>
      <c r="BT118" s="675"/>
      <c r="BU118" s="675"/>
      <c r="BV118" s="675"/>
      <c r="BW118" s="675"/>
      <c r="BX118" s="675"/>
      <c r="BY118" s="675"/>
      <c r="BZ118" s="675"/>
      <c r="CA118" s="675"/>
      <c r="CB118" s="675"/>
      <c r="CC118" s="675"/>
      <c r="CD118" s="675"/>
      <c r="CE118" s="675"/>
      <c r="CF118" s="675"/>
      <c r="CG118" s="675"/>
      <c r="CH118" s="675"/>
      <c r="CI118" s="675"/>
      <c r="CJ118" s="675"/>
      <c r="CK118" s="675"/>
      <c r="CL118" s="675"/>
      <c r="CM118" s="675"/>
      <c r="CN118" s="675"/>
      <c r="CO118" s="675"/>
      <c r="CP118" s="675"/>
      <c r="CQ118" s="675"/>
      <c r="CR118" s="675"/>
      <c r="CS118" s="675"/>
      <c r="CT118" s="675"/>
      <c r="CU118" s="675"/>
      <c r="CV118" s="675"/>
      <c r="CW118" s="675"/>
      <c r="CX118" s="675"/>
      <c r="CY118" s="675"/>
      <c r="CZ118" s="675"/>
      <c r="DA118" s="675"/>
      <c r="DB118" s="675"/>
      <c r="DC118" s="675"/>
      <c r="DD118" s="675"/>
      <c r="DE118" s="675"/>
      <c r="DF118" s="675"/>
      <c r="DG118" s="675"/>
      <c r="DH118" s="675"/>
      <c r="DI118" s="675"/>
      <c r="DJ118" s="675"/>
      <c r="DK118" s="675"/>
      <c r="DL118" s="675"/>
      <c r="DM118" s="675"/>
      <c r="DN118" s="675"/>
      <c r="DO118" s="675"/>
      <c r="DP118" s="675"/>
      <c r="DQ118" s="675"/>
      <c r="DR118" s="675"/>
      <c r="DS118" s="675"/>
      <c r="DT118" s="675"/>
      <c r="DU118" s="675"/>
      <c r="DV118" s="675"/>
      <c r="DW118" s="675"/>
      <c r="DX118" s="675"/>
      <c r="DY118" s="675"/>
      <c r="DZ118" s="675"/>
      <c r="EA118" s="675"/>
      <c r="EB118" s="675"/>
      <c r="EC118" s="675"/>
      <c r="ED118" s="675"/>
      <c r="EE118" s="675"/>
      <c r="EF118" s="675"/>
      <c r="EG118" s="675"/>
      <c r="EH118" s="675"/>
      <c r="EI118" s="675"/>
      <c r="EJ118" s="675"/>
      <c r="EK118" s="675"/>
      <c r="EL118" s="675"/>
      <c r="EM118" s="675"/>
      <c r="EN118" s="675"/>
      <c r="EO118" s="675"/>
      <c r="EP118" s="675"/>
    </row>
    <row r="119" spans="1:146" x14ac:dyDescent="0.15">
      <c r="A119" s="675"/>
      <c r="B119" s="675"/>
      <c r="C119" s="675"/>
      <c r="D119" s="675"/>
      <c r="E119" s="675"/>
      <c r="F119" s="675"/>
      <c r="G119" s="675"/>
      <c r="H119" s="675"/>
      <c r="I119" s="675"/>
      <c r="J119" s="675"/>
      <c r="K119" s="675"/>
      <c r="L119" s="675"/>
      <c r="M119" s="675"/>
      <c r="N119" s="675"/>
      <c r="O119" s="675"/>
      <c r="P119" s="675"/>
      <c r="Q119" s="675"/>
      <c r="R119" s="675"/>
      <c r="S119" s="675"/>
      <c r="T119" s="891"/>
      <c r="U119" s="675"/>
      <c r="V119" s="675"/>
      <c r="W119" s="675"/>
      <c r="X119" s="675"/>
      <c r="Y119" s="675"/>
      <c r="Z119" s="675"/>
      <c r="AA119" s="675"/>
      <c r="AB119" s="675"/>
      <c r="AC119" s="675"/>
      <c r="AD119" s="675"/>
      <c r="AE119" s="675"/>
      <c r="AF119" s="675"/>
      <c r="AG119" s="675"/>
      <c r="AH119" s="675"/>
      <c r="AI119" s="675"/>
      <c r="AJ119" s="675"/>
      <c r="AK119" s="675"/>
      <c r="AL119" s="675"/>
      <c r="AM119" s="675"/>
      <c r="AN119" s="675"/>
      <c r="AO119" s="675"/>
      <c r="AP119" s="675"/>
      <c r="AQ119" s="675"/>
      <c r="AR119" s="675"/>
      <c r="AS119" s="675"/>
      <c r="AT119" s="675"/>
      <c r="AU119" s="752"/>
      <c r="AV119" s="752"/>
      <c r="AW119" s="752"/>
      <c r="AX119" s="752"/>
      <c r="AY119" s="752"/>
      <c r="AZ119" s="675"/>
      <c r="BA119" s="675"/>
      <c r="BB119" s="675"/>
      <c r="BC119" s="675"/>
      <c r="BD119" s="675"/>
      <c r="BE119" s="675"/>
      <c r="BF119" s="675"/>
      <c r="BG119" s="675"/>
      <c r="BH119" s="675"/>
      <c r="BI119" s="675"/>
      <c r="BJ119" s="675"/>
      <c r="BK119" s="675"/>
      <c r="BL119" s="675"/>
      <c r="BM119" s="675"/>
      <c r="BN119" s="675"/>
      <c r="BO119" s="675"/>
      <c r="BP119" s="675"/>
      <c r="BQ119" s="675"/>
      <c r="BR119" s="675"/>
      <c r="BS119" s="675"/>
      <c r="BT119" s="675"/>
      <c r="BU119" s="675"/>
      <c r="BV119" s="675"/>
      <c r="BW119" s="675"/>
      <c r="BX119" s="675"/>
      <c r="BY119" s="675"/>
      <c r="BZ119" s="675"/>
      <c r="CA119" s="675"/>
      <c r="CB119" s="675"/>
      <c r="CC119" s="675"/>
      <c r="CD119" s="675"/>
      <c r="CE119" s="675"/>
      <c r="CF119" s="675"/>
      <c r="CG119" s="675"/>
      <c r="CH119" s="675"/>
      <c r="CI119" s="675"/>
      <c r="CJ119" s="675"/>
      <c r="CK119" s="675"/>
      <c r="CL119" s="675"/>
      <c r="CM119" s="675"/>
      <c r="CN119" s="675"/>
      <c r="CO119" s="675"/>
      <c r="CP119" s="675"/>
      <c r="CQ119" s="675"/>
      <c r="CR119" s="675"/>
      <c r="CS119" s="675"/>
      <c r="CT119" s="675"/>
      <c r="CU119" s="675"/>
      <c r="CV119" s="675"/>
      <c r="CW119" s="675"/>
      <c r="CX119" s="675"/>
      <c r="CY119" s="675"/>
      <c r="CZ119" s="675"/>
      <c r="DA119" s="675"/>
      <c r="DB119" s="675"/>
      <c r="DC119" s="675"/>
      <c r="DD119" s="675"/>
      <c r="DE119" s="675"/>
      <c r="DF119" s="675"/>
      <c r="DG119" s="675"/>
      <c r="DH119" s="675"/>
      <c r="DI119" s="675"/>
      <c r="DJ119" s="675"/>
      <c r="DK119" s="675"/>
      <c r="DL119" s="675"/>
      <c r="DM119" s="675"/>
      <c r="DN119" s="675"/>
      <c r="DO119" s="675"/>
      <c r="DP119" s="675"/>
      <c r="DQ119" s="675"/>
      <c r="DR119" s="675"/>
      <c r="DS119" s="675"/>
      <c r="DT119" s="675"/>
      <c r="DU119" s="675"/>
      <c r="DV119" s="675"/>
      <c r="DW119" s="675"/>
      <c r="DX119" s="675"/>
      <c r="DY119" s="675"/>
      <c r="DZ119" s="675"/>
      <c r="EA119" s="675"/>
      <c r="EB119" s="675"/>
      <c r="EC119" s="675"/>
      <c r="ED119" s="675"/>
      <c r="EE119" s="675"/>
      <c r="EF119" s="675"/>
      <c r="EG119" s="675"/>
      <c r="EH119" s="675"/>
      <c r="EI119" s="675"/>
      <c r="EJ119" s="675"/>
      <c r="EK119" s="675"/>
      <c r="EL119" s="675"/>
      <c r="EM119" s="675"/>
      <c r="EN119" s="675"/>
      <c r="EO119" s="675"/>
      <c r="EP119" s="675"/>
    </row>
    <row r="120" spans="1:146" x14ac:dyDescent="0.15">
      <c r="A120" s="675"/>
      <c r="B120" s="675"/>
      <c r="C120" s="675"/>
      <c r="D120" s="675"/>
      <c r="E120" s="675"/>
      <c r="F120" s="675"/>
      <c r="G120" s="675"/>
      <c r="H120" s="675"/>
      <c r="I120" s="675"/>
      <c r="J120" s="675"/>
      <c r="K120" s="675"/>
      <c r="L120" s="675"/>
      <c r="M120" s="675"/>
      <c r="N120" s="675"/>
      <c r="O120" s="675"/>
      <c r="P120" s="675"/>
      <c r="Q120" s="675"/>
      <c r="R120" s="675"/>
      <c r="S120" s="675"/>
      <c r="T120" s="891"/>
      <c r="U120" s="675"/>
      <c r="V120" s="675"/>
      <c r="W120" s="675"/>
      <c r="X120" s="675"/>
      <c r="Y120" s="675"/>
      <c r="Z120" s="675"/>
      <c r="AA120" s="675"/>
      <c r="AB120" s="675"/>
      <c r="AC120" s="675"/>
      <c r="AD120" s="675"/>
      <c r="AE120" s="675"/>
      <c r="AF120" s="675"/>
      <c r="AG120" s="675"/>
      <c r="AH120" s="675"/>
      <c r="AI120" s="675"/>
      <c r="AJ120" s="675"/>
      <c r="AK120" s="675"/>
      <c r="AL120" s="675"/>
      <c r="AM120" s="675"/>
      <c r="AN120" s="675"/>
      <c r="AO120" s="675"/>
      <c r="AP120" s="675"/>
      <c r="AQ120" s="675"/>
      <c r="AR120" s="675"/>
      <c r="AS120" s="675"/>
      <c r="AT120" s="675"/>
      <c r="AU120" s="752"/>
      <c r="AV120" s="752"/>
      <c r="AW120" s="752"/>
      <c r="AX120" s="752"/>
      <c r="AY120" s="752"/>
      <c r="AZ120" s="675"/>
      <c r="BA120" s="675"/>
      <c r="BB120" s="675"/>
      <c r="BC120" s="675"/>
      <c r="BD120" s="675"/>
      <c r="BE120" s="675"/>
      <c r="BF120" s="675"/>
      <c r="BG120" s="675"/>
      <c r="BH120" s="675"/>
      <c r="BI120" s="675"/>
      <c r="BJ120" s="675"/>
      <c r="BK120" s="675"/>
      <c r="BL120" s="675"/>
      <c r="BM120" s="675"/>
      <c r="BN120" s="675"/>
      <c r="BO120" s="675"/>
      <c r="BP120" s="675"/>
      <c r="BQ120" s="675"/>
      <c r="BR120" s="675"/>
      <c r="BS120" s="675"/>
      <c r="BT120" s="675"/>
      <c r="BU120" s="675"/>
      <c r="BV120" s="675"/>
      <c r="BW120" s="675"/>
      <c r="BX120" s="675"/>
      <c r="BY120" s="675"/>
      <c r="BZ120" s="675"/>
      <c r="CA120" s="675"/>
      <c r="CB120" s="675"/>
      <c r="CC120" s="675"/>
      <c r="CD120" s="675"/>
      <c r="CE120" s="675"/>
      <c r="CF120" s="675"/>
      <c r="CG120" s="675"/>
      <c r="CH120" s="675"/>
      <c r="CI120" s="675"/>
      <c r="CJ120" s="675"/>
      <c r="CK120" s="675"/>
      <c r="CL120" s="675"/>
      <c r="CM120" s="675"/>
      <c r="CN120" s="675"/>
      <c r="CO120" s="675"/>
      <c r="CP120" s="675"/>
      <c r="CQ120" s="675"/>
      <c r="CR120" s="675"/>
      <c r="CS120" s="675"/>
      <c r="CT120" s="675"/>
      <c r="CU120" s="675"/>
      <c r="CV120" s="675"/>
      <c r="CW120" s="675"/>
      <c r="CX120" s="675"/>
      <c r="CY120" s="675"/>
      <c r="CZ120" s="675"/>
      <c r="DA120" s="675"/>
      <c r="DB120" s="675"/>
      <c r="DC120" s="675"/>
      <c r="DD120" s="675"/>
      <c r="DE120" s="675"/>
      <c r="DF120" s="675"/>
      <c r="DG120" s="675"/>
      <c r="DH120" s="675"/>
      <c r="DI120" s="675"/>
      <c r="DJ120" s="675"/>
      <c r="DK120" s="675"/>
      <c r="DL120" s="675"/>
      <c r="DM120" s="675"/>
      <c r="DN120" s="675"/>
      <c r="DO120" s="675"/>
      <c r="DP120" s="675"/>
      <c r="DQ120" s="675"/>
      <c r="DR120" s="675"/>
      <c r="DS120" s="675"/>
      <c r="DT120" s="675"/>
      <c r="DU120" s="675"/>
      <c r="DV120" s="675"/>
      <c r="DW120" s="675"/>
      <c r="DX120" s="675"/>
      <c r="DY120" s="675"/>
      <c r="DZ120" s="675"/>
      <c r="EA120" s="675"/>
      <c r="EB120" s="675"/>
      <c r="EC120" s="675"/>
      <c r="ED120" s="675"/>
      <c r="EE120" s="675"/>
      <c r="EF120" s="675"/>
      <c r="EG120" s="675"/>
      <c r="EH120" s="675"/>
      <c r="EI120" s="675"/>
      <c r="EJ120" s="675"/>
      <c r="EK120" s="675"/>
      <c r="EL120" s="675"/>
      <c r="EM120" s="675"/>
      <c r="EN120" s="675"/>
      <c r="EO120" s="675"/>
      <c r="EP120" s="675"/>
    </row>
    <row r="121" spans="1:146" x14ac:dyDescent="0.15">
      <c r="A121" s="675"/>
      <c r="B121" s="675"/>
      <c r="C121" s="675"/>
      <c r="D121" s="675"/>
      <c r="E121" s="675"/>
      <c r="F121" s="675"/>
      <c r="G121" s="675"/>
      <c r="H121" s="675"/>
      <c r="I121" s="675"/>
      <c r="J121" s="675"/>
      <c r="K121" s="675"/>
      <c r="L121" s="675"/>
      <c r="M121" s="675"/>
      <c r="N121" s="675"/>
      <c r="O121" s="675"/>
      <c r="P121" s="675"/>
      <c r="Q121" s="675"/>
      <c r="R121" s="675"/>
      <c r="S121" s="675"/>
      <c r="T121" s="891"/>
      <c r="U121" s="675"/>
      <c r="V121" s="675"/>
      <c r="W121" s="675"/>
      <c r="X121" s="675"/>
      <c r="Y121" s="675"/>
      <c r="Z121" s="675"/>
      <c r="AA121" s="675"/>
      <c r="AB121" s="675"/>
      <c r="AC121" s="675"/>
      <c r="AD121" s="675"/>
      <c r="AE121" s="675"/>
      <c r="AF121" s="675"/>
      <c r="AG121" s="675"/>
      <c r="AH121" s="675"/>
      <c r="AI121" s="675"/>
      <c r="AJ121" s="675"/>
      <c r="AK121" s="675"/>
      <c r="AL121" s="675"/>
      <c r="AM121" s="675"/>
      <c r="AN121" s="675"/>
      <c r="AO121" s="675"/>
      <c r="AP121" s="675"/>
      <c r="AQ121" s="675"/>
      <c r="AR121" s="675"/>
      <c r="AS121" s="675"/>
      <c r="AT121" s="675"/>
      <c r="AU121" s="752"/>
      <c r="AV121" s="752"/>
      <c r="AW121" s="752"/>
      <c r="AX121" s="752"/>
      <c r="AY121" s="752"/>
      <c r="AZ121" s="675"/>
      <c r="BA121" s="675"/>
      <c r="BB121" s="675"/>
      <c r="BC121" s="675"/>
      <c r="BD121" s="675"/>
      <c r="BE121" s="675"/>
      <c r="BF121" s="675"/>
      <c r="BG121" s="675"/>
      <c r="BH121" s="675"/>
      <c r="BI121" s="675"/>
      <c r="BJ121" s="675"/>
      <c r="BK121" s="675"/>
      <c r="BL121" s="675"/>
      <c r="BM121" s="675"/>
      <c r="BN121" s="675"/>
      <c r="BO121" s="675"/>
      <c r="BP121" s="675"/>
      <c r="BQ121" s="675"/>
      <c r="BR121" s="675"/>
      <c r="BS121" s="675"/>
      <c r="BT121" s="675"/>
      <c r="BU121" s="675"/>
      <c r="BV121" s="675"/>
      <c r="BW121" s="675"/>
      <c r="BX121" s="675"/>
      <c r="BY121" s="675"/>
      <c r="BZ121" s="675"/>
      <c r="CA121" s="675"/>
      <c r="CB121" s="675"/>
      <c r="CC121" s="675"/>
      <c r="CD121" s="675"/>
      <c r="CE121" s="675"/>
      <c r="CF121" s="675"/>
      <c r="CG121" s="675"/>
      <c r="CH121" s="675"/>
      <c r="CI121" s="675"/>
      <c r="CJ121" s="675"/>
      <c r="CK121" s="675"/>
      <c r="CL121" s="675"/>
      <c r="CM121" s="675"/>
      <c r="CN121" s="675"/>
      <c r="CO121" s="675"/>
      <c r="CP121" s="675"/>
      <c r="CQ121" s="675"/>
      <c r="CR121" s="675"/>
      <c r="CS121" s="675"/>
      <c r="CT121" s="675"/>
      <c r="CU121" s="675"/>
      <c r="CV121" s="675"/>
      <c r="CW121" s="675"/>
      <c r="CX121" s="675"/>
      <c r="CY121" s="675"/>
      <c r="CZ121" s="675"/>
      <c r="DA121" s="675"/>
      <c r="DB121" s="675"/>
      <c r="DC121" s="675"/>
      <c r="DD121" s="675"/>
      <c r="DE121" s="675"/>
      <c r="DF121" s="675"/>
      <c r="DG121" s="675"/>
      <c r="DH121" s="675"/>
      <c r="DI121" s="675"/>
      <c r="DJ121" s="675"/>
      <c r="DK121" s="675"/>
      <c r="DL121" s="675"/>
      <c r="DM121" s="675"/>
      <c r="DN121" s="675"/>
      <c r="DO121" s="675"/>
      <c r="DP121" s="675"/>
      <c r="DQ121" s="675"/>
      <c r="DR121" s="675"/>
      <c r="DS121" s="675"/>
      <c r="DT121" s="675"/>
      <c r="DU121" s="675"/>
      <c r="DV121" s="675"/>
      <c r="DW121" s="675"/>
      <c r="DX121" s="675"/>
      <c r="DY121" s="675"/>
      <c r="DZ121" s="675"/>
      <c r="EA121" s="675"/>
      <c r="EB121" s="675"/>
      <c r="EC121" s="675"/>
      <c r="ED121" s="675"/>
      <c r="EE121" s="675"/>
      <c r="EF121" s="675"/>
      <c r="EG121" s="675"/>
      <c r="EH121" s="675"/>
      <c r="EI121" s="675"/>
      <c r="EJ121" s="675"/>
      <c r="EK121" s="675"/>
      <c r="EL121" s="675"/>
      <c r="EM121" s="675"/>
      <c r="EN121" s="675"/>
      <c r="EO121" s="675"/>
      <c r="EP121" s="675"/>
    </row>
    <row r="122" spans="1:146" x14ac:dyDescent="0.15">
      <c r="A122" s="675"/>
      <c r="B122" s="675"/>
      <c r="C122" s="675"/>
      <c r="D122" s="675"/>
      <c r="E122" s="675"/>
      <c r="F122" s="675"/>
      <c r="G122" s="675"/>
      <c r="H122" s="675"/>
      <c r="I122" s="675"/>
      <c r="J122" s="675"/>
      <c r="K122" s="675"/>
      <c r="L122" s="675"/>
      <c r="M122" s="675"/>
      <c r="N122" s="675"/>
      <c r="O122" s="675"/>
      <c r="P122" s="675"/>
      <c r="Q122" s="675"/>
      <c r="R122" s="675"/>
      <c r="S122" s="675"/>
      <c r="T122" s="891"/>
      <c r="U122" s="675"/>
      <c r="V122" s="675"/>
      <c r="W122" s="675"/>
      <c r="X122" s="675"/>
      <c r="Y122" s="675"/>
      <c r="Z122" s="675"/>
      <c r="AA122" s="675"/>
      <c r="AB122" s="675"/>
      <c r="AC122" s="675"/>
      <c r="AD122" s="675"/>
      <c r="AE122" s="675"/>
      <c r="AF122" s="675"/>
      <c r="AG122" s="675"/>
      <c r="AH122" s="675"/>
      <c r="AI122" s="675"/>
      <c r="AJ122" s="675"/>
      <c r="AK122" s="675"/>
      <c r="AL122" s="675"/>
      <c r="AM122" s="675"/>
      <c r="AN122" s="675"/>
      <c r="AO122" s="675"/>
      <c r="AP122" s="675"/>
      <c r="AQ122" s="675"/>
      <c r="AR122" s="675"/>
      <c r="AS122" s="675"/>
      <c r="AT122" s="675"/>
      <c r="AU122" s="752"/>
      <c r="AV122" s="752"/>
      <c r="AW122" s="752"/>
      <c r="AX122" s="752"/>
      <c r="AY122" s="752"/>
      <c r="AZ122" s="675"/>
      <c r="BA122" s="675"/>
      <c r="BB122" s="675"/>
      <c r="BC122" s="675"/>
      <c r="BD122" s="675"/>
      <c r="BE122" s="675"/>
      <c r="BF122" s="675"/>
      <c r="BG122" s="675"/>
      <c r="BH122" s="675"/>
      <c r="BI122" s="675"/>
      <c r="BJ122" s="675"/>
      <c r="BK122" s="675"/>
      <c r="BL122" s="675"/>
      <c r="BM122" s="675"/>
      <c r="BN122" s="675"/>
      <c r="BO122" s="675"/>
      <c r="BP122" s="675"/>
      <c r="BQ122" s="675"/>
      <c r="BR122" s="675"/>
      <c r="BS122" s="675"/>
      <c r="BT122" s="675"/>
      <c r="BU122" s="675"/>
      <c r="BV122" s="675"/>
      <c r="BW122" s="675"/>
      <c r="BX122" s="675"/>
      <c r="BY122" s="675"/>
      <c r="BZ122" s="675"/>
      <c r="CA122" s="675"/>
      <c r="CB122" s="675"/>
      <c r="CC122" s="675"/>
      <c r="CD122" s="675"/>
      <c r="CE122" s="675"/>
      <c r="CF122" s="675"/>
      <c r="CG122" s="675"/>
      <c r="CH122" s="675"/>
      <c r="CI122" s="675"/>
      <c r="CJ122" s="675"/>
      <c r="CK122" s="675"/>
      <c r="CL122" s="675"/>
      <c r="CM122" s="675"/>
      <c r="CN122" s="675"/>
      <c r="CO122" s="675"/>
      <c r="CP122" s="675"/>
      <c r="CQ122" s="675"/>
      <c r="CR122" s="675"/>
      <c r="CS122" s="675"/>
      <c r="CT122" s="675"/>
      <c r="CU122" s="675"/>
      <c r="CV122" s="675"/>
      <c r="CW122" s="675"/>
      <c r="CX122" s="675"/>
      <c r="CY122" s="675"/>
      <c r="CZ122" s="675"/>
      <c r="DA122" s="675"/>
      <c r="DB122" s="675"/>
      <c r="DC122" s="675"/>
      <c r="DD122" s="675"/>
      <c r="DE122" s="675"/>
      <c r="DF122" s="675"/>
      <c r="DG122" s="675"/>
      <c r="DH122" s="675"/>
      <c r="DI122" s="675"/>
      <c r="DJ122" s="675"/>
      <c r="DK122" s="675"/>
      <c r="DL122" s="675"/>
      <c r="DM122" s="675"/>
      <c r="DN122" s="675"/>
      <c r="DO122" s="675"/>
      <c r="DP122" s="675"/>
      <c r="DQ122" s="675"/>
      <c r="DR122" s="675"/>
      <c r="DS122" s="675"/>
      <c r="DT122" s="675"/>
      <c r="DU122" s="675"/>
      <c r="DV122" s="675"/>
      <c r="DW122" s="675"/>
      <c r="DX122" s="675"/>
      <c r="DY122" s="675"/>
      <c r="DZ122" s="675"/>
      <c r="EA122" s="675"/>
      <c r="EB122" s="675"/>
      <c r="EC122" s="675"/>
      <c r="ED122" s="675"/>
      <c r="EE122" s="675"/>
      <c r="EF122" s="675"/>
      <c r="EG122" s="675"/>
      <c r="EH122" s="675"/>
      <c r="EI122" s="675"/>
      <c r="EJ122" s="675"/>
      <c r="EK122" s="675"/>
      <c r="EL122" s="675"/>
      <c r="EM122" s="675"/>
      <c r="EN122" s="675"/>
      <c r="EO122" s="675"/>
      <c r="EP122" s="675"/>
    </row>
    <row r="123" spans="1:146" x14ac:dyDescent="0.15">
      <c r="A123" s="675"/>
      <c r="B123" s="675"/>
      <c r="C123" s="675"/>
      <c r="D123" s="675"/>
      <c r="E123" s="675"/>
      <c r="F123" s="675"/>
      <c r="G123" s="675"/>
      <c r="H123" s="675"/>
      <c r="I123" s="675"/>
      <c r="J123" s="675"/>
      <c r="K123" s="675"/>
      <c r="L123" s="675"/>
      <c r="M123" s="675"/>
      <c r="N123" s="675"/>
      <c r="O123" s="675"/>
      <c r="P123" s="675"/>
      <c r="Q123" s="675"/>
      <c r="R123" s="675"/>
      <c r="S123" s="675"/>
      <c r="T123" s="891"/>
      <c r="U123" s="675"/>
      <c r="V123" s="675"/>
      <c r="W123" s="675"/>
      <c r="X123" s="675"/>
      <c r="Y123" s="675"/>
      <c r="Z123" s="675"/>
      <c r="AA123" s="675"/>
      <c r="AB123" s="675"/>
      <c r="AC123" s="675"/>
      <c r="AD123" s="675"/>
      <c r="AE123" s="675"/>
      <c r="AF123" s="675"/>
      <c r="AG123" s="675"/>
      <c r="AH123" s="675"/>
      <c r="AI123" s="675"/>
      <c r="AJ123" s="675"/>
      <c r="AK123" s="675"/>
      <c r="AL123" s="675"/>
      <c r="AM123" s="675"/>
      <c r="AN123" s="675"/>
      <c r="AO123" s="675"/>
      <c r="AP123" s="675"/>
      <c r="AQ123" s="675"/>
      <c r="AR123" s="675"/>
      <c r="AS123" s="675"/>
      <c r="AT123" s="675"/>
      <c r="AU123" s="752"/>
      <c r="AV123" s="752"/>
      <c r="AW123" s="752"/>
      <c r="AX123" s="752"/>
      <c r="AY123" s="752"/>
      <c r="AZ123" s="675"/>
      <c r="BA123" s="675"/>
      <c r="BB123" s="675"/>
      <c r="BC123" s="675"/>
      <c r="BD123" s="675"/>
      <c r="BE123" s="675"/>
      <c r="BF123" s="675"/>
      <c r="BG123" s="675"/>
      <c r="BH123" s="675"/>
      <c r="BI123" s="675"/>
      <c r="BJ123" s="675"/>
      <c r="BK123" s="675"/>
      <c r="BL123" s="675"/>
      <c r="BM123" s="675"/>
      <c r="BN123" s="675"/>
      <c r="BO123" s="675"/>
      <c r="BP123" s="675"/>
      <c r="BQ123" s="675"/>
      <c r="BR123" s="675"/>
      <c r="BS123" s="675"/>
      <c r="BT123" s="675"/>
      <c r="BU123" s="675"/>
      <c r="BV123" s="675"/>
      <c r="BW123" s="675"/>
      <c r="BX123" s="675"/>
      <c r="BY123" s="675"/>
      <c r="BZ123" s="675"/>
      <c r="CA123" s="675"/>
      <c r="CB123" s="675"/>
      <c r="CC123" s="675"/>
      <c r="CD123" s="675"/>
      <c r="CE123" s="675"/>
      <c r="CF123" s="675"/>
      <c r="CG123" s="675"/>
      <c r="CH123" s="675"/>
      <c r="CI123" s="675"/>
      <c r="CJ123" s="675"/>
      <c r="CK123" s="675"/>
      <c r="CL123" s="675"/>
      <c r="CM123" s="675"/>
      <c r="CN123" s="675"/>
      <c r="CO123" s="675"/>
      <c r="CP123" s="675"/>
      <c r="CQ123" s="675"/>
      <c r="CR123" s="675"/>
      <c r="CS123" s="675"/>
      <c r="CT123" s="675"/>
      <c r="CU123" s="675"/>
      <c r="CV123" s="675"/>
      <c r="CW123" s="675"/>
      <c r="CX123" s="675"/>
      <c r="CY123" s="675"/>
      <c r="CZ123" s="675"/>
      <c r="DA123" s="675"/>
      <c r="DB123" s="675"/>
      <c r="DC123" s="675"/>
      <c r="DD123" s="675"/>
      <c r="DE123" s="675"/>
      <c r="DF123" s="675"/>
      <c r="DG123" s="675"/>
      <c r="DH123" s="675"/>
      <c r="DI123" s="675"/>
      <c r="DJ123" s="675"/>
      <c r="DK123" s="675"/>
      <c r="DL123" s="675"/>
      <c r="DM123" s="675"/>
      <c r="DN123" s="675"/>
      <c r="DO123" s="675"/>
      <c r="DP123" s="675"/>
      <c r="DQ123" s="675"/>
      <c r="DR123" s="675"/>
      <c r="DS123" s="675"/>
      <c r="DT123" s="675"/>
      <c r="DU123" s="675"/>
      <c r="DV123" s="675"/>
      <c r="DW123" s="675"/>
      <c r="DX123" s="675"/>
      <c r="DY123" s="675"/>
      <c r="DZ123" s="675"/>
      <c r="EA123" s="675"/>
      <c r="EB123" s="675"/>
      <c r="EC123" s="675"/>
      <c r="ED123" s="675"/>
      <c r="EE123" s="675"/>
      <c r="EF123" s="675"/>
      <c r="EG123" s="675"/>
      <c r="EH123" s="675"/>
      <c r="EI123" s="675"/>
      <c r="EJ123" s="675"/>
      <c r="EK123" s="675"/>
      <c r="EL123" s="675"/>
      <c r="EM123" s="675"/>
      <c r="EN123" s="675"/>
      <c r="EO123" s="675"/>
      <c r="EP123" s="675"/>
    </row>
    <row r="124" spans="1:146" x14ac:dyDescent="0.15">
      <c r="A124" s="675"/>
      <c r="B124" s="675"/>
      <c r="C124" s="675"/>
      <c r="D124" s="675"/>
      <c r="E124" s="675"/>
      <c r="F124" s="675"/>
      <c r="G124" s="675"/>
      <c r="H124" s="675"/>
      <c r="I124" s="675"/>
      <c r="J124" s="675"/>
      <c r="K124" s="675"/>
      <c r="L124" s="675"/>
      <c r="M124" s="675"/>
      <c r="N124" s="675"/>
      <c r="O124" s="675"/>
      <c r="P124" s="675"/>
      <c r="Q124" s="675"/>
      <c r="R124" s="675"/>
      <c r="S124" s="675"/>
      <c r="T124" s="891"/>
      <c r="U124" s="675"/>
      <c r="V124" s="675"/>
      <c r="W124" s="675"/>
      <c r="X124" s="675"/>
      <c r="Y124" s="675"/>
      <c r="Z124" s="675"/>
      <c r="AA124" s="675"/>
      <c r="AB124" s="675"/>
      <c r="AC124" s="675"/>
      <c r="AD124" s="675"/>
      <c r="AE124" s="675"/>
      <c r="AF124" s="675"/>
      <c r="AG124" s="675"/>
      <c r="AH124" s="675"/>
      <c r="AI124" s="675"/>
      <c r="AJ124" s="675"/>
      <c r="AK124" s="675"/>
      <c r="AL124" s="675"/>
      <c r="AM124" s="675"/>
      <c r="AN124" s="675"/>
      <c r="AO124" s="675"/>
      <c r="AP124" s="675"/>
      <c r="AQ124" s="675"/>
      <c r="AR124" s="675"/>
      <c r="AS124" s="675"/>
      <c r="AT124" s="675"/>
      <c r="AU124" s="752"/>
      <c r="AV124" s="752"/>
      <c r="AW124" s="752"/>
      <c r="AX124" s="752"/>
      <c r="AY124" s="752"/>
      <c r="AZ124" s="675"/>
      <c r="BA124" s="675"/>
      <c r="BB124" s="675"/>
      <c r="BC124" s="675"/>
      <c r="BD124" s="675"/>
      <c r="BE124" s="675"/>
      <c r="BF124" s="675"/>
      <c r="BG124" s="675"/>
      <c r="BH124" s="675"/>
      <c r="BI124" s="675"/>
      <c r="BJ124" s="675"/>
      <c r="BK124" s="675"/>
      <c r="BL124" s="675"/>
      <c r="BM124" s="675"/>
      <c r="BN124" s="675"/>
      <c r="BO124" s="675"/>
      <c r="BP124" s="675"/>
      <c r="BQ124" s="675"/>
      <c r="BR124" s="675"/>
      <c r="BS124" s="675"/>
      <c r="BT124" s="675"/>
      <c r="BU124" s="675"/>
      <c r="BV124" s="675"/>
      <c r="BW124" s="675"/>
      <c r="BX124" s="675"/>
      <c r="BY124" s="675"/>
      <c r="BZ124" s="675"/>
      <c r="CA124" s="675"/>
      <c r="CB124" s="675"/>
      <c r="CC124" s="675"/>
      <c r="CD124" s="675"/>
      <c r="CE124" s="675"/>
      <c r="CF124" s="675"/>
      <c r="CG124" s="675"/>
      <c r="CH124" s="675"/>
      <c r="CI124" s="675"/>
      <c r="CJ124" s="675"/>
      <c r="CK124" s="675"/>
      <c r="CL124" s="675"/>
      <c r="CM124" s="675"/>
      <c r="CN124" s="675"/>
      <c r="CO124" s="675"/>
      <c r="CP124" s="675"/>
      <c r="CQ124" s="675"/>
      <c r="CR124" s="675"/>
      <c r="CS124" s="675"/>
      <c r="CT124" s="675"/>
      <c r="CU124" s="675"/>
      <c r="CV124" s="675"/>
      <c r="CW124" s="675"/>
      <c r="CX124" s="675"/>
      <c r="CY124" s="675"/>
      <c r="CZ124" s="675"/>
      <c r="DA124" s="675"/>
      <c r="DB124" s="675"/>
      <c r="DC124" s="675"/>
      <c r="DD124" s="675"/>
      <c r="DE124" s="675"/>
      <c r="DF124" s="675"/>
      <c r="DG124" s="675"/>
      <c r="DH124" s="675"/>
      <c r="DI124" s="675"/>
      <c r="DJ124" s="675"/>
      <c r="DK124" s="675"/>
      <c r="DL124" s="675"/>
      <c r="DM124" s="675"/>
      <c r="DN124" s="675"/>
      <c r="DO124" s="675"/>
      <c r="DP124" s="675"/>
      <c r="DQ124" s="675"/>
      <c r="DR124" s="675"/>
      <c r="DS124" s="675"/>
      <c r="DT124" s="675"/>
      <c r="DU124" s="675"/>
      <c r="DV124" s="675"/>
      <c r="DW124" s="675"/>
      <c r="DX124" s="675"/>
      <c r="DY124" s="675"/>
      <c r="DZ124" s="675"/>
      <c r="EA124" s="675"/>
      <c r="EB124" s="675"/>
      <c r="EC124" s="675"/>
      <c r="ED124" s="675"/>
      <c r="EE124" s="675"/>
      <c r="EF124" s="675"/>
      <c r="EG124" s="675"/>
      <c r="EH124" s="675"/>
      <c r="EI124" s="675"/>
      <c r="EJ124" s="675"/>
      <c r="EK124" s="675"/>
      <c r="EL124" s="675"/>
      <c r="EM124" s="675"/>
      <c r="EN124" s="675"/>
      <c r="EO124" s="675"/>
      <c r="EP124" s="675"/>
    </row>
    <row r="125" spans="1:146" x14ac:dyDescent="0.15">
      <c r="A125" s="675"/>
      <c r="B125" s="675"/>
      <c r="C125" s="675"/>
      <c r="D125" s="675"/>
      <c r="E125" s="675"/>
      <c r="F125" s="675"/>
      <c r="G125" s="675"/>
      <c r="H125" s="675"/>
      <c r="I125" s="675"/>
      <c r="J125" s="675"/>
      <c r="K125" s="675"/>
      <c r="L125" s="675"/>
      <c r="M125" s="675"/>
      <c r="N125" s="675"/>
      <c r="O125" s="675"/>
      <c r="P125" s="675"/>
      <c r="Q125" s="675"/>
      <c r="R125" s="675"/>
      <c r="S125" s="675"/>
      <c r="T125" s="891"/>
      <c r="U125" s="675"/>
      <c r="V125" s="675"/>
      <c r="W125" s="675"/>
      <c r="X125" s="675"/>
      <c r="Y125" s="675"/>
      <c r="Z125" s="675"/>
      <c r="AA125" s="675"/>
      <c r="AB125" s="675"/>
      <c r="AC125" s="675"/>
      <c r="AD125" s="675"/>
      <c r="AE125" s="675"/>
      <c r="AF125" s="675"/>
      <c r="AG125" s="675"/>
      <c r="AH125" s="675"/>
      <c r="AI125" s="675"/>
      <c r="AJ125" s="675"/>
      <c r="AK125" s="675"/>
      <c r="AL125" s="675"/>
      <c r="AM125" s="675"/>
      <c r="AN125" s="675"/>
      <c r="AO125" s="675"/>
      <c r="AP125" s="675"/>
      <c r="AQ125" s="675"/>
      <c r="AR125" s="675"/>
      <c r="AS125" s="675"/>
      <c r="AT125" s="675"/>
      <c r="AU125" s="752"/>
      <c r="AV125" s="752"/>
      <c r="AW125" s="752"/>
      <c r="AX125" s="752"/>
      <c r="AY125" s="752"/>
      <c r="AZ125" s="675"/>
      <c r="BA125" s="675"/>
      <c r="BB125" s="675"/>
      <c r="BC125" s="675"/>
      <c r="BD125" s="675"/>
      <c r="BE125" s="675"/>
      <c r="BF125" s="675"/>
      <c r="BG125" s="675"/>
      <c r="BH125" s="675"/>
      <c r="BI125" s="675"/>
      <c r="BJ125" s="675"/>
      <c r="BK125" s="675"/>
      <c r="BL125" s="675"/>
      <c r="BM125" s="675"/>
      <c r="BN125" s="675"/>
      <c r="BO125" s="675"/>
      <c r="BP125" s="675"/>
      <c r="BQ125" s="675"/>
      <c r="BR125" s="675"/>
      <c r="BS125" s="675"/>
      <c r="BT125" s="675"/>
      <c r="BU125" s="675"/>
      <c r="BV125" s="675"/>
      <c r="BW125" s="675"/>
      <c r="BX125" s="675"/>
      <c r="BY125" s="675"/>
      <c r="BZ125" s="675"/>
      <c r="CA125" s="675"/>
      <c r="CB125" s="675"/>
      <c r="CC125" s="675"/>
      <c r="CD125" s="675"/>
      <c r="CE125" s="675"/>
      <c r="CF125" s="675"/>
      <c r="CG125" s="675"/>
      <c r="CH125" s="675"/>
      <c r="CI125" s="675"/>
      <c r="CJ125" s="675"/>
      <c r="CK125" s="675"/>
      <c r="CL125" s="675"/>
      <c r="CM125" s="675"/>
      <c r="CN125" s="675"/>
      <c r="CO125" s="675"/>
      <c r="CP125" s="675"/>
      <c r="CQ125" s="675"/>
      <c r="CR125" s="675"/>
      <c r="CS125" s="675"/>
      <c r="CT125" s="675"/>
      <c r="CU125" s="675"/>
      <c r="CV125" s="675"/>
      <c r="CW125" s="675"/>
      <c r="CX125" s="675"/>
      <c r="CY125" s="675"/>
      <c r="CZ125" s="675"/>
      <c r="DA125" s="675"/>
      <c r="DB125" s="675"/>
      <c r="DC125" s="675"/>
      <c r="DD125" s="675"/>
      <c r="DE125" s="675"/>
      <c r="DF125" s="675"/>
      <c r="DG125" s="675"/>
      <c r="DH125" s="675"/>
      <c r="DI125" s="675"/>
      <c r="DJ125" s="675"/>
      <c r="DK125" s="675"/>
      <c r="DL125" s="675"/>
      <c r="DM125" s="675"/>
      <c r="DN125" s="675"/>
      <c r="DO125" s="675"/>
      <c r="DP125" s="675"/>
      <c r="DQ125" s="675"/>
      <c r="DR125" s="675"/>
      <c r="DS125" s="675"/>
      <c r="DT125" s="675"/>
      <c r="DU125" s="675"/>
      <c r="DV125" s="675"/>
      <c r="DW125" s="675"/>
      <c r="DX125" s="675"/>
      <c r="DY125" s="675"/>
      <c r="DZ125" s="675"/>
      <c r="EA125" s="675"/>
      <c r="EB125" s="675"/>
      <c r="EC125" s="675"/>
      <c r="ED125" s="675"/>
      <c r="EE125" s="675"/>
      <c r="EF125" s="675"/>
      <c r="EG125" s="675"/>
      <c r="EH125" s="675"/>
      <c r="EI125" s="675"/>
      <c r="EJ125" s="675"/>
      <c r="EK125" s="675"/>
      <c r="EL125" s="675"/>
      <c r="EM125" s="675"/>
      <c r="EN125" s="675"/>
      <c r="EO125" s="675"/>
      <c r="EP125" s="675"/>
    </row>
    <row r="126" spans="1:146" x14ac:dyDescent="0.15">
      <c r="A126" s="675"/>
      <c r="B126" s="675"/>
      <c r="C126" s="675"/>
      <c r="D126" s="675"/>
      <c r="E126" s="675"/>
      <c r="F126" s="675"/>
      <c r="G126" s="675"/>
      <c r="H126" s="675"/>
      <c r="I126" s="675"/>
      <c r="J126" s="675"/>
      <c r="K126" s="675"/>
      <c r="L126" s="675"/>
      <c r="M126" s="675"/>
      <c r="N126" s="675"/>
      <c r="O126" s="675"/>
      <c r="P126" s="675"/>
      <c r="Q126" s="675"/>
      <c r="R126" s="675"/>
      <c r="S126" s="675"/>
      <c r="T126" s="891"/>
      <c r="U126" s="675"/>
      <c r="V126" s="675"/>
      <c r="W126" s="675"/>
      <c r="X126" s="675"/>
      <c r="Y126" s="675"/>
      <c r="Z126" s="675"/>
      <c r="AA126" s="675"/>
      <c r="AB126" s="675"/>
      <c r="AC126" s="675"/>
      <c r="AD126" s="675"/>
      <c r="AE126" s="675"/>
      <c r="AF126" s="675"/>
      <c r="AG126" s="675"/>
      <c r="AH126" s="675"/>
      <c r="AI126" s="675"/>
      <c r="AJ126" s="675"/>
      <c r="AK126" s="675"/>
      <c r="AL126" s="675"/>
      <c r="AM126" s="675"/>
      <c r="AN126" s="675"/>
      <c r="AO126" s="675"/>
      <c r="AP126" s="675"/>
      <c r="AQ126" s="675"/>
      <c r="AR126" s="675"/>
      <c r="AS126" s="675"/>
      <c r="AT126" s="675"/>
      <c r="AU126" s="752"/>
      <c r="AV126" s="752"/>
      <c r="AW126" s="752"/>
      <c r="AX126" s="752"/>
      <c r="AY126" s="752"/>
      <c r="AZ126" s="675"/>
      <c r="BA126" s="675"/>
      <c r="BB126" s="675"/>
      <c r="BC126" s="675"/>
      <c r="BD126" s="675"/>
      <c r="BE126" s="675"/>
      <c r="BF126" s="675"/>
      <c r="BG126" s="675"/>
      <c r="BH126" s="675"/>
      <c r="BI126" s="675"/>
      <c r="BJ126" s="675"/>
      <c r="BK126" s="675"/>
      <c r="BL126" s="675"/>
      <c r="BM126" s="675"/>
      <c r="BN126" s="675"/>
      <c r="BO126" s="675"/>
      <c r="BP126" s="675"/>
      <c r="BQ126" s="675"/>
      <c r="BR126" s="675"/>
      <c r="BS126" s="675"/>
      <c r="BT126" s="675"/>
      <c r="BU126" s="675"/>
      <c r="BV126" s="675"/>
      <c r="BW126" s="675"/>
      <c r="BX126" s="675"/>
      <c r="BY126" s="675"/>
      <c r="BZ126" s="675"/>
      <c r="CA126" s="675"/>
      <c r="CB126" s="675"/>
      <c r="CC126" s="675"/>
      <c r="CD126" s="675"/>
      <c r="CE126" s="675"/>
      <c r="CF126" s="675"/>
      <c r="CG126" s="675"/>
      <c r="CH126" s="675"/>
      <c r="CI126" s="675"/>
      <c r="CJ126" s="675"/>
      <c r="CK126" s="675"/>
      <c r="CL126" s="675"/>
      <c r="CM126" s="675"/>
      <c r="CN126" s="675"/>
      <c r="CO126" s="675"/>
      <c r="CP126" s="675"/>
      <c r="CQ126" s="675"/>
      <c r="CR126" s="675"/>
      <c r="CS126" s="675"/>
      <c r="CT126" s="675"/>
      <c r="CU126" s="675"/>
      <c r="CV126" s="675"/>
      <c r="CW126" s="675"/>
      <c r="CX126" s="675"/>
      <c r="CY126" s="675"/>
      <c r="CZ126" s="675"/>
      <c r="DA126" s="675"/>
      <c r="DB126" s="675"/>
      <c r="DC126" s="675"/>
      <c r="DD126" s="675"/>
      <c r="DE126" s="675"/>
      <c r="DF126" s="675"/>
      <c r="DG126" s="675"/>
      <c r="DH126" s="675"/>
      <c r="DI126" s="675"/>
      <c r="DJ126" s="675"/>
      <c r="DK126" s="675"/>
      <c r="DL126" s="675"/>
      <c r="DM126" s="675"/>
      <c r="DN126" s="675"/>
      <c r="DO126" s="675"/>
      <c r="DP126" s="675"/>
      <c r="DQ126" s="675"/>
      <c r="DR126" s="675"/>
      <c r="DS126" s="675"/>
      <c r="DT126" s="675"/>
      <c r="DU126" s="675"/>
      <c r="DV126" s="675"/>
      <c r="DW126" s="675"/>
      <c r="DX126" s="675"/>
      <c r="DY126" s="675"/>
      <c r="DZ126" s="675"/>
      <c r="EA126" s="675"/>
      <c r="EB126" s="675"/>
      <c r="EC126" s="675"/>
      <c r="ED126" s="675"/>
      <c r="EE126" s="675"/>
      <c r="EF126" s="675"/>
      <c r="EG126" s="675"/>
      <c r="EH126" s="675"/>
      <c r="EI126" s="675"/>
      <c r="EJ126" s="675"/>
      <c r="EK126" s="675"/>
      <c r="EL126" s="675"/>
      <c r="EM126" s="675"/>
      <c r="EN126" s="675"/>
      <c r="EO126" s="675"/>
      <c r="EP126" s="675"/>
    </row>
    <row r="127" spans="1:146" x14ac:dyDescent="0.15">
      <c r="A127" s="675"/>
      <c r="B127" s="675"/>
      <c r="C127" s="675"/>
      <c r="D127" s="675"/>
      <c r="E127" s="675"/>
      <c r="F127" s="675"/>
      <c r="G127" s="675"/>
      <c r="H127" s="675"/>
      <c r="I127" s="675"/>
      <c r="J127" s="675"/>
      <c r="K127" s="675"/>
      <c r="L127" s="675"/>
      <c r="M127" s="675"/>
      <c r="N127" s="675"/>
      <c r="O127" s="675"/>
      <c r="P127" s="675"/>
      <c r="Q127" s="675"/>
      <c r="R127" s="675"/>
      <c r="S127" s="675"/>
      <c r="T127" s="891"/>
      <c r="U127" s="675"/>
      <c r="V127" s="675"/>
      <c r="W127" s="675"/>
      <c r="X127" s="675"/>
      <c r="Y127" s="675"/>
      <c r="Z127" s="675"/>
      <c r="AA127" s="675"/>
      <c r="AB127" s="675"/>
      <c r="AC127" s="675"/>
      <c r="AD127" s="675"/>
      <c r="AE127" s="675"/>
      <c r="AF127" s="675"/>
      <c r="AG127" s="675"/>
      <c r="AH127" s="675"/>
      <c r="AI127" s="675"/>
      <c r="AJ127" s="675"/>
      <c r="AK127" s="675"/>
      <c r="AL127" s="675"/>
      <c r="AM127" s="675"/>
      <c r="AN127" s="675"/>
      <c r="AO127" s="675"/>
      <c r="AP127" s="675"/>
      <c r="AQ127" s="675"/>
      <c r="AR127" s="675"/>
      <c r="AS127" s="675"/>
      <c r="AT127" s="675"/>
      <c r="AU127" s="752"/>
      <c r="AV127" s="752"/>
      <c r="AW127" s="752"/>
      <c r="AX127" s="752"/>
      <c r="AY127" s="752"/>
      <c r="AZ127" s="675"/>
      <c r="BA127" s="675"/>
      <c r="BB127" s="675"/>
      <c r="BC127" s="675"/>
      <c r="BD127" s="675"/>
      <c r="BE127" s="675"/>
      <c r="BF127" s="675"/>
      <c r="BG127" s="675"/>
      <c r="BH127" s="675"/>
      <c r="BI127" s="675"/>
      <c r="BJ127" s="675"/>
      <c r="BK127" s="675"/>
      <c r="BL127" s="675"/>
      <c r="BM127" s="675"/>
      <c r="BN127" s="675"/>
      <c r="BO127" s="675"/>
      <c r="BP127" s="675"/>
      <c r="BQ127" s="675"/>
      <c r="BR127" s="675"/>
      <c r="BS127" s="675"/>
      <c r="BT127" s="675"/>
      <c r="BU127" s="675"/>
      <c r="BV127" s="675"/>
      <c r="BW127" s="675"/>
      <c r="BX127" s="675"/>
      <c r="BY127" s="675"/>
      <c r="BZ127" s="675"/>
      <c r="CA127" s="675"/>
      <c r="CB127" s="675"/>
      <c r="CC127" s="675"/>
      <c r="CD127" s="675"/>
      <c r="CE127" s="675"/>
      <c r="CF127" s="675"/>
      <c r="CG127" s="675"/>
      <c r="CH127" s="675"/>
      <c r="CI127" s="675"/>
      <c r="CJ127" s="675"/>
      <c r="CK127" s="675"/>
      <c r="CL127" s="675"/>
      <c r="CM127" s="675"/>
      <c r="CN127" s="675"/>
      <c r="CO127" s="675"/>
      <c r="CP127" s="675"/>
      <c r="CQ127" s="675"/>
      <c r="CR127" s="675"/>
      <c r="CS127" s="675"/>
      <c r="CT127" s="675"/>
      <c r="CU127" s="675"/>
      <c r="CV127" s="675"/>
      <c r="CW127" s="675"/>
      <c r="CX127" s="675"/>
      <c r="CY127" s="675"/>
      <c r="CZ127" s="675"/>
      <c r="DA127" s="675"/>
      <c r="DB127" s="675"/>
      <c r="DC127" s="675"/>
      <c r="DD127" s="675"/>
      <c r="DE127" s="675"/>
      <c r="DF127" s="675"/>
      <c r="DG127" s="675"/>
      <c r="DH127" s="675"/>
      <c r="DI127" s="675"/>
      <c r="DJ127" s="675"/>
      <c r="DK127" s="675"/>
      <c r="DL127" s="675"/>
      <c r="DM127" s="675"/>
      <c r="DN127" s="675"/>
      <c r="DO127" s="675"/>
      <c r="DP127" s="675"/>
      <c r="DQ127" s="675"/>
      <c r="DR127" s="675"/>
      <c r="DS127" s="675"/>
      <c r="DT127" s="675"/>
      <c r="DU127" s="675"/>
      <c r="DV127" s="675"/>
      <c r="DW127" s="675"/>
      <c r="DX127" s="675"/>
      <c r="DY127" s="675"/>
      <c r="DZ127" s="675"/>
      <c r="EA127" s="675"/>
      <c r="EB127" s="675"/>
      <c r="EC127" s="675"/>
      <c r="ED127" s="675"/>
      <c r="EE127" s="675"/>
      <c r="EF127" s="675"/>
      <c r="EG127" s="675"/>
      <c r="EH127" s="675"/>
      <c r="EI127" s="675"/>
      <c r="EJ127" s="675"/>
      <c r="EK127" s="675"/>
      <c r="EL127" s="675"/>
      <c r="EM127" s="675"/>
      <c r="EN127" s="675"/>
      <c r="EO127" s="675"/>
      <c r="EP127" s="675"/>
    </row>
    <row r="128" spans="1:146" x14ac:dyDescent="0.15">
      <c r="A128" s="675"/>
      <c r="B128" s="675"/>
      <c r="C128" s="675"/>
      <c r="D128" s="675"/>
      <c r="E128" s="675"/>
      <c r="F128" s="675"/>
      <c r="G128" s="675"/>
      <c r="H128" s="675"/>
      <c r="I128" s="675"/>
      <c r="J128" s="675"/>
      <c r="K128" s="675"/>
      <c r="L128" s="675"/>
      <c r="M128" s="675"/>
      <c r="N128" s="675"/>
      <c r="O128" s="675"/>
      <c r="P128" s="675"/>
      <c r="Q128" s="675"/>
      <c r="R128" s="675"/>
      <c r="S128" s="675"/>
      <c r="T128" s="891"/>
      <c r="U128" s="675"/>
      <c r="V128" s="675"/>
      <c r="W128" s="675"/>
      <c r="X128" s="675"/>
      <c r="Y128" s="675"/>
      <c r="Z128" s="675"/>
      <c r="AA128" s="675"/>
      <c r="AB128" s="675"/>
      <c r="AC128" s="675"/>
      <c r="AD128" s="675"/>
      <c r="AE128" s="675"/>
      <c r="AF128" s="675"/>
      <c r="AG128" s="675"/>
      <c r="AH128" s="675"/>
      <c r="AI128" s="675"/>
      <c r="AJ128" s="675"/>
      <c r="AK128" s="675"/>
      <c r="AL128" s="675"/>
      <c r="AM128" s="675"/>
      <c r="AN128" s="675"/>
      <c r="AO128" s="675"/>
      <c r="AP128" s="675"/>
      <c r="AQ128" s="675"/>
      <c r="AR128" s="675"/>
      <c r="AS128" s="675"/>
      <c r="AT128" s="675"/>
      <c r="AU128" s="752"/>
      <c r="AV128" s="752"/>
      <c r="AW128" s="752"/>
      <c r="AX128" s="752"/>
      <c r="AY128" s="752"/>
      <c r="AZ128" s="675"/>
      <c r="BA128" s="675"/>
      <c r="BB128" s="675"/>
      <c r="BC128" s="675"/>
      <c r="BD128" s="675"/>
      <c r="BE128" s="675"/>
      <c r="BF128" s="675"/>
      <c r="BG128" s="675"/>
      <c r="BH128" s="675"/>
      <c r="BI128" s="675"/>
      <c r="BJ128" s="675"/>
      <c r="BK128" s="675"/>
      <c r="BL128" s="675"/>
      <c r="BM128" s="675"/>
      <c r="BN128" s="675"/>
      <c r="BO128" s="675"/>
      <c r="BP128" s="675"/>
      <c r="BQ128" s="675"/>
      <c r="BR128" s="675"/>
      <c r="BS128" s="675"/>
      <c r="BT128" s="675"/>
      <c r="BU128" s="675"/>
      <c r="BV128" s="675"/>
      <c r="BW128" s="675"/>
      <c r="BX128" s="675"/>
      <c r="BY128" s="675"/>
      <c r="BZ128" s="675"/>
      <c r="CA128" s="675"/>
      <c r="CB128" s="675"/>
      <c r="CC128" s="675"/>
      <c r="CD128" s="675"/>
      <c r="CE128" s="675"/>
      <c r="CF128" s="675"/>
      <c r="CG128" s="675"/>
      <c r="CH128" s="675"/>
      <c r="CI128" s="675"/>
      <c r="CJ128" s="675"/>
      <c r="CK128" s="675"/>
      <c r="CL128" s="675"/>
      <c r="CM128" s="675"/>
      <c r="CN128" s="675"/>
      <c r="CO128" s="675"/>
      <c r="CP128" s="675"/>
      <c r="CQ128" s="675"/>
      <c r="CR128" s="675"/>
      <c r="CS128" s="675"/>
      <c r="CT128" s="675"/>
      <c r="CU128" s="675"/>
      <c r="CV128" s="675"/>
      <c r="CW128" s="675"/>
      <c r="CX128" s="675"/>
      <c r="CY128" s="675"/>
      <c r="CZ128" s="675"/>
      <c r="DA128" s="675"/>
      <c r="DB128" s="675"/>
      <c r="DC128" s="675"/>
      <c r="DD128" s="675"/>
      <c r="DE128" s="675"/>
      <c r="DF128" s="675"/>
      <c r="DG128" s="675"/>
      <c r="DH128" s="675"/>
      <c r="DI128" s="675"/>
      <c r="DJ128" s="675"/>
      <c r="DK128" s="675"/>
      <c r="DL128" s="675"/>
      <c r="DM128" s="675"/>
      <c r="DN128" s="675"/>
      <c r="DO128" s="675"/>
      <c r="DP128" s="675"/>
      <c r="DQ128" s="675"/>
      <c r="DR128" s="675"/>
      <c r="DS128" s="675"/>
      <c r="DT128" s="675"/>
      <c r="DU128" s="675"/>
      <c r="DV128" s="675"/>
      <c r="DW128" s="675"/>
      <c r="DX128" s="675"/>
      <c r="DY128" s="675"/>
      <c r="DZ128" s="675"/>
      <c r="EA128" s="675"/>
      <c r="EB128" s="675"/>
      <c r="EC128" s="675"/>
      <c r="ED128" s="675"/>
      <c r="EE128" s="675"/>
      <c r="EF128" s="675"/>
      <c r="EG128" s="675"/>
      <c r="EH128" s="675"/>
      <c r="EI128" s="675"/>
      <c r="EJ128" s="675"/>
      <c r="EK128" s="675"/>
      <c r="EL128" s="675"/>
      <c r="EM128" s="675"/>
      <c r="EN128" s="675"/>
      <c r="EO128" s="675"/>
      <c r="EP128" s="675"/>
    </row>
    <row r="129" spans="1:146" x14ac:dyDescent="0.15">
      <c r="A129" s="675"/>
      <c r="B129" s="675"/>
      <c r="C129" s="675"/>
      <c r="D129" s="675"/>
      <c r="E129" s="675"/>
      <c r="F129" s="675"/>
      <c r="G129" s="675"/>
      <c r="H129" s="675"/>
      <c r="I129" s="675"/>
      <c r="J129" s="675"/>
      <c r="K129" s="675"/>
      <c r="L129" s="675"/>
      <c r="M129" s="675"/>
      <c r="N129" s="675"/>
      <c r="O129" s="675"/>
      <c r="P129" s="675"/>
      <c r="Q129" s="675"/>
      <c r="R129" s="675"/>
      <c r="S129" s="675"/>
      <c r="T129" s="891"/>
      <c r="U129" s="675"/>
      <c r="V129" s="675"/>
      <c r="W129" s="675"/>
      <c r="X129" s="675"/>
      <c r="Y129" s="675"/>
      <c r="Z129" s="675"/>
      <c r="AA129" s="675"/>
      <c r="AB129" s="675"/>
      <c r="AC129" s="675"/>
      <c r="AD129" s="675"/>
      <c r="AE129" s="675"/>
      <c r="AF129" s="675"/>
      <c r="AG129" s="675"/>
      <c r="AH129" s="675"/>
      <c r="AI129" s="675"/>
      <c r="AJ129" s="675"/>
      <c r="AK129" s="675"/>
      <c r="AL129" s="675"/>
      <c r="AM129" s="675"/>
      <c r="AN129" s="675"/>
      <c r="AO129" s="675"/>
      <c r="AP129" s="675"/>
      <c r="AQ129" s="675"/>
      <c r="AR129" s="675"/>
      <c r="AS129" s="675"/>
      <c r="AT129" s="675"/>
      <c r="AU129" s="752"/>
      <c r="AV129" s="752"/>
      <c r="AW129" s="752"/>
      <c r="AX129" s="752"/>
      <c r="AY129" s="752"/>
      <c r="AZ129" s="675"/>
      <c r="BA129" s="675"/>
      <c r="BB129" s="675"/>
      <c r="BC129" s="675"/>
      <c r="BD129" s="675"/>
      <c r="BE129" s="675"/>
      <c r="BF129" s="675"/>
      <c r="BG129" s="675"/>
      <c r="BH129" s="675"/>
      <c r="BI129" s="675"/>
      <c r="BJ129" s="675"/>
      <c r="BK129" s="675"/>
      <c r="BL129" s="675"/>
      <c r="BM129" s="675"/>
      <c r="BN129" s="675"/>
      <c r="BO129" s="675"/>
      <c r="BP129" s="675"/>
      <c r="BQ129" s="675"/>
      <c r="BR129" s="675"/>
      <c r="BS129" s="675"/>
      <c r="BT129" s="675"/>
      <c r="BU129" s="675"/>
      <c r="BV129" s="675"/>
      <c r="BW129" s="675"/>
      <c r="BX129" s="675"/>
      <c r="BY129" s="675"/>
      <c r="BZ129" s="675"/>
      <c r="CA129" s="675"/>
      <c r="CB129" s="675"/>
      <c r="CC129" s="675"/>
      <c r="CD129" s="675"/>
      <c r="CE129" s="675"/>
      <c r="CF129" s="675"/>
      <c r="CG129" s="675"/>
      <c r="CH129" s="675"/>
      <c r="CI129" s="675"/>
      <c r="CJ129" s="675"/>
      <c r="CK129" s="675"/>
      <c r="CL129" s="675"/>
      <c r="CM129" s="675"/>
      <c r="CN129" s="675"/>
      <c r="CO129" s="675"/>
      <c r="CP129" s="675"/>
      <c r="CQ129" s="675"/>
      <c r="CR129" s="675"/>
      <c r="CS129" s="675"/>
      <c r="CT129" s="675"/>
      <c r="CU129" s="675"/>
      <c r="CV129" s="675"/>
      <c r="CW129" s="675"/>
      <c r="CX129" s="675"/>
      <c r="CY129" s="675"/>
      <c r="CZ129" s="675"/>
      <c r="DA129" s="675"/>
      <c r="DB129" s="675"/>
      <c r="DC129" s="675"/>
      <c r="DD129" s="675"/>
      <c r="DE129" s="675"/>
      <c r="DF129" s="675"/>
      <c r="DG129" s="675"/>
      <c r="DH129" s="675"/>
      <c r="DI129" s="675"/>
      <c r="DJ129" s="675"/>
      <c r="DK129" s="675"/>
      <c r="DL129" s="675"/>
      <c r="DM129" s="675"/>
      <c r="DN129" s="675"/>
      <c r="DO129" s="675"/>
      <c r="DP129" s="675"/>
      <c r="DQ129" s="675"/>
      <c r="DR129" s="675"/>
      <c r="DS129" s="675"/>
      <c r="DT129" s="675"/>
      <c r="DU129" s="675"/>
      <c r="DV129" s="675"/>
      <c r="DW129" s="675"/>
      <c r="DX129" s="675"/>
      <c r="DY129" s="675"/>
      <c r="DZ129" s="675"/>
      <c r="EA129" s="675"/>
      <c r="EB129" s="675"/>
      <c r="EC129" s="675"/>
      <c r="ED129" s="675"/>
      <c r="EE129" s="675"/>
      <c r="EF129" s="675"/>
      <c r="EG129" s="675"/>
      <c r="EH129" s="675"/>
      <c r="EI129" s="675"/>
      <c r="EJ129" s="675"/>
      <c r="EK129" s="675"/>
      <c r="EL129" s="675"/>
      <c r="EM129" s="675"/>
      <c r="EN129" s="675"/>
      <c r="EO129" s="675"/>
      <c r="EP129" s="675"/>
    </row>
    <row r="130" spans="1:146" x14ac:dyDescent="0.15">
      <c r="A130" s="675"/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891"/>
      <c r="U130" s="675"/>
      <c r="V130" s="675"/>
      <c r="W130" s="675"/>
      <c r="X130" s="675"/>
      <c r="Y130" s="675"/>
      <c r="Z130" s="675"/>
      <c r="AA130" s="675"/>
      <c r="AB130" s="675"/>
      <c r="AC130" s="675"/>
      <c r="AD130" s="675"/>
      <c r="AE130" s="675"/>
      <c r="AF130" s="675"/>
      <c r="AG130" s="675"/>
      <c r="AH130" s="675"/>
      <c r="AI130" s="675"/>
      <c r="AJ130" s="675"/>
      <c r="AK130" s="675"/>
      <c r="AL130" s="675"/>
      <c r="AM130" s="675"/>
      <c r="AN130" s="675"/>
      <c r="AO130" s="675"/>
      <c r="AP130" s="675"/>
      <c r="AQ130" s="675"/>
      <c r="AR130" s="675"/>
      <c r="AS130" s="675"/>
      <c r="AT130" s="675"/>
      <c r="AU130" s="752"/>
      <c r="AV130" s="752"/>
      <c r="AW130" s="752"/>
      <c r="AX130" s="752"/>
      <c r="AY130" s="752"/>
      <c r="AZ130" s="675"/>
      <c r="BA130" s="675"/>
      <c r="BB130" s="675"/>
      <c r="BC130" s="675"/>
      <c r="BD130" s="675"/>
      <c r="BE130" s="675"/>
      <c r="BF130" s="675"/>
      <c r="BG130" s="675"/>
      <c r="BH130" s="675"/>
      <c r="BI130" s="675"/>
      <c r="BJ130" s="675"/>
      <c r="BK130" s="675"/>
      <c r="BL130" s="675"/>
      <c r="BM130" s="675"/>
      <c r="BN130" s="675"/>
      <c r="BO130" s="675"/>
      <c r="BP130" s="675"/>
      <c r="BQ130" s="675"/>
      <c r="BR130" s="675"/>
      <c r="BS130" s="675"/>
      <c r="BT130" s="675"/>
      <c r="BU130" s="675"/>
      <c r="BV130" s="675"/>
      <c r="BW130" s="675"/>
      <c r="BX130" s="675"/>
      <c r="BY130" s="675"/>
      <c r="BZ130" s="675"/>
      <c r="CA130" s="675"/>
      <c r="CB130" s="675"/>
      <c r="CC130" s="675"/>
      <c r="CD130" s="675"/>
      <c r="CE130" s="675"/>
      <c r="CF130" s="675"/>
      <c r="CG130" s="675"/>
      <c r="CH130" s="675"/>
      <c r="CI130" s="675"/>
      <c r="CJ130" s="675"/>
      <c r="CK130" s="675"/>
      <c r="CL130" s="675"/>
      <c r="CM130" s="675"/>
      <c r="CN130" s="675"/>
      <c r="CO130" s="675"/>
      <c r="CP130" s="675"/>
      <c r="CQ130" s="675"/>
      <c r="CR130" s="675"/>
      <c r="CS130" s="675"/>
      <c r="CT130" s="675"/>
      <c r="CU130" s="675"/>
      <c r="CV130" s="675"/>
      <c r="CW130" s="675"/>
      <c r="CX130" s="675"/>
      <c r="CY130" s="675"/>
      <c r="CZ130" s="675"/>
      <c r="DA130" s="675"/>
      <c r="DB130" s="675"/>
      <c r="DC130" s="675"/>
      <c r="DD130" s="675"/>
      <c r="DE130" s="675"/>
      <c r="DF130" s="675"/>
      <c r="DG130" s="675"/>
      <c r="DH130" s="675"/>
      <c r="DI130" s="675"/>
      <c r="DJ130" s="675"/>
      <c r="DK130" s="675"/>
      <c r="DL130" s="675"/>
      <c r="DM130" s="675"/>
      <c r="DN130" s="675"/>
      <c r="DO130" s="675"/>
      <c r="DP130" s="675"/>
      <c r="DQ130" s="675"/>
      <c r="DR130" s="675"/>
      <c r="DS130" s="675"/>
      <c r="DT130" s="675"/>
      <c r="DU130" s="675"/>
      <c r="DV130" s="675"/>
      <c r="DW130" s="675"/>
      <c r="DX130" s="675"/>
      <c r="DY130" s="675"/>
      <c r="DZ130" s="675"/>
      <c r="EA130" s="675"/>
      <c r="EB130" s="675"/>
      <c r="EC130" s="675"/>
      <c r="ED130" s="675"/>
      <c r="EE130" s="675"/>
      <c r="EF130" s="675"/>
      <c r="EG130" s="675"/>
      <c r="EH130" s="675"/>
      <c r="EI130" s="675"/>
      <c r="EJ130" s="675"/>
      <c r="EK130" s="675"/>
      <c r="EL130" s="675"/>
      <c r="EM130" s="675"/>
      <c r="EN130" s="675"/>
      <c r="EO130" s="675"/>
      <c r="EP130" s="675"/>
    </row>
    <row r="131" spans="1:146" x14ac:dyDescent="0.15">
      <c r="A131" s="675"/>
      <c r="B131" s="675"/>
      <c r="C131" s="675"/>
      <c r="D131" s="675"/>
      <c r="E131" s="675"/>
      <c r="F131" s="675"/>
      <c r="G131" s="675"/>
      <c r="H131" s="675"/>
      <c r="I131" s="675"/>
      <c r="J131" s="675"/>
      <c r="K131" s="675"/>
      <c r="L131" s="675"/>
      <c r="M131" s="675"/>
      <c r="N131" s="675"/>
      <c r="O131" s="675"/>
      <c r="P131" s="675"/>
      <c r="Q131" s="675"/>
      <c r="R131" s="675"/>
      <c r="S131" s="675"/>
      <c r="T131" s="891"/>
      <c r="U131" s="675"/>
      <c r="V131" s="675"/>
      <c r="W131" s="675"/>
      <c r="X131" s="675"/>
      <c r="Y131" s="675"/>
      <c r="Z131" s="675"/>
      <c r="AA131" s="675"/>
      <c r="AB131" s="675"/>
      <c r="AC131" s="675"/>
      <c r="AD131" s="675"/>
      <c r="AE131" s="675"/>
      <c r="AF131" s="675"/>
      <c r="AG131" s="675"/>
      <c r="AH131" s="675"/>
      <c r="AI131" s="675"/>
      <c r="AJ131" s="675"/>
      <c r="AK131" s="675"/>
      <c r="AL131" s="675"/>
      <c r="AM131" s="675"/>
      <c r="AN131" s="675"/>
      <c r="AO131" s="675"/>
      <c r="AP131" s="675"/>
      <c r="AQ131" s="675"/>
      <c r="AR131" s="675"/>
      <c r="AS131" s="675"/>
      <c r="AT131" s="675"/>
      <c r="AU131" s="752"/>
      <c r="AV131" s="752"/>
      <c r="AW131" s="752"/>
      <c r="AX131" s="752"/>
      <c r="AY131" s="752"/>
      <c r="AZ131" s="675"/>
      <c r="BA131" s="675"/>
      <c r="BB131" s="675"/>
      <c r="BC131" s="675"/>
      <c r="BD131" s="675"/>
      <c r="BE131" s="675"/>
      <c r="BF131" s="675"/>
      <c r="BG131" s="675"/>
      <c r="BH131" s="675"/>
      <c r="BI131" s="675"/>
      <c r="BJ131" s="675"/>
      <c r="BK131" s="675"/>
      <c r="BL131" s="675"/>
      <c r="BM131" s="675"/>
      <c r="BN131" s="675"/>
      <c r="BO131" s="675"/>
      <c r="BP131" s="675"/>
      <c r="BQ131" s="675"/>
      <c r="BR131" s="675"/>
      <c r="BS131" s="675"/>
      <c r="BT131" s="675"/>
      <c r="BU131" s="675"/>
      <c r="BV131" s="675"/>
      <c r="BW131" s="675"/>
      <c r="BX131" s="675"/>
      <c r="BY131" s="675"/>
      <c r="BZ131" s="675"/>
      <c r="CA131" s="675"/>
      <c r="CB131" s="675"/>
      <c r="CC131" s="675"/>
      <c r="CD131" s="675"/>
      <c r="CE131" s="675"/>
      <c r="CF131" s="675"/>
      <c r="CG131" s="675"/>
      <c r="CH131" s="675"/>
      <c r="CI131" s="675"/>
      <c r="CJ131" s="675"/>
      <c r="CK131" s="675"/>
      <c r="CL131" s="675"/>
      <c r="CM131" s="675"/>
      <c r="CN131" s="675"/>
      <c r="CO131" s="675"/>
      <c r="CP131" s="675"/>
      <c r="CQ131" s="675"/>
      <c r="CR131" s="675"/>
      <c r="CS131" s="675"/>
      <c r="CT131" s="675"/>
      <c r="CU131" s="675"/>
      <c r="CV131" s="675"/>
      <c r="CW131" s="675"/>
      <c r="CX131" s="675"/>
      <c r="CY131" s="675"/>
      <c r="CZ131" s="675"/>
      <c r="DA131" s="675"/>
      <c r="DB131" s="675"/>
      <c r="DC131" s="675"/>
      <c r="DD131" s="675"/>
      <c r="DE131" s="675"/>
      <c r="DF131" s="675"/>
      <c r="DG131" s="675"/>
      <c r="DH131" s="675"/>
      <c r="DI131" s="675"/>
      <c r="DJ131" s="675"/>
      <c r="DK131" s="675"/>
      <c r="DL131" s="675"/>
      <c r="DM131" s="675"/>
      <c r="DN131" s="675"/>
      <c r="DO131" s="675"/>
      <c r="DP131" s="675"/>
      <c r="DQ131" s="675"/>
      <c r="DR131" s="675"/>
      <c r="DS131" s="675"/>
      <c r="DT131" s="675"/>
      <c r="DU131" s="675"/>
      <c r="DV131" s="675"/>
      <c r="DW131" s="675"/>
      <c r="DX131" s="675"/>
      <c r="DY131" s="675"/>
      <c r="DZ131" s="675"/>
      <c r="EA131" s="675"/>
      <c r="EB131" s="675"/>
      <c r="EC131" s="675"/>
      <c r="ED131" s="675"/>
      <c r="EE131" s="675"/>
      <c r="EF131" s="675"/>
      <c r="EG131" s="675"/>
      <c r="EH131" s="675"/>
      <c r="EI131" s="675"/>
      <c r="EJ131" s="675"/>
      <c r="EK131" s="675"/>
      <c r="EL131" s="675"/>
      <c r="EM131" s="675"/>
      <c r="EN131" s="675"/>
      <c r="EO131" s="675"/>
      <c r="EP131" s="675"/>
    </row>
    <row r="132" spans="1:146" x14ac:dyDescent="0.15">
      <c r="A132" s="675"/>
      <c r="B132" s="675"/>
      <c r="C132" s="675"/>
      <c r="D132" s="675"/>
      <c r="E132" s="675"/>
      <c r="F132" s="675"/>
      <c r="G132" s="675"/>
      <c r="H132" s="675"/>
      <c r="I132" s="675"/>
      <c r="J132" s="675"/>
      <c r="K132" s="675"/>
      <c r="L132" s="675"/>
      <c r="M132" s="675"/>
      <c r="N132" s="675"/>
      <c r="O132" s="675"/>
      <c r="P132" s="675"/>
      <c r="Q132" s="675"/>
      <c r="R132" s="675"/>
      <c r="S132" s="675"/>
      <c r="T132" s="891"/>
      <c r="U132" s="675"/>
      <c r="V132" s="675"/>
      <c r="W132" s="675"/>
      <c r="X132" s="675"/>
      <c r="Y132" s="675"/>
      <c r="Z132" s="675"/>
      <c r="AA132" s="675"/>
      <c r="AB132" s="675"/>
      <c r="AC132" s="675"/>
      <c r="AD132" s="675"/>
      <c r="AE132" s="675"/>
      <c r="AF132" s="675"/>
      <c r="AG132" s="675"/>
      <c r="AH132" s="675"/>
      <c r="AI132" s="675"/>
      <c r="AJ132" s="675"/>
      <c r="AK132" s="675"/>
      <c r="AL132" s="675"/>
      <c r="AM132" s="675"/>
      <c r="AN132" s="675"/>
      <c r="AO132" s="675"/>
      <c r="AP132" s="675"/>
      <c r="AQ132" s="675"/>
      <c r="AR132" s="675"/>
      <c r="AS132" s="675"/>
      <c r="AT132" s="675"/>
      <c r="AU132" s="752"/>
      <c r="AV132" s="752"/>
      <c r="AW132" s="752"/>
      <c r="AX132" s="752"/>
      <c r="AY132" s="752"/>
      <c r="AZ132" s="675"/>
      <c r="BA132" s="675"/>
      <c r="BB132" s="675"/>
      <c r="BC132" s="675"/>
      <c r="BD132" s="675"/>
      <c r="BE132" s="675"/>
      <c r="BF132" s="675"/>
      <c r="BG132" s="675"/>
      <c r="BH132" s="675"/>
      <c r="BI132" s="675"/>
      <c r="BJ132" s="675"/>
      <c r="BK132" s="675"/>
      <c r="BL132" s="675"/>
      <c r="BM132" s="675"/>
      <c r="BN132" s="675"/>
      <c r="BO132" s="675"/>
      <c r="BP132" s="675"/>
      <c r="BQ132" s="675"/>
      <c r="BR132" s="675"/>
      <c r="BS132" s="675"/>
      <c r="BT132" s="675"/>
      <c r="BU132" s="675"/>
      <c r="BV132" s="675"/>
      <c r="BW132" s="675"/>
      <c r="BX132" s="675"/>
      <c r="BY132" s="675"/>
      <c r="BZ132" s="675"/>
      <c r="CA132" s="675"/>
      <c r="CB132" s="675"/>
      <c r="CC132" s="675"/>
      <c r="CD132" s="675"/>
      <c r="CE132" s="675"/>
      <c r="CF132" s="675"/>
      <c r="CG132" s="675"/>
      <c r="CH132" s="675"/>
      <c r="CI132" s="675"/>
      <c r="CJ132" s="675"/>
      <c r="CK132" s="675"/>
      <c r="CL132" s="675"/>
      <c r="CM132" s="675"/>
      <c r="CN132" s="675"/>
      <c r="CO132" s="675"/>
      <c r="CP132" s="675"/>
      <c r="CQ132" s="675"/>
      <c r="CR132" s="675"/>
      <c r="CS132" s="675"/>
      <c r="CT132" s="675"/>
      <c r="CU132" s="675"/>
      <c r="CV132" s="675"/>
      <c r="CW132" s="675"/>
      <c r="CX132" s="675"/>
      <c r="CY132" s="675"/>
      <c r="CZ132" s="675"/>
      <c r="DA132" s="675"/>
      <c r="DB132" s="675"/>
      <c r="DC132" s="675"/>
      <c r="DD132" s="675"/>
      <c r="DE132" s="675"/>
      <c r="DF132" s="675"/>
      <c r="DG132" s="675"/>
      <c r="DH132" s="675"/>
      <c r="DI132" s="675"/>
      <c r="DJ132" s="675"/>
      <c r="DK132" s="675"/>
      <c r="DL132" s="675"/>
      <c r="DM132" s="675"/>
      <c r="DN132" s="675"/>
      <c r="DO132" s="675"/>
      <c r="DP132" s="675"/>
      <c r="DQ132" s="675"/>
      <c r="DR132" s="675"/>
      <c r="DS132" s="675"/>
      <c r="DT132" s="675"/>
      <c r="DU132" s="675"/>
      <c r="DV132" s="675"/>
      <c r="DW132" s="675"/>
      <c r="DX132" s="675"/>
      <c r="DY132" s="675"/>
      <c r="DZ132" s="675"/>
      <c r="EA132" s="675"/>
      <c r="EB132" s="675"/>
      <c r="EC132" s="675"/>
      <c r="ED132" s="675"/>
      <c r="EE132" s="675"/>
      <c r="EF132" s="675"/>
      <c r="EG132" s="675"/>
      <c r="EH132" s="675"/>
      <c r="EI132" s="675"/>
      <c r="EJ132" s="675"/>
      <c r="EK132" s="675"/>
      <c r="EL132" s="675"/>
      <c r="EM132" s="675"/>
      <c r="EN132" s="675"/>
      <c r="EO132" s="675"/>
      <c r="EP132" s="675"/>
    </row>
    <row r="133" spans="1:146" x14ac:dyDescent="0.15">
      <c r="A133" s="675"/>
      <c r="B133" s="675"/>
      <c r="C133" s="675"/>
      <c r="D133" s="675"/>
      <c r="E133" s="675"/>
      <c r="F133" s="675"/>
      <c r="G133" s="675"/>
      <c r="H133" s="675"/>
      <c r="I133" s="675"/>
      <c r="J133" s="675"/>
      <c r="K133" s="675"/>
      <c r="L133" s="675"/>
      <c r="M133" s="675"/>
      <c r="N133" s="675"/>
      <c r="O133" s="675"/>
      <c r="P133" s="675"/>
      <c r="Q133" s="675"/>
      <c r="R133" s="675"/>
      <c r="S133" s="675"/>
      <c r="T133" s="891"/>
      <c r="U133" s="675"/>
      <c r="V133" s="675"/>
      <c r="W133" s="675"/>
      <c r="X133" s="675"/>
      <c r="Y133" s="675"/>
      <c r="Z133" s="675"/>
      <c r="AA133" s="675"/>
      <c r="AB133" s="675"/>
      <c r="AC133" s="675"/>
      <c r="AD133" s="675"/>
      <c r="AE133" s="675"/>
      <c r="AF133" s="675"/>
      <c r="AG133" s="675"/>
      <c r="AH133" s="675"/>
      <c r="AI133" s="675"/>
      <c r="AJ133" s="675"/>
      <c r="AK133" s="675"/>
      <c r="AL133" s="675"/>
      <c r="AM133" s="675"/>
      <c r="AN133" s="675"/>
      <c r="AO133" s="675"/>
      <c r="AP133" s="675"/>
      <c r="AQ133" s="675"/>
      <c r="AR133" s="675"/>
      <c r="AS133" s="675"/>
      <c r="AT133" s="675"/>
      <c r="AU133" s="752"/>
      <c r="AV133" s="752"/>
      <c r="AW133" s="752"/>
      <c r="AX133" s="752"/>
      <c r="AY133" s="752"/>
      <c r="AZ133" s="675"/>
      <c r="BA133" s="675"/>
      <c r="BB133" s="675"/>
      <c r="BC133" s="675"/>
      <c r="BD133" s="675"/>
      <c r="BE133" s="675"/>
      <c r="BF133" s="675"/>
      <c r="BG133" s="675"/>
      <c r="BH133" s="675"/>
      <c r="BI133" s="675"/>
      <c r="BJ133" s="675"/>
      <c r="BK133" s="675"/>
      <c r="BL133" s="675"/>
      <c r="BM133" s="675"/>
      <c r="BN133" s="675"/>
      <c r="BO133" s="675"/>
      <c r="BP133" s="675"/>
      <c r="BQ133" s="675"/>
      <c r="BR133" s="675"/>
      <c r="BS133" s="675"/>
      <c r="BT133" s="675"/>
      <c r="BU133" s="675"/>
      <c r="BV133" s="675"/>
      <c r="BW133" s="675"/>
      <c r="BX133" s="675"/>
      <c r="BY133" s="675"/>
      <c r="BZ133" s="675"/>
      <c r="CA133" s="675"/>
      <c r="CB133" s="675"/>
      <c r="CC133" s="675"/>
      <c r="CD133" s="675"/>
      <c r="CE133" s="675"/>
      <c r="CF133" s="675"/>
      <c r="CG133" s="675"/>
      <c r="CH133" s="675"/>
      <c r="CI133" s="675"/>
      <c r="CJ133" s="675"/>
      <c r="CK133" s="675"/>
      <c r="CL133" s="675"/>
      <c r="CM133" s="675"/>
      <c r="CN133" s="675"/>
      <c r="CO133" s="675"/>
      <c r="CP133" s="675"/>
      <c r="CQ133" s="675"/>
      <c r="CR133" s="675"/>
      <c r="CS133" s="675"/>
      <c r="CT133" s="675"/>
      <c r="CU133" s="675"/>
      <c r="CV133" s="675"/>
      <c r="CW133" s="675"/>
      <c r="CX133" s="675"/>
      <c r="CY133" s="675"/>
      <c r="CZ133" s="675"/>
      <c r="DA133" s="675"/>
      <c r="DB133" s="675"/>
      <c r="DC133" s="675"/>
      <c r="DD133" s="675"/>
      <c r="DE133" s="675"/>
      <c r="DF133" s="675"/>
      <c r="DG133" s="675"/>
      <c r="DH133" s="675"/>
      <c r="DI133" s="675"/>
      <c r="DJ133" s="675"/>
      <c r="DK133" s="675"/>
      <c r="DL133" s="675"/>
      <c r="DM133" s="675"/>
      <c r="DN133" s="675"/>
      <c r="DO133" s="675"/>
      <c r="DP133" s="675"/>
      <c r="DQ133" s="675"/>
      <c r="DR133" s="675"/>
      <c r="DS133" s="675"/>
      <c r="DT133" s="675"/>
      <c r="DU133" s="675"/>
      <c r="DV133" s="675"/>
      <c r="DW133" s="675"/>
      <c r="DX133" s="675"/>
      <c r="DY133" s="675"/>
      <c r="DZ133" s="675"/>
      <c r="EA133" s="675"/>
      <c r="EB133" s="675"/>
      <c r="EC133" s="675"/>
      <c r="ED133" s="675"/>
      <c r="EE133" s="675"/>
      <c r="EF133" s="675"/>
      <c r="EG133" s="675"/>
      <c r="EH133" s="675"/>
      <c r="EI133" s="675"/>
      <c r="EJ133" s="675"/>
      <c r="EK133" s="675"/>
      <c r="EL133" s="675"/>
      <c r="EM133" s="675"/>
      <c r="EN133" s="675"/>
      <c r="EO133" s="675"/>
      <c r="EP133" s="675"/>
    </row>
    <row r="134" spans="1:146" x14ac:dyDescent="0.15">
      <c r="A134" s="675"/>
      <c r="B134" s="675"/>
      <c r="C134" s="675"/>
      <c r="D134" s="675"/>
      <c r="E134" s="675"/>
      <c r="F134" s="675"/>
      <c r="G134" s="675"/>
      <c r="H134" s="675"/>
      <c r="I134" s="675"/>
      <c r="J134" s="675"/>
      <c r="K134" s="675"/>
      <c r="L134" s="675"/>
      <c r="M134" s="675"/>
      <c r="N134" s="675"/>
      <c r="O134" s="675"/>
      <c r="P134" s="675"/>
      <c r="Q134" s="675"/>
      <c r="R134" s="675"/>
      <c r="S134" s="675"/>
      <c r="T134" s="891"/>
      <c r="U134" s="675"/>
      <c r="V134" s="675"/>
      <c r="W134" s="675"/>
      <c r="X134" s="675"/>
      <c r="Y134" s="675"/>
      <c r="Z134" s="675"/>
      <c r="AA134" s="675"/>
      <c r="AB134" s="675"/>
      <c r="AC134" s="675"/>
      <c r="AD134" s="675"/>
      <c r="AE134" s="675"/>
      <c r="AF134" s="675"/>
      <c r="AG134" s="675"/>
      <c r="AH134" s="675"/>
      <c r="AI134" s="675"/>
      <c r="AJ134" s="675"/>
      <c r="AK134" s="675"/>
      <c r="AL134" s="675"/>
      <c r="AM134" s="675"/>
      <c r="AN134" s="675"/>
      <c r="AO134" s="675"/>
      <c r="AP134" s="675"/>
      <c r="AQ134" s="675"/>
      <c r="AR134" s="675"/>
      <c r="AS134" s="675"/>
      <c r="AT134" s="675"/>
      <c r="AU134" s="752"/>
      <c r="AV134" s="752"/>
      <c r="AW134" s="752"/>
      <c r="AX134" s="752"/>
      <c r="AY134" s="752"/>
      <c r="AZ134" s="675"/>
      <c r="BA134" s="675"/>
      <c r="BB134" s="675"/>
      <c r="BC134" s="675"/>
      <c r="BD134" s="675"/>
      <c r="BE134" s="675"/>
      <c r="BF134" s="675"/>
      <c r="BG134" s="675"/>
      <c r="BH134" s="675"/>
      <c r="BI134" s="675"/>
      <c r="BJ134" s="675"/>
      <c r="BK134" s="675"/>
      <c r="BL134" s="675"/>
      <c r="BM134" s="675"/>
      <c r="BN134" s="675"/>
      <c r="BO134" s="675"/>
      <c r="BP134" s="675"/>
      <c r="BQ134" s="675"/>
      <c r="BR134" s="675"/>
      <c r="BS134" s="675"/>
      <c r="BT134" s="675"/>
      <c r="BU134" s="675"/>
      <c r="BV134" s="675"/>
      <c r="BW134" s="675"/>
      <c r="BX134" s="675"/>
      <c r="BY134" s="675"/>
      <c r="BZ134" s="675"/>
      <c r="CA134" s="675"/>
      <c r="CB134" s="675"/>
      <c r="CC134" s="675"/>
      <c r="CD134" s="675"/>
      <c r="CE134" s="675"/>
      <c r="CF134" s="675"/>
      <c r="CG134" s="675"/>
      <c r="CH134" s="675"/>
      <c r="CI134" s="675"/>
      <c r="CJ134" s="675"/>
      <c r="CK134" s="675"/>
      <c r="CL134" s="675"/>
      <c r="CM134" s="675"/>
      <c r="CN134" s="675"/>
      <c r="CO134" s="675"/>
      <c r="CP134" s="675"/>
      <c r="CQ134" s="675"/>
      <c r="CR134" s="675"/>
      <c r="CS134" s="675"/>
      <c r="CT134" s="675"/>
      <c r="CU134" s="675"/>
      <c r="CV134" s="675"/>
      <c r="CW134" s="675"/>
      <c r="CX134" s="675"/>
      <c r="CY134" s="675"/>
      <c r="CZ134" s="675"/>
      <c r="DA134" s="675"/>
      <c r="DB134" s="675"/>
      <c r="DC134" s="675"/>
      <c r="DD134" s="675"/>
      <c r="DE134" s="675"/>
      <c r="DF134" s="675"/>
      <c r="DG134" s="675"/>
      <c r="DH134" s="675"/>
      <c r="DI134" s="675"/>
      <c r="DJ134" s="675"/>
      <c r="DK134" s="675"/>
      <c r="DL134" s="675"/>
      <c r="DM134" s="675"/>
      <c r="DN134" s="675"/>
      <c r="DO134" s="675"/>
      <c r="DP134" s="675"/>
      <c r="DQ134" s="675"/>
      <c r="DR134" s="675"/>
      <c r="DS134" s="675"/>
      <c r="DT134" s="675"/>
      <c r="DU134" s="675"/>
      <c r="DV134" s="675"/>
      <c r="DW134" s="675"/>
      <c r="DX134" s="675"/>
      <c r="DY134" s="675"/>
      <c r="DZ134" s="675"/>
      <c r="EA134" s="675"/>
      <c r="EB134" s="675"/>
      <c r="EC134" s="675"/>
      <c r="ED134" s="675"/>
      <c r="EE134" s="675"/>
      <c r="EF134" s="675"/>
      <c r="EG134" s="675"/>
      <c r="EH134" s="675"/>
      <c r="EI134" s="675"/>
      <c r="EJ134" s="675"/>
      <c r="EK134" s="675"/>
      <c r="EL134" s="675"/>
      <c r="EM134" s="675"/>
      <c r="EN134" s="675"/>
      <c r="EO134" s="675"/>
      <c r="EP134" s="675"/>
    </row>
    <row r="135" spans="1:146" x14ac:dyDescent="0.15">
      <c r="A135" s="675"/>
      <c r="B135" s="675"/>
      <c r="C135" s="675"/>
      <c r="D135" s="675"/>
      <c r="E135" s="675"/>
      <c r="F135" s="675"/>
      <c r="G135" s="675"/>
      <c r="H135" s="675"/>
      <c r="I135" s="675"/>
      <c r="J135" s="675"/>
      <c r="K135" s="675"/>
      <c r="L135" s="675"/>
      <c r="M135" s="675"/>
      <c r="N135" s="675"/>
      <c r="O135" s="675"/>
      <c r="P135" s="675"/>
      <c r="Q135" s="675"/>
      <c r="R135" s="675"/>
      <c r="S135" s="675"/>
      <c r="T135" s="891"/>
      <c r="U135" s="675"/>
      <c r="V135" s="675"/>
      <c r="W135" s="675"/>
      <c r="X135" s="675"/>
      <c r="Y135" s="675"/>
      <c r="Z135" s="675"/>
      <c r="AA135" s="675"/>
      <c r="AB135" s="675"/>
      <c r="AC135" s="675"/>
      <c r="AD135" s="675"/>
      <c r="AE135" s="675"/>
      <c r="AF135" s="675"/>
      <c r="AG135" s="675"/>
      <c r="AH135" s="675"/>
      <c r="AI135" s="675"/>
      <c r="AJ135" s="675"/>
      <c r="AK135" s="675"/>
      <c r="AL135" s="675"/>
      <c r="AM135" s="675"/>
      <c r="AN135" s="675"/>
      <c r="AO135" s="675"/>
      <c r="AP135" s="675"/>
      <c r="AQ135" s="675"/>
      <c r="AR135" s="675"/>
      <c r="AS135" s="675"/>
      <c r="AT135" s="675"/>
      <c r="AU135" s="752"/>
      <c r="AV135" s="752"/>
      <c r="AW135" s="752"/>
      <c r="AX135" s="752"/>
      <c r="AY135" s="752"/>
      <c r="AZ135" s="675"/>
      <c r="BA135" s="675"/>
      <c r="BB135" s="675"/>
      <c r="BC135" s="675"/>
      <c r="BD135" s="675"/>
      <c r="BE135" s="675"/>
      <c r="BF135" s="675"/>
      <c r="BG135" s="675"/>
      <c r="BH135" s="675"/>
      <c r="BI135" s="675"/>
      <c r="BJ135" s="675"/>
      <c r="BK135" s="675"/>
      <c r="BL135" s="675"/>
      <c r="BM135" s="675"/>
      <c r="BN135" s="675"/>
      <c r="BO135" s="675"/>
      <c r="BP135" s="675"/>
      <c r="BQ135" s="675"/>
      <c r="BR135" s="675"/>
      <c r="BS135" s="675"/>
      <c r="BT135" s="675"/>
      <c r="BU135" s="675"/>
      <c r="BV135" s="675"/>
      <c r="BW135" s="675"/>
      <c r="BX135" s="675"/>
      <c r="BY135" s="675"/>
      <c r="BZ135" s="675"/>
      <c r="CA135" s="675"/>
      <c r="CB135" s="675"/>
      <c r="CC135" s="675"/>
      <c r="CD135" s="675"/>
      <c r="CE135" s="675"/>
      <c r="CF135" s="675"/>
      <c r="CG135" s="675"/>
      <c r="CH135" s="675"/>
      <c r="CI135" s="675"/>
      <c r="CJ135" s="675"/>
      <c r="CK135" s="675"/>
      <c r="CL135" s="675"/>
      <c r="CM135" s="675"/>
      <c r="CN135" s="675"/>
      <c r="CO135" s="675"/>
      <c r="CP135" s="675"/>
      <c r="CQ135" s="675"/>
      <c r="CR135" s="675"/>
      <c r="CS135" s="675"/>
      <c r="CT135" s="675"/>
      <c r="CU135" s="675"/>
      <c r="CV135" s="675"/>
      <c r="CW135" s="675"/>
      <c r="CX135" s="675"/>
      <c r="CY135" s="675"/>
      <c r="CZ135" s="675"/>
      <c r="DA135" s="675"/>
      <c r="DB135" s="675"/>
      <c r="DC135" s="675"/>
      <c r="DD135" s="675"/>
      <c r="DE135" s="675"/>
      <c r="DF135" s="675"/>
      <c r="DG135" s="675"/>
      <c r="DH135" s="675"/>
      <c r="DI135" s="675"/>
      <c r="DJ135" s="675"/>
      <c r="DK135" s="675"/>
      <c r="DL135" s="675"/>
      <c r="DM135" s="675"/>
      <c r="DN135" s="675"/>
      <c r="DO135" s="675"/>
      <c r="DP135" s="675"/>
      <c r="DQ135" s="675"/>
      <c r="DR135" s="675"/>
      <c r="DS135" s="675"/>
      <c r="DT135" s="675"/>
      <c r="DU135" s="675"/>
      <c r="DV135" s="675"/>
      <c r="DW135" s="675"/>
      <c r="DX135" s="675"/>
      <c r="DY135" s="675"/>
      <c r="DZ135" s="675"/>
      <c r="EA135" s="675"/>
      <c r="EB135" s="675"/>
      <c r="EC135" s="675"/>
      <c r="ED135" s="675"/>
      <c r="EE135" s="675"/>
      <c r="EF135" s="675"/>
      <c r="EG135" s="675"/>
      <c r="EH135" s="675"/>
      <c r="EI135" s="675"/>
      <c r="EJ135" s="675"/>
      <c r="EK135" s="675"/>
      <c r="EL135" s="675"/>
      <c r="EM135" s="675"/>
      <c r="EN135" s="675"/>
      <c r="EO135" s="675"/>
      <c r="EP135" s="675"/>
    </row>
    <row r="136" spans="1:146" x14ac:dyDescent="0.15">
      <c r="A136" s="675"/>
      <c r="B136" s="675"/>
      <c r="C136" s="675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891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675"/>
      <c r="AQ136" s="675"/>
      <c r="AR136" s="675"/>
      <c r="AS136" s="675"/>
      <c r="AT136" s="675"/>
      <c r="AU136" s="752"/>
      <c r="AV136" s="752"/>
      <c r="AW136" s="752"/>
      <c r="AX136" s="752"/>
      <c r="AY136" s="752"/>
      <c r="AZ136" s="675"/>
      <c r="BA136" s="675"/>
      <c r="BB136" s="675"/>
      <c r="BC136" s="675"/>
      <c r="BD136" s="675"/>
      <c r="BE136" s="675"/>
      <c r="BF136" s="675"/>
      <c r="BG136" s="675"/>
      <c r="BH136" s="675"/>
      <c r="BI136" s="675"/>
      <c r="BJ136" s="675"/>
      <c r="BK136" s="675"/>
      <c r="BL136" s="675"/>
      <c r="BM136" s="675"/>
      <c r="BN136" s="675"/>
      <c r="BO136" s="675"/>
      <c r="BP136" s="675"/>
      <c r="BQ136" s="675"/>
      <c r="BR136" s="675"/>
      <c r="BS136" s="675"/>
      <c r="BT136" s="675"/>
      <c r="BU136" s="675"/>
      <c r="BV136" s="675"/>
      <c r="BW136" s="675"/>
      <c r="BX136" s="675"/>
      <c r="BY136" s="675"/>
      <c r="BZ136" s="675"/>
      <c r="CA136" s="675"/>
      <c r="CB136" s="675"/>
      <c r="CC136" s="675"/>
      <c r="CD136" s="675"/>
      <c r="CE136" s="675"/>
      <c r="CF136" s="675"/>
      <c r="CG136" s="675"/>
      <c r="CH136" s="675"/>
      <c r="CI136" s="675"/>
      <c r="CJ136" s="675"/>
      <c r="CK136" s="675"/>
      <c r="CL136" s="675"/>
      <c r="CM136" s="675"/>
      <c r="CN136" s="675"/>
      <c r="CO136" s="675"/>
      <c r="CP136" s="675"/>
      <c r="CQ136" s="675"/>
      <c r="CR136" s="675"/>
      <c r="CS136" s="675"/>
      <c r="CT136" s="675"/>
      <c r="CU136" s="675"/>
      <c r="CV136" s="675"/>
      <c r="CW136" s="675"/>
      <c r="CX136" s="675"/>
      <c r="CY136" s="675"/>
      <c r="CZ136" s="675"/>
      <c r="DA136" s="675"/>
      <c r="DB136" s="675"/>
      <c r="DC136" s="675"/>
      <c r="DD136" s="675"/>
      <c r="DE136" s="675"/>
      <c r="DF136" s="675"/>
      <c r="DG136" s="675"/>
      <c r="DH136" s="675"/>
      <c r="DI136" s="675"/>
      <c r="DJ136" s="675"/>
      <c r="DK136" s="675"/>
      <c r="DL136" s="675"/>
      <c r="DM136" s="675"/>
      <c r="DN136" s="675"/>
      <c r="DO136" s="675"/>
      <c r="DP136" s="675"/>
      <c r="DQ136" s="675"/>
      <c r="DR136" s="675"/>
      <c r="DS136" s="675"/>
      <c r="DT136" s="675"/>
      <c r="DU136" s="675"/>
      <c r="DV136" s="675"/>
      <c r="DW136" s="675"/>
      <c r="DX136" s="675"/>
      <c r="DY136" s="675"/>
      <c r="DZ136" s="675"/>
      <c r="EA136" s="675"/>
      <c r="EB136" s="675"/>
      <c r="EC136" s="675"/>
      <c r="ED136" s="675"/>
      <c r="EE136" s="675"/>
      <c r="EF136" s="675"/>
      <c r="EG136" s="675"/>
      <c r="EH136" s="675"/>
      <c r="EI136" s="675"/>
      <c r="EJ136" s="675"/>
      <c r="EK136" s="675"/>
      <c r="EL136" s="675"/>
      <c r="EM136" s="675"/>
      <c r="EN136" s="675"/>
      <c r="EO136" s="675"/>
      <c r="EP136" s="675"/>
    </row>
    <row r="137" spans="1:146" x14ac:dyDescent="0.15">
      <c r="A137" s="675"/>
      <c r="B137" s="67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891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675"/>
      <c r="AQ137" s="675"/>
      <c r="AR137" s="675"/>
      <c r="AS137" s="675"/>
      <c r="AT137" s="675"/>
      <c r="AU137" s="752"/>
      <c r="AV137" s="752"/>
      <c r="AW137" s="752"/>
      <c r="AX137" s="752"/>
      <c r="AY137" s="752"/>
      <c r="AZ137" s="675"/>
      <c r="BA137" s="675"/>
      <c r="BB137" s="675"/>
      <c r="BC137" s="675"/>
      <c r="BD137" s="675"/>
      <c r="BE137" s="675"/>
      <c r="BF137" s="675"/>
      <c r="BG137" s="675"/>
      <c r="BH137" s="675"/>
      <c r="BI137" s="675"/>
      <c r="BJ137" s="675"/>
      <c r="BK137" s="675"/>
      <c r="BL137" s="675"/>
      <c r="BM137" s="675"/>
      <c r="BN137" s="675"/>
      <c r="BO137" s="675"/>
      <c r="BP137" s="675"/>
      <c r="BQ137" s="675"/>
      <c r="BR137" s="675"/>
      <c r="BS137" s="675"/>
      <c r="BT137" s="675"/>
      <c r="BU137" s="675"/>
      <c r="BV137" s="675"/>
      <c r="BW137" s="675"/>
      <c r="BX137" s="675"/>
      <c r="BY137" s="675"/>
      <c r="BZ137" s="675"/>
      <c r="CA137" s="675"/>
      <c r="CB137" s="675"/>
      <c r="CC137" s="675"/>
      <c r="CD137" s="675"/>
      <c r="CE137" s="675"/>
      <c r="CF137" s="675"/>
      <c r="CG137" s="675"/>
      <c r="CH137" s="675"/>
      <c r="CI137" s="675"/>
      <c r="CJ137" s="675"/>
      <c r="CK137" s="675"/>
      <c r="CL137" s="675"/>
      <c r="CM137" s="675"/>
      <c r="CN137" s="675"/>
      <c r="CO137" s="675"/>
      <c r="CP137" s="675"/>
      <c r="CQ137" s="675"/>
      <c r="CR137" s="675"/>
      <c r="CS137" s="675"/>
      <c r="CT137" s="675"/>
      <c r="CU137" s="675"/>
      <c r="CV137" s="675"/>
      <c r="CW137" s="675"/>
      <c r="CX137" s="675"/>
      <c r="CY137" s="675"/>
      <c r="CZ137" s="675"/>
      <c r="DA137" s="675"/>
      <c r="DB137" s="675"/>
      <c r="DC137" s="675"/>
      <c r="DD137" s="675"/>
      <c r="DE137" s="675"/>
      <c r="DF137" s="675"/>
      <c r="DG137" s="675"/>
      <c r="DH137" s="675"/>
      <c r="DI137" s="675"/>
      <c r="DJ137" s="675"/>
      <c r="DK137" s="675"/>
      <c r="DL137" s="675"/>
      <c r="DM137" s="675"/>
      <c r="DN137" s="675"/>
      <c r="DO137" s="675"/>
      <c r="DP137" s="675"/>
      <c r="DQ137" s="675"/>
      <c r="DR137" s="675"/>
      <c r="DS137" s="675"/>
      <c r="DT137" s="675"/>
      <c r="DU137" s="675"/>
      <c r="DV137" s="675"/>
      <c r="DW137" s="675"/>
      <c r="DX137" s="675"/>
      <c r="DY137" s="675"/>
      <c r="DZ137" s="675"/>
      <c r="EA137" s="675"/>
      <c r="EB137" s="675"/>
      <c r="EC137" s="675"/>
      <c r="ED137" s="675"/>
      <c r="EE137" s="675"/>
      <c r="EF137" s="675"/>
      <c r="EG137" s="675"/>
      <c r="EH137" s="675"/>
      <c r="EI137" s="675"/>
      <c r="EJ137" s="675"/>
      <c r="EK137" s="675"/>
      <c r="EL137" s="675"/>
      <c r="EM137" s="675"/>
      <c r="EN137" s="675"/>
      <c r="EO137" s="675"/>
      <c r="EP137" s="675"/>
    </row>
    <row r="138" spans="1:146" x14ac:dyDescent="0.15">
      <c r="A138" s="675"/>
      <c r="B138" s="67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891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675"/>
      <c r="AQ138" s="675"/>
      <c r="AR138" s="675"/>
      <c r="AS138" s="675"/>
      <c r="AT138" s="675"/>
      <c r="AU138" s="752"/>
      <c r="AV138" s="752"/>
      <c r="AW138" s="752"/>
      <c r="AX138" s="752"/>
      <c r="AY138" s="752"/>
      <c r="AZ138" s="675"/>
      <c r="BA138" s="675"/>
      <c r="BB138" s="675"/>
      <c r="BC138" s="675"/>
      <c r="BD138" s="675"/>
      <c r="BE138" s="675"/>
      <c r="BF138" s="675"/>
      <c r="BG138" s="675"/>
      <c r="BH138" s="675"/>
      <c r="BI138" s="675"/>
      <c r="BJ138" s="675"/>
      <c r="BK138" s="675"/>
      <c r="BL138" s="675"/>
      <c r="BM138" s="675"/>
      <c r="BN138" s="675"/>
      <c r="BO138" s="675"/>
      <c r="BP138" s="675"/>
      <c r="BQ138" s="675"/>
      <c r="BR138" s="675"/>
      <c r="BS138" s="675"/>
      <c r="BT138" s="675"/>
      <c r="BU138" s="675"/>
      <c r="BV138" s="675"/>
      <c r="BW138" s="675"/>
      <c r="BX138" s="675"/>
      <c r="BY138" s="675"/>
      <c r="BZ138" s="675"/>
      <c r="CA138" s="675"/>
      <c r="CB138" s="675"/>
      <c r="CC138" s="675"/>
      <c r="CD138" s="675"/>
      <c r="CE138" s="675"/>
      <c r="CF138" s="675"/>
      <c r="CG138" s="675"/>
      <c r="CH138" s="675"/>
      <c r="CI138" s="675"/>
      <c r="CJ138" s="675"/>
      <c r="CK138" s="675"/>
      <c r="CL138" s="675"/>
      <c r="CM138" s="675"/>
      <c r="CN138" s="675"/>
      <c r="CO138" s="675"/>
      <c r="CP138" s="675"/>
      <c r="CQ138" s="675"/>
      <c r="CR138" s="675"/>
      <c r="CS138" s="675"/>
      <c r="CT138" s="675"/>
      <c r="CU138" s="675"/>
      <c r="CV138" s="675"/>
      <c r="CW138" s="675"/>
      <c r="CX138" s="675"/>
      <c r="CY138" s="675"/>
      <c r="CZ138" s="675"/>
      <c r="DA138" s="675"/>
      <c r="DB138" s="675"/>
      <c r="DC138" s="675"/>
      <c r="DD138" s="675"/>
      <c r="DE138" s="675"/>
      <c r="DF138" s="675"/>
      <c r="DG138" s="675"/>
      <c r="DH138" s="675"/>
      <c r="DI138" s="675"/>
      <c r="DJ138" s="675"/>
      <c r="DK138" s="675"/>
      <c r="DL138" s="675"/>
      <c r="DM138" s="675"/>
      <c r="DN138" s="675"/>
      <c r="DO138" s="675"/>
      <c r="DP138" s="675"/>
      <c r="DQ138" s="675"/>
      <c r="DR138" s="675"/>
      <c r="DS138" s="675"/>
      <c r="DT138" s="675"/>
      <c r="DU138" s="675"/>
      <c r="DV138" s="675"/>
      <c r="DW138" s="675"/>
      <c r="DX138" s="675"/>
      <c r="DY138" s="675"/>
      <c r="DZ138" s="675"/>
      <c r="EA138" s="675"/>
      <c r="EB138" s="675"/>
      <c r="EC138" s="675"/>
      <c r="ED138" s="675"/>
      <c r="EE138" s="675"/>
      <c r="EF138" s="675"/>
      <c r="EG138" s="675"/>
      <c r="EH138" s="675"/>
      <c r="EI138" s="675"/>
      <c r="EJ138" s="675"/>
      <c r="EK138" s="675"/>
      <c r="EL138" s="675"/>
      <c r="EM138" s="675"/>
      <c r="EN138" s="675"/>
      <c r="EO138" s="675"/>
      <c r="EP138" s="675"/>
    </row>
    <row r="139" spans="1:146" x14ac:dyDescent="0.15">
      <c r="A139" s="675"/>
      <c r="B139" s="675"/>
      <c r="C139" s="675"/>
      <c r="D139" s="675"/>
      <c r="E139" s="675"/>
      <c r="F139" s="675"/>
      <c r="G139" s="675"/>
      <c r="H139" s="675"/>
      <c r="I139" s="675"/>
      <c r="J139" s="675"/>
      <c r="K139" s="675"/>
      <c r="L139" s="675"/>
      <c r="M139" s="675"/>
      <c r="N139" s="675"/>
      <c r="O139" s="675"/>
      <c r="P139" s="675"/>
      <c r="Q139" s="675"/>
      <c r="R139" s="675"/>
      <c r="S139" s="675"/>
      <c r="T139" s="891"/>
      <c r="U139" s="675"/>
      <c r="V139" s="675"/>
      <c r="W139" s="675"/>
      <c r="X139" s="675"/>
      <c r="Y139" s="675"/>
      <c r="Z139" s="675"/>
      <c r="AA139" s="675"/>
      <c r="AB139" s="675"/>
      <c r="AC139" s="675"/>
      <c r="AD139" s="675"/>
      <c r="AE139" s="675"/>
      <c r="AF139" s="675"/>
      <c r="AG139" s="675"/>
      <c r="AH139" s="675"/>
      <c r="AI139" s="675"/>
      <c r="AJ139" s="675"/>
      <c r="AK139" s="675"/>
      <c r="AL139" s="675"/>
      <c r="AM139" s="675"/>
      <c r="AN139" s="675"/>
      <c r="AO139" s="675"/>
      <c r="AP139" s="675"/>
      <c r="AQ139" s="675"/>
      <c r="AR139" s="675"/>
      <c r="AS139" s="675"/>
      <c r="AT139" s="675"/>
      <c r="AU139" s="752"/>
      <c r="AV139" s="752"/>
      <c r="AW139" s="752"/>
      <c r="AX139" s="752"/>
      <c r="AY139" s="752"/>
      <c r="AZ139" s="675"/>
      <c r="BA139" s="675"/>
      <c r="BB139" s="675"/>
      <c r="BC139" s="675"/>
      <c r="BD139" s="675"/>
      <c r="BE139" s="675"/>
      <c r="BF139" s="675"/>
      <c r="BG139" s="675"/>
      <c r="BH139" s="675"/>
      <c r="BI139" s="675"/>
      <c r="BJ139" s="675"/>
      <c r="BK139" s="675"/>
      <c r="BL139" s="675"/>
      <c r="BM139" s="675"/>
      <c r="BN139" s="675"/>
      <c r="BO139" s="675"/>
      <c r="BP139" s="675"/>
      <c r="BQ139" s="675"/>
      <c r="BR139" s="675"/>
      <c r="BS139" s="675"/>
      <c r="BT139" s="675"/>
      <c r="BU139" s="675"/>
      <c r="BV139" s="675"/>
      <c r="BW139" s="675"/>
      <c r="BX139" s="675"/>
      <c r="BY139" s="675"/>
      <c r="BZ139" s="675"/>
      <c r="CA139" s="675"/>
      <c r="CB139" s="675"/>
      <c r="CC139" s="675"/>
      <c r="CD139" s="675"/>
      <c r="CE139" s="675"/>
      <c r="CF139" s="675"/>
      <c r="CG139" s="675"/>
      <c r="CH139" s="675"/>
      <c r="CI139" s="675"/>
      <c r="CJ139" s="675"/>
      <c r="CK139" s="675"/>
      <c r="CL139" s="675"/>
      <c r="CM139" s="675"/>
      <c r="CN139" s="675"/>
      <c r="CO139" s="675"/>
      <c r="CP139" s="675"/>
      <c r="CQ139" s="675"/>
      <c r="CR139" s="675"/>
      <c r="CS139" s="675"/>
      <c r="CT139" s="675"/>
      <c r="CU139" s="675"/>
      <c r="CV139" s="675"/>
      <c r="CW139" s="675"/>
      <c r="CX139" s="675"/>
      <c r="CY139" s="675"/>
      <c r="CZ139" s="675"/>
      <c r="DA139" s="675"/>
      <c r="DB139" s="675"/>
      <c r="DC139" s="675"/>
      <c r="DD139" s="675"/>
      <c r="DE139" s="675"/>
      <c r="DF139" s="675"/>
      <c r="DG139" s="675"/>
      <c r="DH139" s="675"/>
      <c r="DI139" s="675"/>
      <c r="DJ139" s="675"/>
      <c r="DK139" s="675"/>
      <c r="DL139" s="675"/>
      <c r="DM139" s="675"/>
      <c r="DN139" s="675"/>
      <c r="DO139" s="675"/>
      <c r="DP139" s="675"/>
      <c r="DQ139" s="675"/>
      <c r="DR139" s="675"/>
      <c r="DS139" s="675"/>
      <c r="DT139" s="675"/>
      <c r="DU139" s="675"/>
      <c r="DV139" s="675"/>
      <c r="DW139" s="675"/>
      <c r="DX139" s="675"/>
      <c r="DY139" s="675"/>
      <c r="DZ139" s="675"/>
      <c r="EA139" s="675"/>
      <c r="EB139" s="675"/>
      <c r="EC139" s="675"/>
      <c r="ED139" s="675"/>
      <c r="EE139" s="675"/>
      <c r="EF139" s="675"/>
      <c r="EG139" s="675"/>
      <c r="EH139" s="675"/>
      <c r="EI139" s="675"/>
      <c r="EJ139" s="675"/>
      <c r="EK139" s="675"/>
      <c r="EL139" s="675"/>
      <c r="EM139" s="675"/>
      <c r="EN139" s="675"/>
      <c r="EO139" s="675"/>
      <c r="EP139" s="675"/>
    </row>
    <row r="140" spans="1:146" x14ac:dyDescent="0.15">
      <c r="A140" s="675"/>
      <c r="B140" s="675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891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675"/>
      <c r="AQ140" s="675"/>
      <c r="AR140" s="675"/>
      <c r="AS140" s="675"/>
      <c r="AT140" s="675"/>
      <c r="AU140" s="752"/>
      <c r="AV140" s="752"/>
      <c r="AW140" s="752"/>
      <c r="AX140" s="752"/>
      <c r="AY140" s="752"/>
      <c r="AZ140" s="675"/>
      <c r="BA140" s="675"/>
      <c r="BB140" s="675"/>
      <c r="BC140" s="675"/>
      <c r="BD140" s="675"/>
      <c r="BE140" s="675"/>
      <c r="BF140" s="675"/>
      <c r="BG140" s="675"/>
      <c r="BH140" s="675"/>
      <c r="BI140" s="675"/>
      <c r="BJ140" s="675"/>
      <c r="BK140" s="675"/>
      <c r="BL140" s="675"/>
      <c r="BM140" s="675"/>
      <c r="BN140" s="675"/>
      <c r="BO140" s="675"/>
      <c r="BP140" s="675"/>
      <c r="BQ140" s="675"/>
      <c r="BR140" s="675"/>
      <c r="BS140" s="675"/>
      <c r="BT140" s="675"/>
      <c r="BU140" s="675"/>
      <c r="BV140" s="675"/>
      <c r="BW140" s="675"/>
      <c r="BX140" s="675"/>
      <c r="BY140" s="675"/>
      <c r="BZ140" s="675"/>
      <c r="CA140" s="675"/>
      <c r="CB140" s="675"/>
      <c r="CC140" s="675"/>
      <c r="CD140" s="675"/>
      <c r="CE140" s="675"/>
      <c r="CF140" s="675"/>
      <c r="CG140" s="675"/>
      <c r="CH140" s="675"/>
      <c r="CI140" s="675"/>
      <c r="CJ140" s="675"/>
      <c r="CK140" s="675"/>
      <c r="CL140" s="675"/>
      <c r="CM140" s="675"/>
      <c r="CN140" s="675"/>
      <c r="CO140" s="675"/>
      <c r="CP140" s="675"/>
      <c r="CQ140" s="675"/>
      <c r="CR140" s="675"/>
      <c r="CS140" s="675"/>
      <c r="CT140" s="675"/>
      <c r="CU140" s="675"/>
      <c r="CV140" s="675"/>
      <c r="CW140" s="675"/>
      <c r="CX140" s="675"/>
      <c r="CY140" s="675"/>
      <c r="CZ140" s="675"/>
      <c r="DA140" s="675"/>
      <c r="DB140" s="675"/>
      <c r="DC140" s="675"/>
      <c r="DD140" s="675"/>
      <c r="DE140" s="675"/>
      <c r="DF140" s="675"/>
      <c r="DG140" s="675"/>
      <c r="DH140" s="675"/>
      <c r="DI140" s="675"/>
      <c r="DJ140" s="675"/>
      <c r="DK140" s="675"/>
      <c r="DL140" s="675"/>
      <c r="DM140" s="675"/>
      <c r="DN140" s="675"/>
      <c r="DO140" s="675"/>
      <c r="DP140" s="675"/>
      <c r="DQ140" s="675"/>
      <c r="DR140" s="675"/>
      <c r="DS140" s="675"/>
      <c r="DT140" s="675"/>
      <c r="DU140" s="675"/>
      <c r="DV140" s="675"/>
      <c r="DW140" s="675"/>
      <c r="DX140" s="675"/>
      <c r="DY140" s="675"/>
      <c r="DZ140" s="675"/>
      <c r="EA140" s="675"/>
      <c r="EB140" s="675"/>
      <c r="EC140" s="675"/>
      <c r="ED140" s="675"/>
      <c r="EE140" s="675"/>
      <c r="EF140" s="675"/>
      <c r="EG140" s="675"/>
      <c r="EH140" s="675"/>
      <c r="EI140" s="675"/>
      <c r="EJ140" s="675"/>
      <c r="EK140" s="675"/>
      <c r="EL140" s="675"/>
      <c r="EM140" s="675"/>
      <c r="EN140" s="675"/>
      <c r="EO140" s="675"/>
      <c r="EP140" s="675"/>
    </row>
    <row r="141" spans="1:146" x14ac:dyDescent="0.15">
      <c r="A141" s="675"/>
      <c r="B141" s="675"/>
      <c r="C141" s="675"/>
      <c r="D141" s="675"/>
      <c r="E141" s="675"/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891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675"/>
      <c r="AQ141" s="675"/>
      <c r="AR141" s="675"/>
      <c r="AS141" s="675"/>
      <c r="AT141" s="675"/>
      <c r="AU141" s="752"/>
      <c r="AV141" s="752"/>
      <c r="AW141" s="752"/>
      <c r="AX141" s="752"/>
      <c r="AY141" s="752"/>
      <c r="AZ141" s="675"/>
      <c r="BA141" s="675"/>
      <c r="BB141" s="675"/>
      <c r="BC141" s="675"/>
      <c r="BD141" s="675"/>
      <c r="BE141" s="675"/>
      <c r="BF141" s="675"/>
      <c r="BG141" s="675"/>
      <c r="BH141" s="675"/>
      <c r="BI141" s="675"/>
      <c r="BJ141" s="675"/>
      <c r="BK141" s="675"/>
      <c r="BL141" s="675"/>
      <c r="BM141" s="675"/>
      <c r="BN141" s="675"/>
      <c r="BO141" s="675"/>
      <c r="BP141" s="675"/>
      <c r="BQ141" s="675"/>
      <c r="BR141" s="675"/>
      <c r="BS141" s="675"/>
      <c r="BT141" s="675"/>
      <c r="BU141" s="675"/>
      <c r="BV141" s="675"/>
      <c r="BW141" s="675"/>
      <c r="BX141" s="675"/>
      <c r="BY141" s="675"/>
      <c r="BZ141" s="675"/>
      <c r="CA141" s="675"/>
      <c r="CB141" s="675"/>
      <c r="CC141" s="675"/>
      <c r="CD141" s="675"/>
      <c r="CE141" s="675"/>
      <c r="CF141" s="675"/>
      <c r="CG141" s="675"/>
      <c r="CH141" s="675"/>
      <c r="CI141" s="675"/>
      <c r="CJ141" s="675"/>
      <c r="CK141" s="675"/>
      <c r="CL141" s="675"/>
      <c r="CM141" s="675"/>
      <c r="CN141" s="675"/>
      <c r="CO141" s="675"/>
      <c r="CP141" s="675"/>
      <c r="CQ141" s="675"/>
      <c r="CR141" s="675"/>
      <c r="CS141" s="675"/>
      <c r="CT141" s="675"/>
      <c r="CU141" s="675"/>
      <c r="CV141" s="675"/>
      <c r="CW141" s="675"/>
      <c r="CX141" s="675"/>
      <c r="CY141" s="675"/>
      <c r="CZ141" s="675"/>
      <c r="DA141" s="675"/>
      <c r="DB141" s="675"/>
      <c r="DC141" s="675"/>
      <c r="DD141" s="675"/>
      <c r="DE141" s="675"/>
      <c r="DF141" s="675"/>
      <c r="DG141" s="675"/>
      <c r="DH141" s="675"/>
      <c r="DI141" s="675"/>
      <c r="DJ141" s="675"/>
      <c r="DK141" s="675"/>
      <c r="DL141" s="675"/>
      <c r="DM141" s="675"/>
      <c r="DN141" s="675"/>
      <c r="DO141" s="675"/>
      <c r="DP141" s="675"/>
      <c r="DQ141" s="675"/>
      <c r="DR141" s="675"/>
      <c r="DS141" s="675"/>
      <c r="DT141" s="675"/>
      <c r="DU141" s="675"/>
      <c r="DV141" s="675"/>
      <c r="DW141" s="675"/>
      <c r="DX141" s="675"/>
      <c r="DY141" s="675"/>
      <c r="DZ141" s="675"/>
      <c r="EA141" s="675"/>
      <c r="EB141" s="675"/>
      <c r="EC141" s="675"/>
      <c r="ED141" s="675"/>
      <c r="EE141" s="675"/>
      <c r="EF141" s="675"/>
      <c r="EG141" s="675"/>
      <c r="EH141" s="675"/>
      <c r="EI141" s="675"/>
      <c r="EJ141" s="675"/>
      <c r="EK141" s="675"/>
      <c r="EL141" s="675"/>
      <c r="EM141" s="675"/>
      <c r="EN141" s="675"/>
      <c r="EO141" s="675"/>
      <c r="EP141" s="675"/>
    </row>
    <row r="142" spans="1:146" x14ac:dyDescent="0.15">
      <c r="A142" s="675"/>
      <c r="B142" s="675"/>
      <c r="C142" s="675"/>
      <c r="D142" s="675"/>
      <c r="E142" s="675"/>
      <c r="F142" s="675"/>
      <c r="G142" s="675"/>
      <c r="H142" s="675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891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675"/>
      <c r="AQ142" s="675"/>
      <c r="AR142" s="675"/>
      <c r="AS142" s="675"/>
      <c r="AT142" s="675"/>
      <c r="AU142" s="752"/>
      <c r="AV142" s="752"/>
      <c r="AW142" s="752"/>
      <c r="AX142" s="752"/>
      <c r="AY142" s="752"/>
      <c r="AZ142" s="675"/>
      <c r="BA142" s="675"/>
      <c r="BB142" s="675"/>
      <c r="BC142" s="675"/>
      <c r="BD142" s="675"/>
      <c r="BE142" s="675"/>
      <c r="BF142" s="675"/>
      <c r="BG142" s="675"/>
      <c r="BH142" s="675"/>
      <c r="BI142" s="675"/>
      <c r="BJ142" s="675"/>
      <c r="BK142" s="675"/>
      <c r="BL142" s="675"/>
      <c r="BM142" s="675"/>
      <c r="BN142" s="675"/>
      <c r="BO142" s="675"/>
      <c r="BP142" s="675"/>
      <c r="BQ142" s="675"/>
      <c r="BR142" s="675"/>
      <c r="BS142" s="675"/>
      <c r="BT142" s="675"/>
      <c r="BU142" s="675"/>
      <c r="BV142" s="675"/>
      <c r="BW142" s="675"/>
      <c r="BX142" s="675"/>
      <c r="BY142" s="675"/>
      <c r="BZ142" s="675"/>
      <c r="CA142" s="675"/>
      <c r="CB142" s="675"/>
      <c r="CC142" s="675"/>
      <c r="CD142" s="675"/>
      <c r="CE142" s="675"/>
      <c r="CF142" s="675"/>
      <c r="CG142" s="675"/>
      <c r="CH142" s="675"/>
      <c r="CI142" s="675"/>
      <c r="CJ142" s="675"/>
      <c r="CK142" s="675"/>
      <c r="CL142" s="675"/>
      <c r="CM142" s="675"/>
      <c r="CN142" s="675"/>
      <c r="CO142" s="675"/>
      <c r="CP142" s="675"/>
      <c r="CQ142" s="675"/>
      <c r="CR142" s="675"/>
      <c r="CS142" s="675"/>
      <c r="CT142" s="675"/>
      <c r="CU142" s="675"/>
      <c r="CV142" s="675"/>
      <c r="CW142" s="675"/>
      <c r="CX142" s="675"/>
      <c r="CY142" s="675"/>
      <c r="CZ142" s="675"/>
      <c r="DA142" s="675"/>
      <c r="DB142" s="675"/>
      <c r="DC142" s="675"/>
      <c r="DD142" s="675"/>
      <c r="DE142" s="675"/>
      <c r="DF142" s="675"/>
      <c r="DG142" s="675"/>
      <c r="DH142" s="675"/>
      <c r="DI142" s="675"/>
      <c r="DJ142" s="675"/>
      <c r="DK142" s="675"/>
      <c r="DL142" s="675"/>
      <c r="DM142" s="675"/>
      <c r="DN142" s="675"/>
      <c r="DO142" s="675"/>
      <c r="DP142" s="675"/>
      <c r="DQ142" s="675"/>
      <c r="DR142" s="675"/>
      <c r="DS142" s="675"/>
      <c r="DT142" s="675"/>
      <c r="DU142" s="675"/>
      <c r="DV142" s="675"/>
      <c r="DW142" s="675"/>
      <c r="DX142" s="675"/>
      <c r="DY142" s="675"/>
      <c r="DZ142" s="675"/>
      <c r="EA142" s="675"/>
      <c r="EB142" s="675"/>
      <c r="EC142" s="675"/>
      <c r="ED142" s="675"/>
      <c r="EE142" s="675"/>
      <c r="EF142" s="675"/>
      <c r="EG142" s="675"/>
      <c r="EH142" s="675"/>
      <c r="EI142" s="675"/>
      <c r="EJ142" s="675"/>
      <c r="EK142" s="675"/>
      <c r="EL142" s="675"/>
      <c r="EM142" s="675"/>
      <c r="EN142" s="675"/>
      <c r="EO142" s="675"/>
      <c r="EP142" s="675"/>
    </row>
    <row r="143" spans="1:146" x14ac:dyDescent="0.15">
      <c r="A143" s="675"/>
      <c r="B143" s="675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891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675"/>
      <c r="AQ143" s="675"/>
      <c r="AR143" s="675"/>
      <c r="AS143" s="675"/>
      <c r="AT143" s="675"/>
      <c r="AU143" s="752"/>
      <c r="AV143" s="752"/>
      <c r="AW143" s="752"/>
      <c r="AX143" s="752"/>
      <c r="AY143" s="752"/>
      <c r="AZ143" s="675"/>
      <c r="BA143" s="675"/>
      <c r="BB143" s="675"/>
      <c r="BC143" s="675"/>
      <c r="BD143" s="675"/>
      <c r="BE143" s="675"/>
      <c r="BF143" s="675"/>
      <c r="BG143" s="675"/>
      <c r="BH143" s="675"/>
      <c r="BI143" s="675"/>
      <c r="BJ143" s="675"/>
      <c r="BK143" s="675"/>
      <c r="BL143" s="675"/>
      <c r="BM143" s="675"/>
      <c r="BN143" s="675"/>
      <c r="BO143" s="675"/>
      <c r="BP143" s="675"/>
      <c r="BQ143" s="675"/>
      <c r="BR143" s="675"/>
      <c r="BS143" s="675"/>
      <c r="BT143" s="675"/>
      <c r="BU143" s="675"/>
      <c r="BV143" s="675"/>
      <c r="BW143" s="675"/>
      <c r="BX143" s="675"/>
      <c r="BY143" s="675"/>
      <c r="BZ143" s="675"/>
      <c r="CA143" s="675"/>
      <c r="CB143" s="675"/>
      <c r="CC143" s="675"/>
      <c r="CD143" s="675"/>
      <c r="CE143" s="675"/>
      <c r="CF143" s="675"/>
      <c r="CG143" s="675"/>
      <c r="CH143" s="675"/>
      <c r="CI143" s="675"/>
      <c r="CJ143" s="675"/>
      <c r="CK143" s="675"/>
      <c r="CL143" s="675"/>
      <c r="CM143" s="675"/>
      <c r="CN143" s="675"/>
      <c r="CO143" s="675"/>
      <c r="CP143" s="675"/>
      <c r="CQ143" s="675"/>
      <c r="CR143" s="675"/>
      <c r="CS143" s="675"/>
      <c r="CT143" s="675"/>
      <c r="CU143" s="675"/>
      <c r="CV143" s="675"/>
      <c r="CW143" s="675"/>
      <c r="CX143" s="675"/>
      <c r="CY143" s="675"/>
      <c r="CZ143" s="675"/>
      <c r="DA143" s="675"/>
      <c r="DB143" s="675"/>
      <c r="DC143" s="675"/>
      <c r="DD143" s="675"/>
      <c r="DE143" s="675"/>
      <c r="DF143" s="675"/>
      <c r="DG143" s="675"/>
      <c r="DH143" s="675"/>
      <c r="DI143" s="675"/>
      <c r="DJ143" s="675"/>
      <c r="DK143" s="675"/>
      <c r="DL143" s="675"/>
      <c r="DM143" s="675"/>
      <c r="DN143" s="675"/>
      <c r="DO143" s="675"/>
      <c r="DP143" s="675"/>
      <c r="DQ143" s="675"/>
      <c r="DR143" s="675"/>
      <c r="DS143" s="675"/>
      <c r="DT143" s="675"/>
      <c r="DU143" s="675"/>
      <c r="DV143" s="675"/>
      <c r="DW143" s="675"/>
      <c r="DX143" s="675"/>
      <c r="DY143" s="675"/>
      <c r="DZ143" s="675"/>
      <c r="EA143" s="675"/>
      <c r="EB143" s="675"/>
      <c r="EC143" s="675"/>
      <c r="ED143" s="675"/>
      <c r="EE143" s="675"/>
      <c r="EF143" s="675"/>
      <c r="EG143" s="675"/>
      <c r="EH143" s="675"/>
      <c r="EI143" s="675"/>
      <c r="EJ143" s="675"/>
      <c r="EK143" s="675"/>
      <c r="EL143" s="675"/>
      <c r="EM143" s="675"/>
      <c r="EN143" s="675"/>
      <c r="EO143" s="675"/>
      <c r="EP143" s="675"/>
    </row>
    <row r="144" spans="1:146" x14ac:dyDescent="0.15">
      <c r="A144" s="675"/>
      <c r="B144" s="675"/>
      <c r="C144" s="675"/>
      <c r="D144" s="675"/>
      <c r="E144" s="675"/>
      <c r="F144" s="675"/>
      <c r="G144" s="675"/>
      <c r="H144" s="675"/>
      <c r="I144" s="675"/>
      <c r="J144" s="675"/>
      <c r="K144" s="675"/>
      <c r="L144" s="675"/>
      <c r="M144" s="675"/>
      <c r="N144" s="675"/>
      <c r="O144" s="675"/>
      <c r="P144" s="675"/>
      <c r="Q144" s="675"/>
      <c r="R144" s="675"/>
      <c r="S144" s="675"/>
      <c r="T144" s="891"/>
      <c r="U144" s="675"/>
      <c r="V144" s="675"/>
      <c r="W144" s="675"/>
      <c r="X144" s="675"/>
      <c r="Y144" s="675"/>
      <c r="Z144" s="675"/>
      <c r="AA144" s="675"/>
      <c r="AB144" s="675"/>
      <c r="AC144" s="675"/>
      <c r="AD144" s="675"/>
      <c r="AE144" s="675"/>
      <c r="AF144" s="675"/>
      <c r="AG144" s="675"/>
      <c r="AH144" s="675"/>
      <c r="AI144" s="675"/>
      <c r="AJ144" s="675"/>
      <c r="AK144" s="675"/>
      <c r="AL144" s="675"/>
      <c r="AM144" s="675"/>
      <c r="AN144" s="675"/>
      <c r="AO144" s="675"/>
      <c r="AP144" s="675"/>
      <c r="AQ144" s="675"/>
      <c r="AR144" s="675"/>
      <c r="AS144" s="675"/>
      <c r="AT144" s="675"/>
      <c r="AU144" s="752"/>
      <c r="AV144" s="752"/>
      <c r="AW144" s="752"/>
      <c r="AX144" s="752"/>
      <c r="AY144" s="752"/>
      <c r="AZ144" s="675"/>
      <c r="BA144" s="675"/>
      <c r="BB144" s="675"/>
      <c r="BC144" s="675"/>
      <c r="BD144" s="675"/>
      <c r="BE144" s="675"/>
      <c r="BF144" s="675"/>
      <c r="BG144" s="675"/>
      <c r="BH144" s="675"/>
      <c r="BI144" s="675"/>
      <c r="BJ144" s="675"/>
      <c r="BK144" s="675"/>
      <c r="BL144" s="675"/>
      <c r="BM144" s="675"/>
      <c r="BN144" s="675"/>
      <c r="BO144" s="675"/>
      <c r="BP144" s="675"/>
      <c r="BQ144" s="675"/>
      <c r="BR144" s="675"/>
      <c r="BS144" s="675"/>
      <c r="BT144" s="675"/>
      <c r="BU144" s="675"/>
      <c r="BV144" s="675"/>
      <c r="BW144" s="675"/>
      <c r="BX144" s="675"/>
      <c r="BY144" s="675"/>
      <c r="BZ144" s="675"/>
      <c r="CA144" s="675"/>
      <c r="CB144" s="675"/>
      <c r="CC144" s="675"/>
      <c r="CD144" s="675"/>
      <c r="CE144" s="675"/>
      <c r="CF144" s="675"/>
      <c r="CG144" s="675"/>
      <c r="CH144" s="675"/>
      <c r="CI144" s="675"/>
      <c r="CJ144" s="675"/>
      <c r="CK144" s="675"/>
      <c r="CL144" s="675"/>
      <c r="CM144" s="675"/>
      <c r="CN144" s="675"/>
      <c r="CO144" s="675"/>
      <c r="CP144" s="675"/>
      <c r="CQ144" s="675"/>
      <c r="CR144" s="675"/>
      <c r="CS144" s="675"/>
      <c r="CT144" s="675"/>
      <c r="CU144" s="675"/>
      <c r="CV144" s="675"/>
      <c r="CW144" s="675"/>
      <c r="CX144" s="675"/>
      <c r="CY144" s="675"/>
      <c r="CZ144" s="675"/>
      <c r="DA144" s="675"/>
      <c r="DB144" s="675"/>
      <c r="DC144" s="675"/>
      <c r="DD144" s="675"/>
      <c r="DE144" s="675"/>
      <c r="DF144" s="675"/>
      <c r="DG144" s="675"/>
      <c r="DH144" s="675"/>
      <c r="DI144" s="675"/>
      <c r="DJ144" s="675"/>
      <c r="DK144" s="675"/>
      <c r="DL144" s="675"/>
      <c r="DM144" s="675"/>
      <c r="DN144" s="675"/>
      <c r="DO144" s="675"/>
      <c r="DP144" s="675"/>
      <c r="DQ144" s="675"/>
      <c r="DR144" s="675"/>
      <c r="DS144" s="675"/>
      <c r="DT144" s="675"/>
      <c r="DU144" s="675"/>
      <c r="DV144" s="675"/>
      <c r="DW144" s="675"/>
      <c r="DX144" s="675"/>
      <c r="DY144" s="675"/>
      <c r="DZ144" s="675"/>
      <c r="EA144" s="675"/>
      <c r="EB144" s="675"/>
      <c r="EC144" s="675"/>
      <c r="ED144" s="675"/>
      <c r="EE144" s="675"/>
      <c r="EF144" s="675"/>
      <c r="EG144" s="675"/>
      <c r="EH144" s="675"/>
      <c r="EI144" s="675"/>
      <c r="EJ144" s="675"/>
      <c r="EK144" s="675"/>
      <c r="EL144" s="675"/>
      <c r="EM144" s="675"/>
      <c r="EN144" s="675"/>
      <c r="EO144" s="675"/>
      <c r="EP144" s="675"/>
    </row>
    <row r="145" spans="1:146" x14ac:dyDescent="0.15">
      <c r="A145" s="675"/>
      <c r="B145" s="675"/>
      <c r="C145" s="675"/>
      <c r="D145" s="675"/>
      <c r="E145" s="675"/>
      <c r="F145" s="675"/>
      <c r="G145" s="675"/>
      <c r="H145" s="675"/>
      <c r="I145" s="675"/>
      <c r="J145" s="675"/>
      <c r="K145" s="675"/>
      <c r="L145" s="675"/>
      <c r="M145" s="675"/>
      <c r="N145" s="675"/>
      <c r="O145" s="675"/>
      <c r="P145" s="675"/>
      <c r="Q145" s="675"/>
      <c r="R145" s="675"/>
      <c r="S145" s="675"/>
      <c r="T145" s="891"/>
      <c r="U145" s="675"/>
      <c r="V145" s="675"/>
      <c r="W145" s="675"/>
      <c r="X145" s="675"/>
      <c r="Y145" s="675"/>
      <c r="Z145" s="675"/>
      <c r="AA145" s="675"/>
      <c r="AB145" s="675"/>
      <c r="AC145" s="675"/>
      <c r="AD145" s="675"/>
      <c r="AE145" s="675"/>
      <c r="AF145" s="675"/>
      <c r="AG145" s="675"/>
      <c r="AH145" s="675"/>
      <c r="AI145" s="675"/>
      <c r="AJ145" s="675"/>
      <c r="AK145" s="675"/>
      <c r="AL145" s="675"/>
      <c r="AM145" s="675"/>
      <c r="AN145" s="675"/>
      <c r="AO145" s="675"/>
      <c r="AP145" s="675"/>
      <c r="AQ145" s="675"/>
      <c r="AR145" s="675"/>
      <c r="AS145" s="675"/>
      <c r="AT145" s="675"/>
      <c r="AU145" s="752"/>
      <c r="AV145" s="752"/>
      <c r="AW145" s="752"/>
      <c r="AX145" s="752"/>
      <c r="AY145" s="752"/>
      <c r="AZ145" s="675"/>
      <c r="BA145" s="675"/>
      <c r="BB145" s="675"/>
      <c r="BC145" s="675"/>
      <c r="BD145" s="675"/>
      <c r="BE145" s="675"/>
      <c r="BF145" s="675"/>
      <c r="BG145" s="675"/>
      <c r="BH145" s="675"/>
      <c r="BI145" s="675"/>
      <c r="BJ145" s="675"/>
      <c r="BK145" s="675"/>
      <c r="BL145" s="675"/>
      <c r="BM145" s="675"/>
      <c r="BN145" s="675"/>
      <c r="BO145" s="675"/>
      <c r="BP145" s="675"/>
      <c r="BQ145" s="675"/>
      <c r="BR145" s="675"/>
      <c r="BS145" s="675"/>
      <c r="BT145" s="675"/>
      <c r="BU145" s="675"/>
      <c r="BV145" s="675"/>
      <c r="BW145" s="675"/>
      <c r="BX145" s="675"/>
      <c r="BY145" s="675"/>
      <c r="BZ145" s="675"/>
      <c r="CA145" s="675"/>
      <c r="CB145" s="675"/>
      <c r="CC145" s="675"/>
      <c r="CD145" s="675"/>
      <c r="CE145" s="675"/>
      <c r="CF145" s="675"/>
      <c r="CG145" s="675"/>
      <c r="CH145" s="675"/>
      <c r="CI145" s="675"/>
      <c r="CJ145" s="675"/>
      <c r="CK145" s="675"/>
      <c r="CL145" s="675"/>
      <c r="CM145" s="675"/>
      <c r="CN145" s="675"/>
      <c r="CO145" s="675"/>
      <c r="CP145" s="675"/>
      <c r="CQ145" s="675"/>
      <c r="CR145" s="675"/>
      <c r="CS145" s="675"/>
      <c r="CT145" s="675"/>
      <c r="CU145" s="675"/>
      <c r="CV145" s="675"/>
      <c r="CW145" s="675"/>
      <c r="CX145" s="675"/>
      <c r="CY145" s="675"/>
      <c r="CZ145" s="675"/>
      <c r="DA145" s="675"/>
      <c r="DB145" s="675"/>
      <c r="DC145" s="675"/>
      <c r="DD145" s="675"/>
      <c r="DE145" s="675"/>
      <c r="DF145" s="675"/>
      <c r="DG145" s="675"/>
      <c r="DH145" s="675"/>
      <c r="DI145" s="675"/>
      <c r="DJ145" s="675"/>
      <c r="DK145" s="675"/>
      <c r="DL145" s="675"/>
      <c r="DM145" s="675"/>
      <c r="DN145" s="675"/>
      <c r="DO145" s="675"/>
      <c r="DP145" s="675"/>
      <c r="DQ145" s="675"/>
      <c r="DR145" s="675"/>
      <c r="DS145" s="675"/>
      <c r="DT145" s="675"/>
      <c r="DU145" s="675"/>
      <c r="DV145" s="675"/>
      <c r="DW145" s="675"/>
      <c r="DX145" s="675"/>
      <c r="DY145" s="675"/>
      <c r="DZ145" s="675"/>
      <c r="EA145" s="675"/>
      <c r="EB145" s="675"/>
      <c r="EC145" s="675"/>
      <c r="ED145" s="675"/>
      <c r="EE145" s="675"/>
      <c r="EF145" s="675"/>
      <c r="EG145" s="675"/>
      <c r="EH145" s="675"/>
      <c r="EI145" s="675"/>
      <c r="EJ145" s="675"/>
      <c r="EK145" s="675"/>
      <c r="EL145" s="675"/>
      <c r="EM145" s="675"/>
      <c r="EN145" s="675"/>
      <c r="EO145" s="675"/>
      <c r="EP145" s="675"/>
    </row>
    <row r="146" spans="1:146" x14ac:dyDescent="0.15">
      <c r="A146" s="675"/>
      <c r="B146" s="675"/>
      <c r="C146" s="675"/>
      <c r="D146" s="675"/>
      <c r="E146" s="675"/>
      <c r="F146" s="675"/>
      <c r="G146" s="675"/>
      <c r="H146" s="675"/>
      <c r="I146" s="675"/>
      <c r="J146" s="675"/>
      <c r="K146" s="675"/>
      <c r="L146" s="675"/>
      <c r="M146" s="675"/>
      <c r="N146" s="675"/>
      <c r="O146" s="675"/>
      <c r="P146" s="675"/>
      <c r="Q146" s="675"/>
      <c r="R146" s="675"/>
      <c r="S146" s="675"/>
      <c r="T146" s="891"/>
      <c r="U146" s="675"/>
      <c r="V146" s="675"/>
      <c r="W146" s="675"/>
      <c r="X146" s="675"/>
      <c r="Y146" s="675"/>
      <c r="Z146" s="675"/>
      <c r="AA146" s="675"/>
      <c r="AB146" s="675"/>
      <c r="AC146" s="675"/>
      <c r="AD146" s="675"/>
      <c r="AE146" s="675"/>
      <c r="AF146" s="675"/>
      <c r="AG146" s="675"/>
      <c r="AH146" s="675"/>
      <c r="AI146" s="675"/>
      <c r="AJ146" s="675"/>
      <c r="AK146" s="675"/>
      <c r="AL146" s="675"/>
      <c r="AM146" s="675"/>
      <c r="AN146" s="675"/>
      <c r="AO146" s="675"/>
      <c r="AP146" s="675"/>
      <c r="AQ146" s="675"/>
      <c r="AR146" s="675"/>
      <c r="AS146" s="675"/>
      <c r="AT146" s="675"/>
      <c r="AU146" s="752"/>
      <c r="AV146" s="752"/>
      <c r="AW146" s="752"/>
      <c r="AX146" s="752"/>
      <c r="AY146" s="752"/>
      <c r="AZ146" s="675"/>
      <c r="BA146" s="675"/>
      <c r="BB146" s="675"/>
      <c r="BC146" s="675"/>
      <c r="BD146" s="675"/>
      <c r="BE146" s="675"/>
      <c r="BF146" s="675"/>
      <c r="BG146" s="675"/>
      <c r="BH146" s="675"/>
      <c r="BI146" s="675"/>
      <c r="BJ146" s="675"/>
      <c r="BK146" s="675"/>
      <c r="BL146" s="675"/>
      <c r="BM146" s="675"/>
      <c r="BN146" s="675"/>
      <c r="BO146" s="675"/>
      <c r="BP146" s="675"/>
      <c r="BQ146" s="675"/>
      <c r="BR146" s="675"/>
      <c r="BS146" s="675"/>
      <c r="BT146" s="675"/>
      <c r="BU146" s="675"/>
      <c r="BV146" s="675"/>
      <c r="BW146" s="675"/>
      <c r="BX146" s="675"/>
      <c r="BY146" s="675"/>
      <c r="BZ146" s="675"/>
      <c r="CA146" s="675"/>
      <c r="CB146" s="675"/>
      <c r="CC146" s="675"/>
      <c r="CD146" s="675"/>
      <c r="CE146" s="675"/>
      <c r="CF146" s="675"/>
      <c r="CG146" s="675"/>
      <c r="CH146" s="675"/>
      <c r="CI146" s="675"/>
      <c r="CJ146" s="675"/>
      <c r="CK146" s="675"/>
      <c r="CL146" s="675"/>
      <c r="CM146" s="675"/>
      <c r="CN146" s="675"/>
      <c r="CO146" s="675"/>
      <c r="CP146" s="675"/>
      <c r="CQ146" s="675"/>
      <c r="CR146" s="675"/>
      <c r="CS146" s="675"/>
      <c r="CT146" s="675"/>
      <c r="CU146" s="675"/>
      <c r="CV146" s="675"/>
      <c r="CW146" s="675"/>
      <c r="CX146" s="675"/>
      <c r="CY146" s="675"/>
      <c r="CZ146" s="675"/>
      <c r="DA146" s="675"/>
      <c r="DB146" s="675"/>
      <c r="DC146" s="675"/>
      <c r="DD146" s="675"/>
      <c r="DE146" s="675"/>
      <c r="DF146" s="675"/>
      <c r="DG146" s="675"/>
      <c r="DH146" s="675"/>
      <c r="DI146" s="675"/>
      <c r="DJ146" s="675"/>
      <c r="DK146" s="675"/>
      <c r="DL146" s="675"/>
      <c r="DM146" s="675"/>
      <c r="DN146" s="675"/>
      <c r="DO146" s="675"/>
      <c r="DP146" s="675"/>
      <c r="DQ146" s="675"/>
      <c r="DR146" s="675"/>
      <c r="DS146" s="675"/>
      <c r="DT146" s="675"/>
      <c r="DU146" s="675"/>
      <c r="DV146" s="675"/>
      <c r="DW146" s="675"/>
      <c r="DX146" s="675"/>
      <c r="DY146" s="675"/>
      <c r="DZ146" s="675"/>
      <c r="EA146" s="675"/>
      <c r="EB146" s="675"/>
      <c r="EC146" s="675"/>
      <c r="ED146" s="675"/>
      <c r="EE146" s="675"/>
      <c r="EF146" s="675"/>
      <c r="EG146" s="675"/>
      <c r="EH146" s="675"/>
      <c r="EI146" s="675"/>
      <c r="EJ146" s="675"/>
      <c r="EK146" s="675"/>
      <c r="EL146" s="675"/>
      <c r="EM146" s="675"/>
      <c r="EN146" s="675"/>
      <c r="EO146" s="675"/>
      <c r="EP146" s="675"/>
    </row>
    <row r="147" spans="1:146" x14ac:dyDescent="0.15">
      <c r="A147" s="675"/>
      <c r="B147" s="675"/>
      <c r="C147" s="675"/>
      <c r="D147" s="675"/>
      <c r="E147" s="675"/>
      <c r="F147" s="675"/>
      <c r="G147" s="675"/>
      <c r="H147" s="675"/>
      <c r="I147" s="675"/>
      <c r="J147" s="675"/>
      <c r="K147" s="675"/>
      <c r="L147" s="675"/>
      <c r="M147" s="675"/>
      <c r="N147" s="675"/>
      <c r="O147" s="675"/>
      <c r="P147" s="675"/>
      <c r="Q147" s="675"/>
      <c r="R147" s="675"/>
      <c r="S147" s="675"/>
      <c r="T147" s="891"/>
      <c r="U147" s="675"/>
      <c r="V147" s="675"/>
      <c r="W147" s="675"/>
      <c r="X147" s="675"/>
      <c r="Y147" s="675"/>
      <c r="Z147" s="675"/>
      <c r="AA147" s="675"/>
      <c r="AB147" s="675"/>
      <c r="AC147" s="675"/>
      <c r="AD147" s="675"/>
      <c r="AE147" s="675"/>
      <c r="AF147" s="675"/>
      <c r="AG147" s="675"/>
      <c r="AH147" s="675"/>
      <c r="AI147" s="675"/>
      <c r="AJ147" s="675"/>
      <c r="AK147" s="675"/>
      <c r="AL147" s="675"/>
      <c r="AM147" s="675"/>
      <c r="AN147" s="675"/>
      <c r="AO147" s="675"/>
      <c r="AP147" s="675"/>
      <c r="AQ147" s="675"/>
      <c r="AR147" s="675"/>
      <c r="AS147" s="675"/>
      <c r="AT147" s="675"/>
      <c r="AU147" s="752"/>
      <c r="AV147" s="752"/>
      <c r="AW147" s="752"/>
      <c r="AX147" s="752"/>
      <c r="AY147" s="752"/>
      <c r="AZ147" s="675"/>
      <c r="BA147" s="675"/>
      <c r="BB147" s="675"/>
      <c r="BC147" s="675"/>
      <c r="BD147" s="675"/>
      <c r="BE147" s="675"/>
      <c r="BF147" s="675"/>
      <c r="BG147" s="675"/>
      <c r="BH147" s="675"/>
      <c r="BI147" s="675"/>
      <c r="BJ147" s="675"/>
      <c r="BK147" s="675"/>
      <c r="BL147" s="675"/>
      <c r="BM147" s="675"/>
      <c r="BN147" s="675"/>
      <c r="BO147" s="675"/>
      <c r="BP147" s="675"/>
      <c r="BQ147" s="675"/>
      <c r="BR147" s="675"/>
      <c r="BS147" s="675"/>
      <c r="BT147" s="675"/>
      <c r="BU147" s="675"/>
      <c r="BV147" s="675"/>
      <c r="BW147" s="675"/>
      <c r="BX147" s="675"/>
      <c r="BY147" s="675"/>
      <c r="BZ147" s="675"/>
      <c r="CA147" s="675"/>
      <c r="CB147" s="675"/>
      <c r="CC147" s="675"/>
      <c r="CD147" s="675"/>
      <c r="CE147" s="675"/>
      <c r="CF147" s="675"/>
      <c r="CG147" s="675"/>
      <c r="CH147" s="675"/>
      <c r="CI147" s="675"/>
      <c r="CJ147" s="675"/>
      <c r="CK147" s="675"/>
      <c r="CL147" s="675"/>
      <c r="CM147" s="675"/>
      <c r="CN147" s="675"/>
      <c r="CO147" s="675"/>
      <c r="CP147" s="675"/>
      <c r="CQ147" s="675"/>
      <c r="CR147" s="675"/>
      <c r="CS147" s="675"/>
      <c r="CT147" s="675"/>
      <c r="CU147" s="675"/>
      <c r="CV147" s="675"/>
      <c r="CW147" s="675"/>
      <c r="CX147" s="675"/>
      <c r="CY147" s="675"/>
      <c r="CZ147" s="675"/>
      <c r="DA147" s="675"/>
      <c r="DB147" s="675"/>
      <c r="DC147" s="675"/>
      <c r="DD147" s="675"/>
      <c r="DE147" s="675"/>
      <c r="DF147" s="675"/>
      <c r="DG147" s="675"/>
      <c r="DH147" s="675"/>
      <c r="DI147" s="675"/>
      <c r="DJ147" s="675"/>
      <c r="DK147" s="675"/>
      <c r="DL147" s="675"/>
      <c r="DM147" s="675"/>
      <c r="DN147" s="675"/>
      <c r="DO147" s="675"/>
      <c r="DP147" s="675"/>
      <c r="DQ147" s="675"/>
      <c r="DR147" s="675"/>
      <c r="DS147" s="675"/>
      <c r="DT147" s="675"/>
      <c r="DU147" s="675"/>
      <c r="DV147" s="675"/>
      <c r="DW147" s="675"/>
      <c r="DX147" s="675"/>
      <c r="DY147" s="675"/>
      <c r="DZ147" s="675"/>
      <c r="EA147" s="675"/>
      <c r="EB147" s="675"/>
      <c r="EC147" s="675"/>
      <c r="ED147" s="675"/>
      <c r="EE147" s="675"/>
      <c r="EF147" s="675"/>
      <c r="EG147" s="675"/>
      <c r="EH147" s="675"/>
      <c r="EI147" s="675"/>
      <c r="EJ147" s="675"/>
      <c r="EK147" s="675"/>
      <c r="EL147" s="675"/>
      <c r="EM147" s="675"/>
      <c r="EN147" s="675"/>
      <c r="EO147" s="675"/>
      <c r="EP147" s="675"/>
    </row>
    <row r="148" spans="1:146" x14ac:dyDescent="0.15">
      <c r="A148" s="675"/>
      <c r="B148" s="675"/>
      <c r="C148" s="675"/>
      <c r="D148" s="675"/>
      <c r="E148" s="675"/>
      <c r="F148" s="675"/>
      <c r="G148" s="675"/>
      <c r="H148" s="675"/>
      <c r="I148" s="675"/>
      <c r="J148" s="675"/>
      <c r="K148" s="675"/>
      <c r="L148" s="675"/>
      <c r="M148" s="675"/>
      <c r="N148" s="675"/>
      <c r="O148" s="675"/>
      <c r="P148" s="675"/>
      <c r="Q148" s="675"/>
      <c r="R148" s="675"/>
      <c r="S148" s="675"/>
      <c r="T148" s="891"/>
      <c r="U148" s="675"/>
      <c r="V148" s="675"/>
      <c r="W148" s="675"/>
      <c r="X148" s="675"/>
      <c r="Y148" s="675"/>
      <c r="Z148" s="675"/>
      <c r="AA148" s="675"/>
      <c r="AB148" s="675"/>
      <c r="AC148" s="675"/>
      <c r="AD148" s="675"/>
      <c r="AE148" s="675"/>
      <c r="AF148" s="675"/>
      <c r="AG148" s="675"/>
      <c r="AH148" s="675"/>
      <c r="AI148" s="675"/>
      <c r="AJ148" s="675"/>
      <c r="AK148" s="675"/>
      <c r="AL148" s="675"/>
      <c r="AM148" s="675"/>
      <c r="AN148" s="675"/>
      <c r="AO148" s="675"/>
      <c r="AP148" s="675"/>
      <c r="AQ148" s="675"/>
      <c r="AR148" s="675"/>
      <c r="AS148" s="675"/>
      <c r="AT148" s="675"/>
      <c r="AU148" s="752"/>
      <c r="AV148" s="752"/>
      <c r="AW148" s="752"/>
      <c r="AX148" s="752"/>
      <c r="AY148" s="752"/>
      <c r="AZ148" s="675"/>
      <c r="BA148" s="675"/>
      <c r="BB148" s="675"/>
      <c r="BC148" s="675"/>
      <c r="BD148" s="675"/>
      <c r="BE148" s="675"/>
      <c r="BF148" s="675"/>
      <c r="BG148" s="675"/>
      <c r="BH148" s="675"/>
      <c r="BI148" s="675"/>
      <c r="BJ148" s="675"/>
      <c r="BK148" s="675"/>
      <c r="BL148" s="675"/>
      <c r="BM148" s="675"/>
      <c r="BN148" s="675"/>
      <c r="BO148" s="675"/>
      <c r="BP148" s="675"/>
      <c r="BQ148" s="675"/>
      <c r="BR148" s="675"/>
      <c r="BS148" s="675"/>
      <c r="BT148" s="675"/>
      <c r="BU148" s="675"/>
      <c r="BV148" s="675"/>
      <c r="BW148" s="675"/>
      <c r="BX148" s="675"/>
      <c r="BY148" s="675"/>
      <c r="BZ148" s="675"/>
      <c r="CA148" s="675"/>
      <c r="CB148" s="675"/>
      <c r="CC148" s="675"/>
      <c r="CD148" s="675"/>
      <c r="CE148" s="675"/>
      <c r="CF148" s="675"/>
      <c r="CG148" s="675"/>
      <c r="CH148" s="675"/>
      <c r="CI148" s="675"/>
      <c r="CJ148" s="675"/>
      <c r="CK148" s="675"/>
      <c r="CL148" s="675"/>
      <c r="CM148" s="675"/>
      <c r="CN148" s="675"/>
      <c r="CO148" s="675"/>
      <c r="CP148" s="675"/>
      <c r="CQ148" s="675"/>
      <c r="CR148" s="675"/>
      <c r="CS148" s="675"/>
      <c r="CT148" s="675"/>
      <c r="CU148" s="675"/>
      <c r="CV148" s="675"/>
      <c r="CW148" s="675"/>
      <c r="CX148" s="675"/>
      <c r="CY148" s="675"/>
      <c r="CZ148" s="675"/>
      <c r="DA148" s="675"/>
      <c r="DB148" s="675"/>
      <c r="DC148" s="675"/>
      <c r="DD148" s="675"/>
      <c r="DE148" s="675"/>
      <c r="DF148" s="675"/>
      <c r="DG148" s="675"/>
      <c r="DH148" s="675"/>
      <c r="DI148" s="675"/>
      <c r="DJ148" s="675"/>
      <c r="DK148" s="675"/>
      <c r="DL148" s="675"/>
      <c r="DM148" s="675"/>
      <c r="DN148" s="675"/>
      <c r="DO148" s="675"/>
      <c r="DP148" s="675"/>
      <c r="DQ148" s="675"/>
      <c r="DR148" s="675"/>
      <c r="DS148" s="675"/>
      <c r="DT148" s="675"/>
      <c r="DU148" s="675"/>
      <c r="DV148" s="675"/>
      <c r="DW148" s="675"/>
      <c r="DX148" s="675"/>
      <c r="DY148" s="675"/>
      <c r="DZ148" s="675"/>
      <c r="EA148" s="675"/>
      <c r="EB148" s="675"/>
      <c r="EC148" s="675"/>
      <c r="ED148" s="675"/>
      <c r="EE148" s="675"/>
      <c r="EF148" s="675"/>
      <c r="EG148" s="675"/>
      <c r="EH148" s="675"/>
      <c r="EI148" s="675"/>
      <c r="EJ148" s="675"/>
      <c r="EK148" s="675"/>
      <c r="EL148" s="675"/>
      <c r="EM148" s="675"/>
      <c r="EN148" s="675"/>
      <c r="EO148" s="675"/>
      <c r="EP148" s="675"/>
    </row>
    <row r="149" spans="1:146" x14ac:dyDescent="0.15">
      <c r="A149" s="675"/>
      <c r="B149" s="675"/>
      <c r="C149" s="675"/>
      <c r="D149" s="675"/>
      <c r="E149" s="675"/>
      <c r="F149" s="675"/>
      <c r="G149" s="675"/>
      <c r="H149" s="675"/>
      <c r="I149" s="675"/>
      <c r="J149" s="675"/>
      <c r="K149" s="675"/>
      <c r="L149" s="675"/>
      <c r="M149" s="675"/>
      <c r="N149" s="675"/>
      <c r="O149" s="675"/>
      <c r="P149" s="675"/>
      <c r="Q149" s="675"/>
      <c r="R149" s="675"/>
      <c r="S149" s="675"/>
      <c r="T149" s="891"/>
      <c r="U149" s="675"/>
      <c r="V149" s="675"/>
      <c r="W149" s="675"/>
      <c r="X149" s="675"/>
      <c r="Y149" s="675"/>
      <c r="Z149" s="675"/>
      <c r="AA149" s="675"/>
      <c r="AB149" s="675"/>
      <c r="AC149" s="675"/>
      <c r="AD149" s="675"/>
      <c r="AE149" s="675"/>
      <c r="AF149" s="675"/>
      <c r="AG149" s="675"/>
      <c r="AH149" s="675"/>
      <c r="AI149" s="675"/>
      <c r="AJ149" s="675"/>
      <c r="AK149" s="675"/>
      <c r="AL149" s="675"/>
      <c r="AM149" s="675"/>
      <c r="AN149" s="675"/>
      <c r="AO149" s="675"/>
      <c r="AP149" s="675"/>
      <c r="AQ149" s="675"/>
      <c r="AR149" s="675"/>
      <c r="AS149" s="675"/>
      <c r="AT149" s="675"/>
      <c r="AU149" s="752"/>
      <c r="AV149" s="752"/>
      <c r="AW149" s="752"/>
      <c r="AX149" s="752"/>
      <c r="AY149" s="752"/>
      <c r="AZ149" s="675"/>
      <c r="BA149" s="675"/>
      <c r="BB149" s="675"/>
      <c r="BC149" s="675"/>
      <c r="BD149" s="675"/>
      <c r="BE149" s="675"/>
      <c r="BF149" s="675"/>
      <c r="BG149" s="675"/>
      <c r="BH149" s="675"/>
      <c r="BI149" s="675"/>
      <c r="BJ149" s="675"/>
      <c r="BK149" s="675"/>
      <c r="BL149" s="675"/>
      <c r="BM149" s="675"/>
      <c r="BN149" s="675"/>
      <c r="BO149" s="675"/>
      <c r="BP149" s="675"/>
      <c r="BQ149" s="675"/>
      <c r="BR149" s="675"/>
      <c r="BS149" s="675"/>
      <c r="BT149" s="675"/>
      <c r="BU149" s="675"/>
      <c r="BV149" s="675"/>
      <c r="BW149" s="675"/>
      <c r="BX149" s="675"/>
      <c r="BY149" s="675"/>
      <c r="BZ149" s="675"/>
      <c r="CA149" s="675"/>
      <c r="CB149" s="675"/>
      <c r="CC149" s="675"/>
      <c r="CD149" s="675"/>
      <c r="CE149" s="675"/>
      <c r="CF149" s="675"/>
      <c r="CG149" s="675"/>
      <c r="CH149" s="675"/>
      <c r="CI149" s="675"/>
      <c r="CJ149" s="675"/>
      <c r="CK149" s="675"/>
      <c r="CL149" s="675"/>
      <c r="CM149" s="675"/>
      <c r="CN149" s="675"/>
      <c r="CO149" s="675"/>
      <c r="CP149" s="675"/>
      <c r="CQ149" s="675"/>
      <c r="CR149" s="675"/>
      <c r="CS149" s="675"/>
      <c r="CT149" s="675"/>
      <c r="CU149" s="675"/>
      <c r="CV149" s="675"/>
      <c r="CW149" s="675"/>
      <c r="CX149" s="675"/>
      <c r="CY149" s="675"/>
      <c r="CZ149" s="675"/>
      <c r="DA149" s="675"/>
      <c r="DB149" s="675"/>
      <c r="DC149" s="675"/>
      <c r="DD149" s="675"/>
      <c r="DE149" s="675"/>
      <c r="DF149" s="675"/>
      <c r="DG149" s="675"/>
      <c r="DH149" s="675"/>
      <c r="DI149" s="675"/>
      <c r="DJ149" s="675"/>
      <c r="DK149" s="675"/>
      <c r="DL149" s="675"/>
      <c r="DM149" s="675"/>
      <c r="DN149" s="675"/>
      <c r="DO149" s="675"/>
      <c r="DP149" s="675"/>
      <c r="DQ149" s="675"/>
      <c r="DR149" s="675"/>
      <c r="DS149" s="675"/>
      <c r="DT149" s="675"/>
      <c r="DU149" s="675"/>
      <c r="DV149" s="675"/>
      <c r="DW149" s="675"/>
      <c r="DX149" s="675"/>
      <c r="DY149" s="675"/>
      <c r="DZ149" s="675"/>
      <c r="EA149" s="675"/>
      <c r="EB149" s="675"/>
      <c r="EC149" s="675"/>
      <c r="ED149" s="675"/>
      <c r="EE149" s="675"/>
      <c r="EF149" s="675"/>
      <c r="EG149" s="675"/>
      <c r="EH149" s="675"/>
      <c r="EI149" s="675"/>
      <c r="EJ149" s="675"/>
      <c r="EK149" s="675"/>
      <c r="EL149" s="675"/>
      <c r="EM149" s="675"/>
      <c r="EN149" s="675"/>
      <c r="EO149" s="675"/>
      <c r="EP149" s="675"/>
    </row>
    <row r="150" spans="1:146" x14ac:dyDescent="0.15">
      <c r="A150" s="675"/>
      <c r="B150" s="675"/>
      <c r="C150" s="675"/>
      <c r="D150" s="675"/>
      <c r="E150" s="675"/>
      <c r="F150" s="675"/>
      <c r="G150" s="675"/>
      <c r="H150" s="675"/>
      <c r="I150" s="675"/>
      <c r="J150" s="675"/>
      <c r="K150" s="675"/>
      <c r="L150" s="675"/>
      <c r="M150" s="675"/>
      <c r="N150" s="675"/>
      <c r="O150" s="675"/>
      <c r="P150" s="675"/>
      <c r="Q150" s="675"/>
      <c r="R150" s="675"/>
      <c r="S150" s="675"/>
      <c r="T150" s="891"/>
      <c r="U150" s="675"/>
      <c r="V150" s="675"/>
      <c r="W150" s="675"/>
      <c r="X150" s="675"/>
      <c r="Y150" s="675"/>
      <c r="Z150" s="675"/>
      <c r="AA150" s="675"/>
      <c r="AB150" s="675"/>
      <c r="AC150" s="675"/>
      <c r="AD150" s="675"/>
      <c r="AE150" s="675"/>
      <c r="AF150" s="675"/>
      <c r="AG150" s="675"/>
      <c r="AH150" s="675"/>
      <c r="AI150" s="675"/>
      <c r="AJ150" s="675"/>
      <c r="AK150" s="675"/>
      <c r="AL150" s="675"/>
      <c r="AM150" s="675"/>
      <c r="AN150" s="675"/>
      <c r="AO150" s="675"/>
      <c r="AP150" s="675"/>
      <c r="AQ150" s="675"/>
      <c r="AR150" s="675"/>
      <c r="AS150" s="675"/>
      <c r="AT150" s="675"/>
      <c r="AU150" s="752"/>
      <c r="AV150" s="752"/>
      <c r="AW150" s="752"/>
      <c r="AX150" s="752"/>
      <c r="AY150" s="752"/>
      <c r="AZ150" s="675"/>
      <c r="BA150" s="675"/>
      <c r="BB150" s="675"/>
      <c r="BC150" s="675"/>
      <c r="BD150" s="675"/>
      <c r="BE150" s="675"/>
      <c r="BF150" s="675"/>
      <c r="BG150" s="675"/>
      <c r="BH150" s="675"/>
      <c r="BI150" s="675"/>
      <c r="BJ150" s="675"/>
      <c r="BK150" s="675"/>
      <c r="BL150" s="675"/>
      <c r="BM150" s="675"/>
      <c r="BN150" s="675"/>
      <c r="BO150" s="675"/>
      <c r="BP150" s="675"/>
      <c r="BQ150" s="675"/>
      <c r="BR150" s="675"/>
      <c r="BS150" s="675"/>
      <c r="BT150" s="675"/>
      <c r="BU150" s="675"/>
      <c r="BV150" s="675"/>
      <c r="BW150" s="675"/>
      <c r="BX150" s="675"/>
      <c r="BY150" s="675"/>
      <c r="BZ150" s="675"/>
      <c r="CA150" s="675"/>
      <c r="CB150" s="675"/>
      <c r="CC150" s="675"/>
      <c r="CD150" s="675"/>
      <c r="CE150" s="675"/>
      <c r="CF150" s="675"/>
      <c r="CG150" s="675"/>
      <c r="CH150" s="675"/>
      <c r="CI150" s="675"/>
      <c r="CJ150" s="675"/>
      <c r="CK150" s="675"/>
      <c r="CL150" s="675"/>
      <c r="CM150" s="675"/>
      <c r="CN150" s="675"/>
      <c r="CO150" s="675"/>
      <c r="CP150" s="675"/>
      <c r="CQ150" s="675"/>
      <c r="CR150" s="675"/>
      <c r="CS150" s="675"/>
      <c r="CT150" s="675"/>
      <c r="CU150" s="675"/>
      <c r="CV150" s="675"/>
      <c r="CW150" s="675"/>
      <c r="CX150" s="675"/>
      <c r="CY150" s="675"/>
      <c r="CZ150" s="675"/>
      <c r="DA150" s="675"/>
      <c r="DB150" s="675"/>
      <c r="DC150" s="675"/>
      <c r="DD150" s="675"/>
      <c r="DE150" s="675"/>
      <c r="DF150" s="675"/>
      <c r="DG150" s="675"/>
      <c r="DH150" s="675"/>
      <c r="DI150" s="675"/>
      <c r="DJ150" s="675"/>
      <c r="DK150" s="675"/>
      <c r="DL150" s="675"/>
      <c r="DM150" s="675"/>
      <c r="DN150" s="675"/>
      <c r="DO150" s="675"/>
      <c r="DP150" s="675"/>
      <c r="DQ150" s="675"/>
      <c r="DR150" s="675"/>
      <c r="DS150" s="675"/>
      <c r="DT150" s="675"/>
      <c r="DU150" s="675"/>
      <c r="DV150" s="675"/>
      <c r="DW150" s="675"/>
      <c r="DX150" s="675"/>
      <c r="DY150" s="675"/>
      <c r="DZ150" s="675"/>
      <c r="EA150" s="675"/>
      <c r="EB150" s="675"/>
      <c r="EC150" s="675"/>
      <c r="ED150" s="675"/>
      <c r="EE150" s="675"/>
      <c r="EF150" s="675"/>
      <c r="EG150" s="675"/>
      <c r="EH150" s="675"/>
      <c r="EI150" s="675"/>
      <c r="EJ150" s="675"/>
      <c r="EK150" s="675"/>
      <c r="EL150" s="675"/>
      <c r="EM150" s="675"/>
      <c r="EN150" s="675"/>
      <c r="EO150" s="675"/>
      <c r="EP150" s="675"/>
    </row>
    <row r="151" spans="1:146" x14ac:dyDescent="0.15">
      <c r="A151" s="675"/>
      <c r="B151" s="675"/>
      <c r="C151" s="675"/>
      <c r="D151" s="675"/>
      <c r="E151" s="675"/>
      <c r="F151" s="675"/>
      <c r="G151" s="675"/>
      <c r="H151" s="675"/>
      <c r="I151" s="675"/>
      <c r="J151" s="675"/>
      <c r="K151" s="675"/>
      <c r="L151" s="675"/>
      <c r="M151" s="675"/>
      <c r="N151" s="675"/>
      <c r="O151" s="675"/>
      <c r="P151" s="675"/>
      <c r="Q151" s="675"/>
      <c r="R151" s="675"/>
      <c r="S151" s="675"/>
      <c r="T151" s="891"/>
      <c r="U151" s="675"/>
      <c r="V151" s="675"/>
      <c r="W151" s="675"/>
      <c r="X151" s="675"/>
      <c r="Y151" s="675"/>
      <c r="Z151" s="675"/>
      <c r="AA151" s="675"/>
      <c r="AB151" s="675"/>
      <c r="AC151" s="675"/>
      <c r="AD151" s="675"/>
      <c r="AE151" s="675"/>
      <c r="AF151" s="675"/>
      <c r="AG151" s="675"/>
      <c r="AH151" s="675"/>
      <c r="AI151" s="675"/>
      <c r="AJ151" s="675"/>
      <c r="AK151" s="675"/>
      <c r="AL151" s="675"/>
      <c r="AM151" s="675"/>
      <c r="AN151" s="675"/>
      <c r="AO151" s="675"/>
      <c r="AP151" s="675"/>
      <c r="AQ151" s="675"/>
      <c r="AR151" s="675"/>
      <c r="AS151" s="675"/>
      <c r="AT151" s="675"/>
      <c r="AU151" s="752"/>
      <c r="AV151" s="752"/>
      <c r="AW151" s="752"/>
      <c r="AX151" s="752"/>
      <c r="AY151" s="752"/>
      <c r="AZ151" s="675"/>
      <c r="BA151" s="675"/>
      <c r="BB151" s="675"/>
      <c r="BC151" s="675"/>
      <c r="BD151" s="675"/>
      <c r="BE151" s="675"/>
      <c r="BF151" s="675"/>
      <c r="BG151" s="675"/>
      <c r="BH151" s="675"/>
      <c r="BI151" s="675"/>
      <c r="BJ151" s="675"/>
      <c r="BK151" s="675"/>
      <c r="BL151" s="675"/>
      <c r="BM151" s="675"/>
      <c r="BN151" s="675"/>
      <c r="BO151" s="675"/>
      <c r="BP151" s="675"/>
      <c r="BQ151" s="675"/>
      <c r="BR151" s="675"/>
      <c r="BS151" s="675"/>
      <c r="BT151" s="675"/>
      <c r="BU151" s="675"/>
      <c r="BV151" s="675"/>
      <c r="BW151" s="675"/>
      <c r="BX151" s="675"/>
      <c r="BY151" s="675"/>
      <c r="BZ151" s="675"/>
      <c r="CA151" s="675"/>
      <c r="CB151" s="675"/>
      <c r="CC151" s="675"/>
      <c r="CD151" s="675"/>
      <c r="CE151" s="675"/>
      <c r="CF151" s="675"/>
      <c r="CG151" s="675"/>
      <c r="CH151" s="675"/>
      <c r="CI151" s="675"/>
      <c r="CJ151" s="675"/>
      <c r="CK151" s="675"/>
      <c r="CL151" s="675"/>
      <c r="CM151" s="675"/>
      <c r="CN151" s="675"/>
      <c r="CO151" s="675"/>
      <c r="CP151" s="675"/>
      <c r="CQ151" s="675"/>
      <c r="CR151" s="675"/>
      <c r="CS151" s="675"/>
      <c r="CT151" s="675"/>
      <c r="CU151" s="675"/>
      <c r="CV151" s="675"/>
      <c r="CW151" s="675"/>
      <c r="CX151" s="675"/>
      <c r="CY151" s="675"/>
      <c r="CZ151" s="675"/>
      <c r="DA151" s="675"/>
      <c r="DB151" s="675"/>
      <c r="DC151" s="675"/>
      <c r="DD151" s="675"/>
      <c r="DE151" s="675"/>
      <c r="DF151" s="675"/>
      <c r="DG151" s="675"/>
      <c r="DH151" s="675"/>
      <c r="DI151" s="675"/>
      <c r="DJ151" s="675"/>
      <c r="DK151" s="675"/>
      <c r="DL151" s="675"/>
      <c r="DM151" s="675"/>
      <c r="DN151" s="675"/>
      <c r="DO151" s="675"/>
      <c r="DP151" s="675"/>
      <c r="DQ151" s="675"/>
      <c r="DR151" s="675"/>
      <c r="DS151" s="675"/>
      <c r="DT151" s="675"/>
      <c r="DU151" s="675"/>
      <c r="DV151" s="675"/>
      <c r="DW151" s="675"/>
      <c r="DX151" s="675"/>
      <c r="DY151" s="675"/>
      <c r="DZ151" s="675"/>
      <c r="EA151" s="675"/>
      <c r="EB151" s="675"/>
      <c r="EC151" s="675"/>
      <c r="ED151" s="675"/>
      <c r="EE151" s="675"/>
      <c r="EF151" s="675"/>
      <c r="EG151" s="675"/>
      <c r="EH151" s="675"/>
      <c r="EI151" s="675"/>
      <c r="EJ151" s="675"/>
      <c r="EK151" s="675"/>
      <c r="EL151" s="675"/>
      <c r="EM151" s="675"/>
      <c r="EN151" s="675"/>
      <c r="EO151" s="675"/>
      <c r="EP151" s="675"/>
    </row>
    <row r="152" spans="1:146" x14ac:dyDescent="0.15">
      <c r="A152" s="675"/>
      <c r="B152" s="675"/>
      <c r="C152" s="675"/>
      <c r="D152" s="675"/>
      <c r="E152" s="675"/>
      <c r="F152" s="675"/>
      <c r="G152" s="675"/>
      <c r="H152" s="675"/>
      <c r="I152" s="675"/>
      <c r="J152" s="675"/>
      <c r="K152" s="675"/>
      <c r="L152" s="675"/>
      <c r="M152" s="675"/>
      <c r="N152" s="675"/>
      <c r="O152" s="675"/>
      <c r="P152" s="675"/>
      <c r="Q152" s="675"/>
      <c r="R152" s="675"/>
      <c r="S152" s="675"/>
      <c r="T152" s="891"/>
      <c r="U152" s="675"/>
      <c r="V152" s="675"/>
      <c r="W152" s="675"/>
      <c r="X152" s="675"/>
      <c r="Y152" s="675"/>
      <c r="Z152" s="675"/>
      <c r="AA152" s="675"/>
      <c r="AB152" s="675"/>
      <c r="AC152" s="675"/>
      <c r="AD152" s="675"/>
      <c r="AE152" s="675"/>
      <c r="AF152" s="675"/>
      <c r="AG152" s="675"/>
      <c r="AH152" s="675"/>
      <c r="AI152" s="675"/>
      <c r="AJ152" s="675"/>
      <c r="AK152" s="675"/>
      <c r="AL152" s="675"/>
      <c r="AM152" s="675"/>
      <c r="AN152" s="675"/>
      <c r="AO152" s="675"/>
      <c r="AP152" s="675"/>
      <c r="AQ152" s="675"/>
      <c r="AR152" s="675"/>
      <c r="AS152" s="675"/>
      <c r="AT152" s="675"/>
      <c r="AU152" s="752"/>
      <c r="AV152" s="752"/>
      <c r="AW152" s="752"/>
      <c r="AX152" s="752"/>
      <c r="AY152" s="752"/>
      <c r="AZ152" s="675"/>
      <c r="BA152" s="675"/>
      <c r="BB152" s="675"/>
      <c r="BC152" s="675"/>
      <c r="BD152" s="675"/>
      <c r="BE152" s="675"/>
      <c r="BF152" s="675"/>
      <c r="BG152" s="675"/>
      <c r="BH152" s="675"/>
      <c r="BI152" s="675"/>
      <c r="BJ152" s="675"/>
      <c r="BK152" s="675"/>
      <c r="BL152" s="675"/>
      <c r="BM152" s="675"/>
      <c r="BN152" s="675"/>
      <c r="BO152" s="675"/>
      <c r="BP152" s="675"/>
      <c r="BQ152" s="675"/>
      <c r="BR152" s="675"/>
      <c r="BS152" s="675"/>
      <c r="BT152" s="675"/>
      <c r="BU152" s="675"/>
      <c r="BV152" s="675"/>
      <c r="BW152" s="675"/>
      <c r="BX152" s="675"/>
      <c r="BY152" s="675"/>
      <c r="BZ152" s="675"/>
      <c r="CA152" s="675"/>
      <c r="CB152" s="675"/>
      <c r="CC152" s="675"/>
      <c r="CD152" s="675"/>
      <c r="CE152" s="675"/>
      <c r="CF152" s="675"/>
      <c r="CG152" s="675"/>
      <c r="CH152" s="675"/>
      <c r="CI152" s="675"/>
      <c r="CJ152" s="675"/>
      <c r="CK152" s="675"/>
      <c r="CL152" s="675"/>
      <c r="CM152" s="675"/>
      <c r="CN152" s="675"/>
      <c r="CO152" s="675"/>
      <c r="CP152" s="675"/>
      <c r="CQ152" s="675"/>
      <c r="CR152" s="675"/>
      <c r="CS152" s="675"/>
      <c r="CT152" s="675"/>
      <c r="CU152" s="675"/>
      <c r="CV152" s="675"/>
      <c r="CW152" s="675"/>
      <c r="CX152" s="675"/>
      <c r="CY152" s="675"/>
      <c r="CZ152" s="675"/>
      <c r="DA152" s="675"/>
      <c r="DB152" s="675"/>
      <c r="DC152" s="675"/>
      <c r="DD152" s="675"/>
      <c r="DE152" s="675"/>
      <c r="DF152" s="675"/>
      <c r="DG152" s="675"/>
      <c r="DH152" s="675"/>
      <c r="DI152" s="675"/>
      <c r="DJ152" s="675"/>
      <c r="DK152" s="675"/>
      <c r="DL152" s="675"/>
      <c r="DM152" s="675"/>
      <c r="DN152" s="675"/>
      <c r="DO152" s="675"/>
      <c r="DP152" s="675"/>
      <c r="DQ152" s="675"/>
      <c r="DR152" s="675"/>
      <c r="DS152" s="675"/>
      <c r="DT152" s="675"/>
      <c r="DU152" s="675"/>
      <c r="DV152" s="675"/>
      <c r="DW152" s="675"/>
      <c r="DX152" s="675"/>
      <c r="DY152" s="675"/>
      <c r="DZ152" s="675"/>
      <c r="EA152" s="675"/>
      <c r="EB152" s="675"/>
      <c r="EC152" s="675"/>
      <c r="ED152" s="675"/>
      <c r="EE152" s="675"/>
      <c r="EF152" s="675"/>
      <c r="EG152" s="675"/>
      <c r="EH152" s="675"/>
      <c r="EI152" s="675"/>
      <c r="EJ152" s="675"/>
      <c r="EK152" s="675"/>
      <c r="EL152" s="675"/>
      <c r="EM152" s="675"/>
      <c r="EN152" s="675"/>
      <c r="EO152" s="675"/>
      <c r="EP152" s="675"/>
    </row>
    <row r="153" spans="1:146" x14ac:dyDescent="0.15">
      <c r="A153" s="675"/>
      <c r="B153" s="675"/>
      <c r="C153" s="675"/>
      <c r="D153" s="675"/>
      <c r="E153" s="675"/>
      <c r="F153" s="675"/>
      <c r="G153" s="675"/>
      <c r="H153" s="675"/>
      <c r="I153" s="675"/>
      <c r="J153" s="675"/>
      <c r="K153" s="675"/>
      <c r="L153" s="675"/>
      <c r="M153" s="675"/>
      <c r="N153" s="675"/>
      <c r="O153" s="675"/>
      <c r="P153" s="675"/>
      <c r="Q153" s="675"/>
      <c r="R153" s="675"/>
      <c r="S153" s="675"/>
      <c r="T153" s="891"/>
      <c r="U153" s="675"/>
      <c r="V153" s="675"/>
      <c r="W153" s="675"/>
      <c r="X153" s="675"/>
      <c r="Y153" s="675"/>
      <c r="Z153" s="675"/>
      <c r="AA153" s="675"/>
      <c r="AB153" s="675"/>
      <c r="AC153" s="675"/>
      <c r="AD153" s="675"/>
      <c r="AE153" s="675"/>
      <c r="AF153" s="675"/>
      <c r="AG153" s="675"/>
      <c r="AH153" s="675"/>
      <c r="AI153" s="675"/>
      <c r="AJ153" s="675"/>
      <c r="AK153" s="675"/>
      <c r="AL153" s="675"/>
      <c r="AM153" s="675"/>
      <c r="AN153" s="675"/>
      <c r="AO153" s="675"/>
      <c r="AP153" s="675"/>
      <c r="AQ153" s="675"/>
      <c r="AR153" s="675"/>
      <c r="AS153" s="675"/>
      <c r="AT153" s="675"/>
      <c r="AU153" s="752"/>
      <c r="AV153" s="752"/>
      <c r="AW153" s="752"/>
      <c r="AX153" s="752"/>
      <c r="AY153" s="752"/>
      <c r="AZ153" s="675"/>
      <c r="BA153" s="675"/>
      <c r="BB153" s="675"/>
      <c r="BC153" s="675"/>
      <c r="BD153" s="675"/>
      <c r="BE153" s="675"/>
      <c r="BF153" s="675"/>
      <c r="BG153" s="675"/>
      <c r="BH153" s="675"/>
      <c r="BI153" s="675"/>
      <c r="BJ153" s="675"/>
      <c r="BK153" s="675"/>
      <c r="BL153" s="675"/>
      <c r="BM153" s="675"/>
      <c r="BN153" s="675"/>
      <c r="BO153" s="675"/>
      <c r="BP153" s="675"/>
      <c r="BQ153" s="675"/>
      <c r="BR153" s="675"/>
      <c r="BS153" s="675"/>
      <c r="BT153" s="675"/>
      <c r="BU153" s="675"/>
      <c r="BV153" s="675"/>
      <c r="BW153" s="675"/>
      <c r="BX153" s="675"/>
      <c r="BY153" s="675"/>
      <c r="BZ153" s="675"/>
      <c r="CA153" s="675"/>
      <c r="CB153" s="675"/>
      <c r="CC153" s="675"/>
      <c r="CD153" s="675"/>
      <c r="CE153" s="675"/>
      <c r="CF153" s="675"/>
      <c r="CG153" s="675"/>
      <c r="CH153" s="675"/>
      <c r="CI153" s="675"/>
      <c r="CJ153" s="675"/>
      <c r="CK153" s="675"/>
      <c r="CL153" s="675"/>
      <c r="CM153" s="675"/>
      <c r="CN153" s="675"/>
      <c r="CO153" s="675"/>
      <c r="CP153" s="675"/>
      <c r="CQ153" s="675"/>
      <c r="CR153" s="675"/>
      <c r="CS153" s="675"/>
      <c r="CT153" s="675"/>
      <c r="CU153" s="675"/>
      <c r="CV153" s="675"/>
      <c r="CW153" s="675"/>
      <c r="CX153" s="675"/>
      <c r="CY153" s="675"/>
      <c r="CZ153" s="675"/>
      <c r="DA153" s="675"/>
      <c r="DB153" s="675"/>
      <c r="DC153" s="675"/>
      <c r="DD153" s="675"/>
      <c r="DE153" s="675"/>
      <c r="DF153" s="675"/>
      <c r="DG153" s="675"/>
      <c r="DH153" s="675"/>
      <c r="DI153" s="675"/>
      <c r="DJ153" s="675"/>
      <c r="DK153" s="675"/>
      <c r="DL153" s="675"/>
      <c r="DM153" s="675"/>
      <c r="DN153" s="675"/>
      <c r="DO153" s="675"/>
      <c r="DP153" s="675"/>
      <c r="DQ153" s="675"/>
      <c r="DR153" s="675"/>
      <c r="DS153" s="675"/>
      <c r="DT153" s="675"/>
      <c r="DU153" s="675"/>
      <c r="DV153" s="675"/>
      <c r="DW153" s="675"/>
      <c r="DX153" s="675"/>
      <c r="DY153" s="675"/>
      <c r="DZ153" s="675"/>
      <c r="EA153" s="675"/>
      <c r="EB153" s="675"/>
      <c r="EC153" s="675"/>
      <c r="ED153" s="675"/>
      <c r="EE153" s="675"/>
      <c r="EF153" s="675"/>
      <c r="EG153" s="675"/>
      <c r="EH153" s="675"/>
      <c r="EI153" s="675"/>
      <c r="EJ153" s="675"/>
      <c r="EK153" s="675"/>
      <c r="EL153" s="675"/>
      <c r="EM153" s="675"/>
      <c r="EN153" s="675"/>
      <c r="EO153" s="675"/>
      <c r="EP153" s="675"/>
    </row>
    <row r="154" spans="1:146" x14ac:dyDescent="0.15">
      <c r="A154" s="675"/>
      <c r="B154" s="675"/>
      <c r="C154" s="675"/>
      <c r="D154" s="675"/>
      <c r="E154" s="675"/>
      <c r="F154" s="675"/>
      <c r="G154" s="675"/>
      <c r="H154" s="675"/>
      <c r="I154" s="675"/>
      <c r="J154" s="675"/>
      <c r="K154" s="675"/>
      <c r="L154" s="675"/>
      <c r="M154" s="675"/>
      <c r="N154" s="675"/>
      <c r="O154" s="675"/>
      <c r="P154" s="675"/>
      <c r="Q154" s="675"/>
      <c r="R154" s="675"/>
      <c r="S154" s="675"/>
      <c r="T154" s="891"/>
      <c r="U154" s="675"/>
      <c r="V154" s="675"/>
      <c r="W154" s="675"/>
      <c r="X154" s="675"/>
      <c r="Y154" s="675"/>
      <c r="Z154" s="675"/>
      <c r="AA154" s="675"/>
      <c r="AB154" s="675"/>
      <c r="AC154" s="675"/>
      <c r="AD154" s="675"/>
      <c r="AE154" s="675"/>
      <c r="AF154" s="675"/>
      <c r="AG154" s="675"/>
      <c r="AH154" s="675"/>
      <c r="AI154" s="675"/>
      <c r="AJ154" s="675"/>
      <c r="AK154" s="675"/>
      <c r="AL154" s="675"/>
      <c r="AM154" s="675"/>
      <c r="AN154" s="675"/>
      <c r="AO154" s="675"/>
      <c r="AP154" s="675"/>
      <c r="AQ154" s="675"/>
      <c r="AR154" s="675"/>
      <c r="AS154" s="675"/>
      <c r="AT154" s="675"/>
      <c r="AU154" s="752"/>
      <c r="AV154" s="752"/>
      <c r="AW154" s="752"/>
      <c r="AX154" s="752"/>
      <c r="AY154" s="752"/>
      <c r="AZ154" s="675"/>
      <c r="BA154" s="675"/>
      <c r="BB154" s="675"/>
      <c r="BC154" s="675"/>
      <c r="BD154" s="675"/>
      <c r="BE154" s="675"/>
      <c r="BF154" s="675"/>
      <c r="BG154" s="675"/>
      <c r="BH154" s="675"/>
      <c r="BI154" s="675"/>
      <c r="BJ154" s="675"/>
      <c r="BK154" s="675"/>
      <c r="BL154" s="675"/>
      <c r="BM154" s="675"/>
      <c r="BN154" s="675"/>
      <c r="BO154" s="675"/>
      <c r="BP154" s="675"/>
      <c r="BQ154" s="675"/>
      <c r="BR154" s="675"/>
      <c r="BS154" s="675"/>
      <c r="BT154" s="675"/>
      <c r="BU154" s="675"/>
      <c r="BV154" s="675"/>
      <c r="BW154" s="675"/>
      <c r="BX154" s="675"/>
      <c r="BY154" s="675"/>
      <c r="BZ154" s="675"/>
      <c r="CA154" s="675"/>
      <c r="CB154" s="675"/>
      <c r="CC154" s="675"/>
      <c r="CD154" s="675"/>
      <c r="CE154" s="675"/>
      <c r="CF154" s="675"/>
      <c r="CG154" s="675"/>
      <c r="CH154" s="675"/>
      <c r="CI154" s="675"/>
      <c r="CJ154" s="675"/>
      <c r="CK154" s="675"/>
      <c r="CL154" s="675"/>
      <c r="CM154" s="675"/>
      <c r="CN154" s="675"/>
      <c r="CO154" s="675"/>
      <c r="CP154" s="675"/>
      <c r="CQ154" s="675"/>
      <c r="CR154" s="675"/>
      <c r="CS154" s="675"/>
      <c r="CT154" s="675"/>
      <c r="CU154" s="675"/>
      <c r="CV154" s="675"/>
      <c r="CW154" s="675"/>
      <c r="CX154" s="675"/>
      <c r="CY154" s="675"/>
      <c r="CZ154" s="675"/>
      <c r="DA154" s="675"/>
      <c r="DB154" s="675"/>
      <c r="DC154" s="675"/>
      <c r="DD154" s="675"/>
      <c r="DE154" s="675"/>
      <c r="DF154" s="675"/>
      <c r="DG154" s="675"/>
      <c r="DH154" s="675"/>
      <c r="DI154" s="675"/>
      <c r="DJ154" s="675"/>
      <c r="DK154" s="675"/>
      <c r="DL154" s="675"/>
      <c r="DM154" s="675"/>
      <c r="DN154" s="675"/>
      <c r="DO154" s="675"/>
      <c r="DP154" s="675"/>
      <c r="DQ154" s="675"/>
      <c r="DR154" s="675"/>
      <c r="DS154" s="675"/>
      <c r="DT154" s="675"/>
      <c r="DU154" s="675"/>
      <c r="DV154" s="675"/>
      <c r="DW154" s="675"/>
      <c r="DX154" s="675"/>
      <c r="DY154" s="675"/>
      <c r="DZ154" s="675"/>
      <c r="EA154" s="675"/>
      <c r="EB154" s="675"/>
      <c r="EC154" s="675"/>
      <c r="ED154" s="675"/>
      <c r="EE154" s="675"/>
      <c r="EF154" s="675"/>
      <c r="EG154" s="675"/>
      <c r="EH154" s="675"/>
      <c r="EI154" s="675"/>
      <c r="EJ154" s="675"/>
      <c r="EK154" s="675"/>
      <c r="EL154" s="675"/>
      <c r="EM154" s="675"/>
      <c r="EN154" s="675"/>
      <c r="EO154" s="675"/>
      <c r="EP154" s="675"/>
    </row>
    <row r="155" spans="1:146" x14ac:dyDescent="0.15">
      <c r="A155" s="675"/>
      <c r="B155" s="675"/>
      <c r="C155" s="675"/>
      <c r="D155" s="675"/>
      <c r="E155" s="675"/>
      <c r="F155" s="675"/>
      <c r="G155" s="675"/>
      <c r="H155" s="675"/>
      <c r="I155" s="675"/>
      <c r="J155" s="675"/>
      <c r="K155" s="675"/>
      <c r="L155" s="675"/>
      <c r="M155" s="675"/>
      <c r="N155" s="675"/>
      <c r="O155" s="675"/>
      <c r="P155" s="675"/>
      <c r="Q155" s="675"/>
      <c r="R155" s="675"/>
      <c r="S155" s="675"/>
      <c r="T155" s="891"/>
      <c r="U155" s="675"/>
      <c r="V155" s="675"/>
      <c r="W155" s="675"/>
      <c r="X155" s="675"/>
      <c r="Y155" s="675"/>
      <c r="Z155" s="675"/>
      <c r="AA155" s="675"/>
      <c r="AB155" s="675"/>
      <c r="AC155" s="675"/>
      <c r="AD155" s="675"/>
      <c r="AE155" s="675"/>
      <c r="AF155" s="675"/>
      <c r="AG155" s="675"/>
      <c r="AH155" s="675"/>
      <c r="AI155" s="675"/>
      <c r="AJ155" s="675"/>
      <c r="AK155" s="675"/>
      <c r="AL155" s="675"/>
      <c r="AM155" s="675"/>
      <c r="AN155" s="675"/>
      <c r="AO155" s="675"/>
      <c r="AP155" s="675"/>
      <c r="AQ155" s="675"/>
      <c r="AR155" s="675"/>
      <c r="AS155" s="675"/>
      <c r="AT155" s="675"/>
      <c r="AU155" s="752"/>
      <c r="AV155" s="752"/>
      <c r="AW155" s="752"/>
      <c r="AX155" s="752"/>
      <c r="AY155" s="752"/>
      <c r="AZ155" s="675"/>
      <c r="BA155" s="675"/>
      <c r="BB155" s="675"/>
      <c r="BC155" s="675"/>
      <c r="BD155" s="675"/>
      <c r="BE155" s="675"/>
      <c r="BF155" s="675"/>
      <c r="BG155" s="675"/>
      <c r="BH155" s="675"/>
      <c r="BI155" s="675"/>
      <c r="BJ155" s="675"/>
      <c r="BK155" s="675"/>
      <c r="BL155" s="675"/>
      <c r="BM155" s="675"/>
      <c r="BN155" s="675"/>
      <c r="BO155" s="675"/>
      <c r="BP155" s="675"/>
      <c r="BQ155" s="675"/>
      <c r="BR155" s="675"/>
      <c r="BS155" s="675"/>
      <c r="BT155" s="675"/>
      <c r="BU155" s="675"/>
      <c r="BV155" s="675"/>
      <c r="BW155" s="675"/>
      <c r="BX155" s="675"/>
      <c r="BY155" s="675"/>
      <c r="BZ155" s="675"/>
      <c r="CA155" s="675"/>
      <c r="CB155" s="675"/>
      <c r="CC155" s="675"/>
      <c r="CD155" s="675"/>
      <c r="CE155" s="675"/>
      <c r="CF155" s="675"/>
      <c r="CG155" s="675"/>
      <c r="CH155" s="675"/>
      <c r="CI155" s="675"/>
      <c r="CJ155" s="675"/>
      <c r="CK155" s="675"/>
      <c r="CL155" s="675"/>
      <c r="CM155" s="675"/>
      <c r="CN155" s="675"/>
      <c r="CO155" s="675"/>
      <c r="CP155" s="675"/>
      <c r="CQ155" s="675"/>
      <c r="CR155" s="675"/>
      <c r="CS155" s="675"/>
      <c r="CT155" s="675"/>
      <c r="CU155" s="675"/>
      <c r="CV155" s="675"/>
      <c r="CW155" s="675"/>
      <c r="CX155" s="675"/>
      <c r="CY155" s="675"/>
      <c r="CZ155" s="675"/>
      <c r="DA155" s="675"/>
      <c r="DB155" s="675"/>
      <c r="DC155" s="675"/>
      <c r="DD155" s="675"/>
      <c r="DE155" s="675"/>
      <c r="DF155" s="675"/>
      <c r="DG155" s="675"/>
      <c r="DH155" s="675"/>
      <c r="DI155" s="675"/>
      <c r="DJ155" s="675"/>
      <c r="DK155" s="675"/>
      <c r="DL155" s="675"/>
      <c r="DM155" s="675"/>
      <c r="DN155" s="675"/>
      <c r="DO155" s="675"/>
      <c r="DP155" s="675"/>
      <c r="DQ155" s="675"/>
      <c r="DR155" s="675"/>
      <c r="DS155" s="675"/>
      <c r="DT155" s="675"/>
      <c r="DU155" s="675"/>
      <c r="DV155" s="675"/>
      <c r="DW155" s="675"/>
      <c r="DX155" s="675"/>
      <c r="DY155" s="675"/>
      <c r="DZ155" s="675"/>
      <c r="EA155" s="675"/>
      <c r="EB155" s="675"/>
      <c r="EC155" s="675"/>
      <c r="ED155" s="675"/>
      <c r="EE155" s="675"/>
      <c r="EF155" s="675"/>
      <c r="EG155" s="675"/>
      <c r="EH155" s="675"/>
      <c r="EI155" s="675"/>
      <c r="EJ155" s="675"/>
      <c r="EK155" s="675"/>
      <c r="EL155" s="675"/>
      <c r="EM155" s="675"/>
      <c r="EN155" s="675"/>
      <c r="EO155" s="675"/>
      <c r="EP155" s="675"/>
    </row>
    <row r="156" spans="1:146" x14ac:dyDescent="0.15">
      <c r="A156" s="675"/>
      <c r="B156" s="675"/>
      <c r="C156" s="675"/>
      <c r="D156" s="675"/>
      <c r="E156" s="675"/>
      <c r="F156" s="675"/>
      <c r="G156" s="675"/>
      <c r="H156" s="675"/>
      <c r="I156" s="675"/>
      <c r="J156" s="675"/>
      <c r="K156" s="675"/>
      <c r="L156" s="675"/>
      <c r="M156" s="675"/>
      <c r="N156" s="675"/>
      <c r="O156" s="675"/>
      <c r="P156" s="675"/>
      <c r="Q156" s="675"/>
      <c r="R156" s="675"/>
      <c r="S156" s="675"/>
      <c r="T156" s="891"/>
      <c r="U156" s="675"/>
      <c r="V156" s="675"/>
      <c r="W156" s="675"/>
      <c r="X156" s="675"/>
      <c r="Y156" s="675"/>
      <c r="Z156" s="675"/>
      <c r="AA156" s="675"/>
      <c r="AB156" s="675"/>
      <c r="AC156" s="675"/>
      <c r="AD156" s="675"/>
      <c r="AE156" s="675"/>
      <c r="AF156" s="675"/>
      <c r="AG156" s="675"/>
      <c r="AH156" s="675"/>
      <c r="AI156" s="675"/>
      <c r="AJ156" s="675"/>
      <c r="AK156" s="675"/>
      <c r="AL156" s="675"/>
      <c r="AM156" s="675"/>
      <c r="AN156" s="675"/>
      <c r="AO156" s="675"/>
      <c r="AP156" s="675"/>
      <c r="AQ156" s="675"/>
      <c r="AR156" s="675"/>
      <c r="AS156" s="675"/>
      <c r="AT156" s="675"/>
      <c r="AU156" s="752"/>
      <c r="AV156" s="752"/>
      <c r="AW156" s="752"/>
      <c r="AX156" s="752"/>
      <c r="AY156" s="752"/>
      <c r="AZ156" s="675"/>
      <c r="BA156" s="675"/>
      <c r="BB156" s="675"/>
      <c r="BC156" s="675"/>
      <c r="BD156" s="675"/>
      <c r="BE156" s="675"/>
      <c r="BF156" s="675"/>
      <c r="BG156" s="675"/>
      <c r="BH156" s="675"/>
      <c r="BI156" s="675"/>
      <c r="BJ156" s="675"/>
      <c r="BK156" s="675"/>
      <c r="BL156" s="675"/>
      <c r="BM156" s="675"/>
      <c r="BN156" s="675"/>
      <c r="BO156" s="675"/>
      <c r="BP156" s="675"/>
      <c r="BQ156" s="675"/>
      <c r="BR156" s="675"/>
      <c r="BS156" s="675"/>
      <c r="BT156" s="675"/>
      <c r="BU156" s="675"/>
      <c r="BV156" s="675"/>
      <c r="BW156" s="675"/>
      <c r="BX156" s="675"/>
      <c r="BY156" s="675"/>
      <c r="BZ156" s="675"/>
      <c r="CA156" s="675"/>
      <c r="CB156" s="675"/>
      <c r="CC156" s="675"/>
      <c r="CD156" s="675"/>
      <c r="CE156" s="675"/>
      <c r="CF156" s="675"/>
      <c r="CG156" s="675"/>
      <c r="CH156" s="675"/>
      <c r="CI156" s="675"/>
      <c r="CJ156" s="675"/>
      <c r="CK156" s="675"/>
      <c r="CL156" s="675"/>
      <c r="CM156" s="675"/>
      <c r="CN156" s="675"/>
      <c r="CO156" s="675"/>
      <c r="CP156" s="675"/>
      <c r="CQ156" s="675"/>
      <c r="CR156" s="675"/>
      <c r="CS156" s="675"/>
      <c r="CT156" s="675"/>
      <c r="CU156" s="675"/>
      <c r="CV156" s="675"/>
      <c r="CW156" s="675"/>
      <c r="CX156" s="675"/>
      <c r="CY156" s="675"/>
      <c r="CZ156" s="675"/>
      <c r="DA156" s="675"/>
      <c r="DB156" s="675"/>
      <c r="DC156" s="675"/>
      <c r="DD156" s="675"/>
      <c r="DE156" s="675"/>
      <c r="DF156" s="675"/>
      <c r="DG156" s="675"/>
      <c r="DH156" s="675"/>
      <c r="DI156" s="675"/>
      <c r="DJ156" s="675"/>
      <c r="DK156" s="675"/>
      <c r="DL156" s="675"/>
      <c r="DM156" s="675"/>
      <c r="DN156" s="675"/>
      <c r="DO156" s="675"/>
      <c r="DP156" s="675"/>
      <c r="DQ156" s="675"/>
      <c r="DR156" s="675"/>
      <c r="DS156" s="675"/>
      <c r="DT156" s="675"/>
      <c r="DU156" s="675"/>
      <c r="DV156" s="675"/>
      <c r="DW156" s="675"/>
      <c r="DX156" s="675"/>
      <c r="DY156" s="675"/>
      <c r="DZ156" s="675"/>
      <c r="EA156" s="675"/>
      <c r="EB156" s="675"/>
      <c r="EC156" s="675"/>
      <c r="ED156" s="675"/>
      <c r="EE156" s="675"/>
      <c r="EF156" s="675"/>
      <c r="EG156" s="675"/>
      <c r="EH156" s="675"/>
      <c r="EI156" s="675"/>
      <c r="EJ156" s="675"/>
      <c r="EK156" s="675"/>
      <c r="EL156" s="675"/>
      <c r="EM156" s="675"/>
      <c r="EN156" s="675"/>
      <c r="EO156" s="675"/>
      <c r="EP156" s="675"/>
    </row>
    <row r="157" spans="1:146" x14ac:dyDescent="0.15">
      <c r="A157" s="675"/>
      <c r="B157" s="675"/>
      <c r="C157" s="675"/>
      <c r="D157" s="675"/>
      <c r="E157" s="675"/>
      <c r="F157" s="675"/>
      <c r="G157" s="675"/>
      <c r="H157" s="675"/>
      <c r="I157" s="675"/>
      <c r="J157" s="675"/>
      <c r="K157" s="675"/>
      <c r="L157" s="675"/>
      <c r="M157" s="675"/>
      <c r="N157" s="675"/>
      <c r="O157" s="675"/>
      <c r="P157" s="675"/>
      <c r="Q157" s="675"/>
      <c r="R157" s="675"/>
      <c r="S157" s="675"/>
      <c r="T157" s="891"/>
      <c r="U157" s="675"/>
      <c r="V157" s="675"/>
      <c r="W157" s="675"/>
      <c r="X157" s="675"/>
      <c r="Y157" s="675"/>
      <c r="Z157" s="675"/>
      <c r="AA157" s="675"/>
      <c r="AB157" s="675"/>
      <c r="AC157" s="675"/>
      <c r="AD157" s="675"/>
      <c r="AE157" s="675"/>
      <c r="AF157" s="675"/>
      <c r="AG157" s="675"/>
      <c r="AH157" s="675"/>
      <c r="AI157" s="675"/>
      <c r="AJ157" s="675"/>
      <c r="AK157" s="675"/>
      <c r="AL157" s="675"/>
      <c r="AM157" s="675"/>
      <c r="AN157" s="675"/>
      <c r="AO157" s="675"/>
      <c r="AP157" s="675"/>
      <c r="AQ157" s="675"/>
      <c r="AR157" s="675"/>
      <c r="AS157" s="675"/>
      <c r="AT157" s="675"/>
      <c r="AU157" s="752"/>
      <c r="AV157" s="752"/>
      <c r="AW157" s="752"/>
      <c r="AX157" s="752"/>
      <c r="AY157" s="752"/>
      <c r="AZ157" s="675"/>
      <c r="BA157" s="675"/>
      <c r="BB157" s="675"/>
      <c r="BC157" s="675"/>
      <c r="BD157" s="675"/>
      <c r="BE157" s="675"/>
      <c r="BF157" s="675"/>
      <c r="BG157" s="675"/>
      <c r="BH157" s="675"/>
      <c r="BI157" s="675"/>
      <c r="BJ157" s="675"/>
      <c r="BK157" s="675"/>
      <c r="BL157" s="675"/>
      <c r="BM157" s="675"/>
      <c r="BN157" s="675"/>
      <c r="BO157" s="675"/>
      <c r="BP157" s="675"/>
      <c r="BQ157" s="675"/>
      <c r="BR157" s="675"/>
      <c r="BS157" s="675"/>
      <c r="BT157" s="675"/>
      <c r="BU157" s="675"/>
      <c r="BV157" s="675"/>
      <c r="BW157" s="675"/>
      <c r="BX157" s="675"/>
      <c r="BY157" s="675"/>
      <c r="BZ157" s="675"/>
      <c r="CA157" s="675"/>
      <c r="CB157" s="675"/>
      <c r="CC157" s="675"/>
      <c r="CD157" s="675"/>
      <c r="CE157" s="675"/>
      <c r="CF157" s="675"/>
      <c r="CG157" s="675"/>
      <c r="CH157" s="675"/>
      <c r="CI157" s="675"/>
      <c r="CJ157" s="675"/>
      <c r="CK157" s="675"/>
      <c r="CL157" s="675"/>
      <c r="CM157" s="675"/>
      <c r="CN157" s="675"/>
      <c r="CO157" s="675"/>
      <c r="CP157" s="675"/>
      <c r="CQ157" s="675"/>
      <c r="CR157" s="675"/>
      <c r="CS157" s="675"/>
      <c r="CT157" s="675"/>
      <c r="CU157" s="675"/>
      <c r="CV157" s="675"/>
      <c r="CW157" s="675"/>
      <c r="CX157" s="675"/>
      <c r="CY157" s="675"/>
      <c r="CZ157" s="675"/>
      <c r="DA157" s="675"/>
      <c r="DB157" s="675"/>
      <c r="DC157" s="675"/>
      <c r="DD157" s="675"/>
      <c r="DE157" s="675"/>
      <c r="DF157" s="675"/>
      <c r="DG157" s="675"/>
      <c r="DH157" s="675"/>
      <c r="DI157" s="675"/>
      <c r="DJ157" s="675"/>
      <c r="DK157" s="675"/>
      <c r="DL157" s="675"/>
      <c r="DM157" s="675"/>
      <c r="DN157" s="675"/>
      <c r="DO157" s="675"/>
      <c r="DP157" s="675"/>
      <c r="DQ157" s="675"/>
      <c r="DR157" s="675"/>
      <c r="DS157" s="675"/>
      <c r="DT157" s="675"/>
      <c r="DU157" s="675"/>
      <c r="DV157" s="675"/>
      <c r="DW157" s="675"/>
      <c r="DX157" s="675"/>
      <c r="DY157" s="675"/>
      <c r="DZ157" s="675"/>
      <c r="EA157" s="675"/>
      <c r="EB157" s="675"/>
      <c r="EC157" s="675"/>
      <c r="ED157" s="675"/>
      <c r="EE157" s="675"/>
      <c r="EF157" s="675"/>
      <c r="EG157" s="675"/>
      <c r="EH157" s="675"/>
      <c r="EI157" s="675"/>
      <c r="EJ157" s="675"/>
      <c r="EK157" s="675"/>
      <c r="EL157" s="675"/>
      <c r="EM157" s="675"/>
      <c r="EN157" s="675"/>
      <c r="EO157" s="675"/>
      <c r="EP157" s="675"/>
    </row>
    <row r="158" spans="1:146" x14ac:dyDescent="0.15">
      <c r="A158" s="675"/>
      <c r="B158" s="675"/>
      <c r="C158" s="675"/>
      <c r="D158" s="675"/>
      <c r="E158" s="675"/>
      <c r="F158" s="675"/>
      <c r="G158" s="675"/>
      <c r="H158" s="675"/>
      <c r="I158" s="675"/>
      <c r="J158" s="675"/>
      <c r="K158" s="675"/>
      <c r="L158" s="675"/>
      <c r="M158" s="675"/>
      <c r="N158" s="675"/>
      <c r="O158" s="675"/>
      <c r="P158" s="675"/>
      <c r="Q158" s="675"/>
      <c r="R158" s="675"/>
      <c r="S158" s="675"/>
      <c r="T158" s="891"/>
      <c r="U158" s="675"/>
      <c r="V158" s="675"/>
      <c r="W158" s="675"/>
      <c r="X158" s="675"/>
      <c r="Y158" s="675"/>
      <c r="Z158" s="675"/>
      <c r="AA158" s="675"/>
      <c r="AB158" s="675"/>
      <c r="AC158" s="675"/>
      <c r="AD158" s="675"/>
      <c r="AE158" s="675"/>
      <c r="AF158" s="675"/>
      <c r="AG158" s="675"/>
      <c r="AH158" s="675"/>
      <c r="AI158" s="675"/>
      <c r="AJ158" s="675"/>
      <c r="AK158" s="675"/>
      <c r="AL158" s="675"/>
      <c r="AM158" s="675"/>
      <c r="AN158" s="675"/>
      <c r="AO158" s="675"/>
      <c r="AP158" s="675"/>
      <c r="AQ158" s="675"/>
      <c r="AR158" s="675"/>
      <c r="AS158" s="675"/>
      <c r="AT158" s="675"/>
      <c r="AU158" s="752"/>
      <c r="AV158" s="752"/>
      <c r="AW158" s="752"/>
      <c r="AX158" s="752"/>
      <c r="AY158" s="752"/>
      <c r="AZ158" s="675"/>
      <c r="BA158" s="675"/>
      <c r="BB158" s="675"/>
      <c r="BC158" s="675"/>
      <c r="BD158" s="675"/>
      <c r="BE158" s="675"/>
      <c r="BF158" s="675"/>
      <c r="BG158" s="675"/>
      <c r="BH158" s="675"/>
      <c r="BI158" s="675"/>
      <c r="BJ158" s="675"/>
      <c r="BK158" s="675"/>
      <c r="BL158" s="675"/>
      <c r="BM158" s="675"/>
      <c r="BN158" s="675"/>
      <c r="BO158" s="675"/>
      <c r="BP158" s="675"/>
      <c r="BQ158" s="675"/>
      <c r="BR158" s="675"/>
      <c r="BS158" s="675"/>
      <c r="BT158" s="675"/>
      <c r="BU158" s="675"/>
      <c r="BV158" s="675"/>
      <c r="BW158" s="675"/>
      <c r="BX158" s="675"/>
      <c r="BY158" s="675"/>
      <c r="BZ158" s="675"/>
      <c r="CA158" s="675"/>
      <c r="CB158" s="675"/>
      <c r="CC158" s="675"/>
      <c r="CD158" s="675"/>
      <c r="CE158" s="675"/>
      <c r="CF158" s="675"/>
      <c r="CG158" s="675"/>
      <c r="CH158" s="675"/>
      <c r="CI158" s="675"/>
      <c r="CJ158" s="675"/>
      <c r="CK158" s="675"/>
      <c r="CL158" s="675"/>
      <c r="CM158" s="675"/>
      <c r="CN158" s="675"/>
      <c r="CO158" s="675"/>
      <c r="CP158" s="675"/>
      <c r="CQ158" s="675"/>
      <c r="CR158" s="675"/>
      <c r="CS158" s="675"/>
      <c r="CT158" s="675"/>
      <c r="CU158" s="675"/>
      <c r="CV158" s="675"/>
      <c r="CW158" s="675"/>
      <c r="CX158" s="675"/>
      <c r="CY158" s="675"/>
      <c r="CZ158" s="675"/>
      <c r="DA158" s="675"/>
      <c r="DB158" s="675"/>
      <c r="DC158" s="675"/>
      <c r="DD158" s="675"/>
      <c r="DE158" s="675"/>
      <c r="DF158" s="675"/>
      <c r="DG158" s="675"/>
      <c r="DH158" s="675"/>
      <c r="DI158" s="675"/>
      <c r="DJ158" s="675"/>
      <c r="DK158" s="675"/>
      <c r="DL158" s="675"/>
      <c r="DM158" s="675"/>
      <c r="DN158" s="675"/>
      <c r="DO158" s="675"/>
      <c r="DP158" s="675"/>
      <c r="DQ158" s="675"/>
      <c r="DR158" s="675"/>
      <c r="DS158" s="675"/>
      <c r="DT158" s="675"/>
      <c r="DU158" s="675"/>
      <c r="DV158" s="675"/>
      <c r="DW158" s="675"/>
      <c r="DX158" s="675"/>
      <c r="DY158" s="675"/>
      <c r="DZ158" s="675"/>
      <c r="EA158" s="675"/>
      <c r="EB158" s="675"/>
      <c r="EC158" s="675"/>
      <c r="ED158" s="675"/>
      <c r="EE158" s="675"/>
      <c r="EF158" s="675"/>
      <c r="EG158" s="675"/>
      <c r="EH158" s="675"/>
      <c r="EI158" s="675"/>
      <c r="EJ158" s="675"/>
      <c r="EK158" s="675"/>
      <c r="EL158" s="675"/>
      <c r="EM158" s="675"/>
      <c r="EN158" s="675"/>
      <c r="EO158" s="675"/>
      <c r="EP158" s="675"/>
    </row>
    <row r="159" spans="1:146" x14ac:dyDescent="0.15">
      <c r="A159" s="675"/>
      <c r="B159" s="675"/>
      <c r="C159" s="675"/>
      <c r="D159" s="675"/>
      <c r="E159" s="675"/>
      <c r="F159" s="675"/>
      <c r="G159" s="675"/>
      <c r="H159" s="675"/>
      <c r="I159" s="675"/>
      <c r="J159" s="675"/>
      <c r="K159" s="675"/>
      <c r="L159" s="675"/>
      <c r="M159" s="675"/>
      <c r="N159" s="675"/>
      <c r="O159" s="675"/>
      <c r="P159" s="675"/>
      <c r="Q159" s="675"/>
      <c r="R159" s="675"/>
      <c r="S159" s="675"/>
      <c r="T159" s="891"/>
      <c r="U159" s="675"/>
      <c r="V159" s="675"/>
      <c r="W159" s="675"/>
      <c r="X159" s="675"/>
      <c r="Y159" s="675"/>
      <c r="Z159" s="675"/>
      <c r="AA159" s="675"/>
      <c r="AB159" s="675"/>
      <c r="AC159" s="675"/>
      <c r="AD159" s="675"/>
      <c r="AE159" s="675"/>
      <c r="AF159" s="675"/>
      <c r="AG159" s="675"/>
      <c r="AH159" s="675"/>
      <c r="AI159" s="675"/>
      <c r="AJ159" s="675"/>
      <c r="AK159" s="675"/>
      <c r="AL159" s="675"/>
      <c r="AM159" s="675"/>
      <c r="AN159" s="675"/>
      <c r="AO159" s="675"/>
      <c r="AP159" s="675"/>
      <c r="AQ159" s="675"/>
      <c r="AR159" s="675"/>
      <c r="AS159" s="675"/>
      <c r="AT159" s="675"/>
      <c r="AU159" s="752"/>
      <c r="AV159" s="752"/>
      <c r="AW159" s="752"/>
      <c r="AX159" s="752"/>
      <c r="AY159" s="752"/>
      <c r="AZ159" s="675"/>
      <c r="BA159" s="675"/>
      <c r="BB159" s="675"/>
      <c r="BC159" s="675"/>
      <c r="BD159" s="675"/>
      <c r="BE159" s="675"/>
      <c r="BF159" s="675"/>
      <c r="BG159" s="675"/>
      <c r="BH159" s="675"/>
      <c r="BI159" s="675"/>
      <c r="BJ159" s="675"/>
      <c r="BK159" s="675"/>
      <c r="BL159" s="675"/>
      <c r="BM159" s="675"/>
      <c r="BN159" s="675"/>
      <c r="BO159" s="675"/>
      <c r="BP159" s="675"/>
      <c r="BQ159" s="675"/>
      <c r="BR159" s="675"/>
      <c r="BS159" s="675"/>
      <c r="BT159" s="675"/>
      <c r="BU159" s="675"/>
      <c r="BV159" s="675"/>
      <c r="BW159" s="675"/>
      <c r="BX159" s="675"/>
      <c r="BY159" s="675"/>
      <c r="BZ159" s="675"/>
      <c r="CA159" s="675"/>
      <c r="CB159" s="675"/>
      <c r="CC159" s="675"/>
      <c r="CD159" s="675"/>
      <c r="CE159" s="675"/>
      <c r="CF159" s="675"/>
      <c r="CG159" s="675"/>
      <c r="CH159" s="675"/>
      <c r="CI159" s="675"/>
      <c r="CJ159" s="675"/>
      <c r="CK159" s="675"/>
      <c r="CL159" s="675"/>
      <c r="CM159" s="675"/>
      <c r="CN159" s="675"/>
      <c r="CO159" s="675"/>
      <c r="CP159" s="675"/>
      <c r="CQ159" s="675"/>
      <c r="CR159" s="675"/>
      <c r="CS159" s="675"/>
      <c r="CT159" s="675"/>
      <c r="CU159" s="675"/>
      <c r="CV159" s="675"/>
      <c r="CW159" s="675"/>
      <c r="CX159" s="675"/>
      <c r="CY159" s="675"/>
      <c r="CZ159" s="675"/>
      <c r="DA159" s="675"/>
      <c r="DB159" s="675"/>
      <c r="DC159" s="675"/>
      <c r="DD159" s="675"/>
      <c r="DE159" s="675"/>
      <c r="DF159" s="675"/>
      <c r="DG159" s="675"/>
      <c r="DH159" s="675"/>
      <c r="DI159" s="675"/>
      <c r="DJ159" s="675"/>
      <c r="DK159" s="675"/>
      <c r="DL159" s="675"/>
      <c r="DM159" s="675"/>
      <c r="DN159" s="675"/>
      <c r="DO159" s="675"/>
      <c r="DP159" s="675"/>
      <c r="DQ159" s="675"/>
      <c r="DR159" s="675"/>
      <c r="DS159" s="675"/>
      <c r="DT159" s="675"/>
      <c r="DU159" s="675"/>
      <c r="DV159" s="675"/>
      <c r="DW159" s="675"/>
      <c r="DX159" s="675"/>
      <c r="DY159" s="675"/>
      <c r="DZ159" s="675"/>
      <c r="EA159" s="675"/>
      <c r="EB159" s="675"/>
      <c r="EC159" s="675"/>
      <c r="ED159" s="675"/>
      <c r="EE159" s="675"/>
      <c r="EF159" s="675"/>
      <c r="EG159" s="675"/>
      <c r="EH159" s="675"/>
      <c r="EI159" s="675"/>
      <c r="EJ159" s="675"/>
      <c r="EK159" s="675"/>
      <c r="EL159" s="675"/>
      <c r="EM159" s="675"/>
      <c r="EN159" s="675"/>
      <c r="EO159" s="675"/>
      <c r="EP159" s="675"/>
    </row>
    <row r="160" spans="1:146" x14ac:dyDescent="0.15">
      <c r="A160" s="675"/>
      <c r="B160" s="675"/>
      <c r="C160" s="675"/>
      <c r="D160" s="675"/>
      <c r="E160" s="675"/>
      <c r="F160" s="675"/>
      <c r="G160" s="675"/>
      <c r="H160" s="675"/>
      <c r="I160" s="675"/>
      <c r="J160" s="675"/>
      <c r="K160" s="675"/>
      <c r="L160" s="675"/>
      <c r="M160" s="675"/>
      <c r="N160" s="675"/>
      <c r="O160" s="675"/>
      <c r="P160" s="675"/>
      <c r="Q160" s="675"/>
      <c r="R160" s="675"/>
      <c r="S160" s="675"/>
      <c r="T160" s="891"/>
      <c r="U160" s="675"/>
      <c r="V160" s="675"/>
      <c r="W160" s="675"/>
      <c r="X160" s="675"/>
      <c r="Y160" s="675"/>
      <c r="Z160" s="675"/>
      <c r="AA160" s="675"/>
      <c r="AB160" s="675"/>
      <c r="AC160" s="675"/>
      <c r="AD160" s="675"/>
      <c r="AE160" s="675"/>
      <c r="AF160" s="675"/>
      <c r="AG160" s="675"/>
      <c r="AH160" s="675"/>
      <c r="AI160" s="675"/>
      <c r="AJ160" s="675"/>
      <c r="AK160" s="675"/>
      <c r="AL160" s="675"/>
      <c r="AM160" s="675"/>
      <c r="AN160" s="675"/>
      <c r="AO160" s="675"/>
      <c r="AP160" s="675"/>
      <c r="AQ160" s="675"/>
      <c r="AR160" s="675"/>
      <c r="AS160" s="675"/>
      <c r="AT160" s="675"/>
      <c r="AU160" s="752"/>
      <c r="AV160" s="752"/>
      <c r="AW160" s="752"/>
      <c r="AX160" s="752"/>
      <c r="AY160" s="752"/>
      <c r="AZ160" s="675"/>
      <c r="BA160" s="675"/>
      <c r="BB160" s="675"/>
      <c r="BC160" s="675"/>
      <c r="BD160" s="675"/>
      <c r="BE160" s="675"/>
      <c r="BF160" s="675"/>
      <c r="BG160" s="675"/>
      <c r="BH160" s="675"/>
      <c r="BI160" s="675"/>
      <c r="BJ160" s="675"/>
      <c r="BK160" s="675"/>
      <c r="BL160" s="675"/>
      <c r="BM160" s="675"/>
      <c r="BN160" s="675"/>
      <c r="BO160" s="675"/>
      <c r="BP160" s="675"/>
      <c r="BQ160" s="675"/>
      <c r="BR160" s="675"/>
      <c r="BS160" s="675"/>
      <c r="BT160" s="675"/>
      <c r="BU160" s="675"/>
      <c r="BV160" s="675"/>
      <c r="BW160" s="675"/>
      <c r="BX160" s="675"/>
      <c r="BY160" s="675"/>
      <c r="BZ160" s="675"/>
      <c r="CA160" s="675"/>
      <c r="CB160" s="675"/>
      <c r="CC160" s="675"/>
      <c r="CD160" s="675"/>
      <c r="CE160" s="675"/>
      <c r="CF160" s="675"/>
      <c r="CG160" s="675"/>
      <c r="CH160" s="675"/>
      <c r="CI160" s="675"/>
      <c r="CJ160" s="675"/>
      <c r="CK160" s="675"/>
      <c r="CL160" s="675"/>
      <c r="CM160" s="675"/>
      <c r="CN160" s="675"/>
      <c r="CO160" s="675"/>
      <c r="CP160" s="675"/>
      <c r="CQ160" s="675"/>
      <c r="CR160" s="675"/>
      <c r="CS160" s="675"/>
      <c r="CT160" s="675"/>
      <c r="CU160" s="675"/>
      <c r="CV160" s="675"/>
      <c r="CW160" s="675"/>
      <c r="CX160" s="675"/>
      <c r="CY160" s="675"/>
      <c r="CZ160" s="675"/>
      <c r="DA160" s="675"/>
      <c r="DB160" s="675"/>
      <c r="DC160" s="675"/>
      <c r="DD160" s="675"/>
      <c r="DE160" s="675"/>
      <c r="DF160" s="675"/>
      <c r="DG160" s="675"/>
      <c r="DH160" s="675"/>
      <c r="DI160" s="675"/>
      <c r="DJ160" s="675"/>
      <c r="DK160" s="675"/>
      <c r="DL160" s="675"/>
      <c r="DM160" s="675"/>
      <c r="DN160" s="675"/>
      <c r="DO160" s="675"/>
      <c r="DP160" s="675"/>
      <c r="DQ160" s="675"/>
      <c r="DR160" s="675"/>
      <c r="DS160" s="675"/>
      <c r="DT160" s="675"/>
      <c r="DU160" s="675"/>
      <c r="DV160" s="675"/>
      <c r="DW160" s="675"/>
      <c r="DX160" s="675"/>
      <c r="DY160" s="675"/>
      <c r="DZ160" s="675"/>
      <c r="EA160" s="675"/>
      <c r="EB160" s="675"/>
      <c r="EC160" s="675"/>
      <c r="ED160" s="675"/>
      <c r="EE160" s="675"/>
      <c r="EF160" s="675"/>
      <c r="EG160" s="675"/>
      <c r="EH160" s="675"/>
      <c r="EI160" s="675"/>
      <c r="EJ160" s="675"/>
      <c r="EK160" s="675"/>
      <c r="EL160" s="675"/>
      <c r="EM160" s="675"/>
      <c r="EN160" s="675"/>
      <c r="EO160" s="675"/>
      <c r="EP160" s="675"/>
    </row>
    <row r="161" spans="1:146" x14ac:dyDescent="0.15">
      <c r="A161" s="675"/>
      <c r="B161" s="675"/>
      <c r="C161" s="675"/>
      <c r="D161" s="675"/>
      <c r="E161" s="675"/>
      <c r="F161" s="675"/>
      <c r="G161" s="675"/>
      <c r="H161" s="675"/>
      <c r="I161" s="675"/>
      <c r="J161" s="675"/>
      <c r="K161" s="675"/>
      <c r="L161" s="675"/>
      <c r="M161" s="675"/>
      <c r="N161" s="675"/>
      <c r="O161" s="675"/>
      <c r="P161" s="675"/>
      <c r="Q161" s="675"/>
      <c r="R161" s="675"/>
      <c r="S161" s="675"/>
      <c r="T161" s="891"/>
      <c r="U161" s="675"/>
      <c r="V161" s="675"/>
      <c r="W161" s="675"/>
      <c r="X161" s="675"/>
      <c r="Y161" s="675"/>
      <c r="Z161" s="675"/>
      <c r="AA161" s="675"/>
      <c r="AB161" s="675"/>
      <c r="AC161" s="675"/>
      <c r="AD161" s="675"/>
      <c r="AE161" s="675"/>
      <c r="AF161" s="675"/>
      <c r="AG161" s="675"/>
      <c r="AH161" s="675"/>
      <c r="AI161" s="675"/>
      <c r="AJ161" s="675"/>
      <c r="AK161" s="675"/>
      <c r="AL161" s="675"/>
      <c r="AM161" s="675"/>
      <c r="AN161" s="675"/>
      <c r="AO161" s="675"/>
      <c r="AP161" s="675"/>
      <c r="AQ161" s="675"/>
      <c r="AR161" s="675"/>
      <c r="AS161" s="675"/>
      <c r="AT161" s="675"/>
      <c r="AU161" s="752"/>
      <c r="AV161" s="752"/>
      <c r="AW161" s="752"/>
      <c r="AX161" s="752"/>
      <c r="AY161" s="752"/>
      <c r="AZ161" s="675"/>
      <c r="BA161" s="675"/>
      <c r="BB161" s="675"/>
      <c r="BC161" s="675"/>
      <c r="BD161" s="675"/>
      <c r="BE161" s="675"/>
      <c r="BF161" s="675"/>
      <c r="BG161" s="675"/>
      <c r="BH161" s="675"/>
      <c r="BI161" s="675"/>
      <c r="BJ161" s="675"/>
      <c r="BK161" s="675"/>
      <c r="BL161" s="675"/>
      <c r="BM161" s="675"/>
      <c r="BN161" s="675"/>
      <c r="BO161" s="675"/>
      <c r="BP161" s="675"/>
      <c r="BQ161" s="675"/>
      <c r="BR161" s="675"/>
      <c r="BS161" s="675"/>
      <c r="BT161" s="675"/>
      <c r="BU161" s="675"/>
      <c r="BV161" s="675"/>
      <c r="BW161" s="675"/>
      <c r="BX161" s="675"/>
      <c r="BY161" s="675"/>
      <c r="BZ161" s="675"/>
      <c r="CA161" s="675"/>
      <c r="CB161" s="675"/>
      <c r="CC161" s="675"/>
      <c r="CD161" s="675"/>
      <c r="CE161" s="675"/>
      <c r="CF161" s="675"/>
      <c r="CG161" s="675"/>
      <c r="CH161" s="675"/>
      <c r="CI161" s="675"/>
      <c r="CJ161" s="675"/>
      <c r="CK161" s="675"/>
      <c r="CL161" s="675"/>
      <c r="CM161" s="675"/>
      <c r="CN161" s="675"/>
      <c r="CO161" s="675"/>
      <c r="CP161" s="675"/>
      <c r="CQ161" s="675"/>
      <c r="CR161" s="675"/>
      <c r="CS161" s="675"/>
      <c r="CT161" s="675"/>
      <c r="CU161" s="675"/>
      <c r="CV161" s="675"/>
      <c r="CW161" s="675"/>
      <c r="CX161" s="675"/>
      <c r="CY161" s="675"/>
      <c r="CZ161" s="675"/>
      <c r="DA161" s="675"/>
      <c r="DB161" s="675"/>
      <c r="DC161" s="675"/>
      <c r="DD161" s="675"/>
      <c r="DE161" s="675"/>
      <c r="DF161" s="675"/>
      <c r="DG161" s="675"/>
      <c r="DH161" s="675"/>
      <c r="DI161" s="675"/>
      <c r="DJ161" s="675"/>
      <c r="DK161" s="675"/>
      <c r="DL161" s="675"/>
      <c r="DM161" s="675"/>
      <c r="DN161" s="675"/>
      <c r="DO161" s="675"/>
      <c r="DP161" s="675"/>
      <c r="DQ161" s="675"/>
      <c r="DR161" s="675"/>
      <c r="DS161" s="675"/>
      <c r="DT161" s="675"/>
      <c r="DU161" s="675"/>
      <c r="DV161" s="675"/>
      <c r="DW161" s="675"/>
      <c r="DX161" s="675"/>
      <c r="DY161" s="675"/>
      <c r="DZ161" s="675"/>
      <c r="EA161" s="675"/>
      <c r="EB161" s="675"/>
      <c r="EC161" s="675"/>
      <c r="ED161" s="675"/>
      <c r="EE161" s="675"/>
      <c r="EF161" s="675"/>
      <c r="EG161" s="675"/>
      <c r="EH161" s="675"/>
      <c r="EI161" s="675"/>
      <c r="EJ161" s="675"/>
      <c r="EK161" s="675"/>
      <c r="EL161" s="675"/>
      <c r="EM161" s="675"/>
      <c r="EN161" s="675"/>
      <c r="EO161" s="675"/>
      <c r="EP161" s="675"/>
    </row>
    <row r="162" spans="1:146" x14ac:dyDescent="0.15">
      <c r="A162" s="675"/>
      <c r="B162" s="675"/>
      <c r="C162" s="675"/>
      <c r="D162" s="675"/>
      <c r="E162" s="675"/>
      <c r="F162" s="675"/>
      <c r="G162" s="675"/>
      <c r="H162" s="675"/>
      <c r="I162" s="675"/>
      <c r="J162" s="675"/>
      <c r="K162" s="675"/>
      <c r="L162" s="675"/>
      <c r="M162" s="675"/>
      <c r="N162" s="675"/>
      <c r="O162" s="675"/>
      <c r="P162" s="675"/>
      <c r="Q162" s="675"/>
      <c r="R162" s="675"/>
      <c r="S162" s="675"/>
      <c r="T162" s="891"/>
      <c r="U162" s="675"/>
      <c r="V162" s="675"/>
      <c r="W162" s="675"/>
      <c r="X162" s="675"/>
      <c r="Y162" s="675"/>
      <c r="Z162" s="675"/>
      <c r="AA162" s="675"/>
      <c r="AB162" s="675"/>
      <c r="AC162" s="675"/>
      <c r="AD162" s="675"/>
      <c r="AE162" s="675"/>
      <c r="AF162" s="675"/>
      <c r="AG162" s="675"/>
      <c r="AH162" s="675"/>
      <c r="AI162" s="675"/>
      <c r="AJ162" s="675"/>
      <c r="AK162" s="675"/>
      <c r="AL162" s="675"/>
      <c r="AM162" s="675"/>
      <c r="AN162" s="675"/>
      <c r="AO162" s="675"/>
      <c r="AP162" s="675"/>
      <c r="AQ162" s="675"/>
      <c r="AR162" s="675"/>
      <c r="AS162" s="675"/>
      <c r="AT162" s="675"/>
      <c r="AU162" s="752"/>
      <c r="AV162" s="752"/>
      <c r="AW162" s="752"/>
      <c r="AX162" s="752"/>
      <c r="AY162" s="752"/>
      <c r="AZ162" s="675"/>
      <c r="BA162" s="675"/>
      <c r="BB162" s="675"/>
      <c r="BC162" s="675"/>
      <c r="BD162" s="675"/>
      <c r="BE162" s="675"/>
      <c r="BF162" s="675"/>
      <c r="BG162" s="675"/>
      <c r="BH162" s="675"/>
      <c r="BI162" s="675"/>
      <c r="BJ162" s="675"/>
      <c r="BK162" s="675"/>
      <c r="BL162" s="675"/>
      <c r="BM162" s="675"/>
      <c r="BN162" s="675"/>
      <c r="BO162" s="675"/>
      <c r="BP162" s="675"/>
      <c r="BQ162" s="675"/>
      <c r="BR162" s="675"/>
      <c r="BS162" s="675"/>
      <c r="BT162" s="675"/>
      <c r="BU162" s="675"/>
      <c r="BV162" s="675"/>
      <c r="BW162" s="675"/>
      <c r="BX162" s="675"/>
      <c r="BY162" s="675"/>
      <c r="BZ162" s="675"/>
      <c r="CA162" s="675"/>
      <c r="CB162" s="675"/>
      <c r="CC162" s="675"/>
      <c r="CD162" s="675"/>
      <c r="CE162" s="675"/>
      <c r="CF162" s="675"/>
      <c r="CG162" s="675"/>
      <c r="CH162" s="675"/>
      <c r="CI162" s="675"/>
      <c r="CJ162" s="675"/>
      <c r="CK162" s="675"/>
      <c r="CL162" s="675"/>
      <c r="CM162" s="675"/>
      <c r="CN162" s="675"/>
      <c r="CO162" s="675"/>
      <c r="CP162" s="675"/>
      <c r="CQ162" s="675"/>
      <c r="CR162" s="675"/>
      <c r="CS162" s="675"/>
      <c r="CT162" s="675"/>
      <c r="CU162" s="675"/>
      <c r="CV162" s="675"/>
      <c r="CW162" s="675"/>
      <c r="CX162" s="675"/>
      <c r="CY162" s="675"/>
      <c r="CZ162" s="675"/>
      <c r="DA162" s="675"/>
      <c r="DB162" s="675"/>
      <c r="DC162" s="675"/>
      <c r="DD162" s="675"/>
      <c r="DE162" s="675"/>
      <c r="DF162" s="675"/>
      <c r="DG162" s="675"/>
      <c r="DH162" s="675"/>
      <c r="DI162" s="675"/>
      <c r="DJ162" s="675"/>
      <c r="DK162" s="675"/>
      <c r="DL162" s="675"/>
      <c r="DM162" s="675"/>
      <c r="DN162" s="675"/>
      <c r="DO162" s="675"/>
      <c r="DP162" s="675"/>
      <c r="DQ162" s="675"/>
      <c r="DR162" s="675"/>
      <c r="DS162" s="675"/>
      <c r="DT162" s="675"/>
      <c r="DU162" s="675"/>
      <c r="DV162" s="675"/>
      <c r="DW162" s="675"/>
      <c r="DX162" s="675"/>
      <c r="DY162" s="675"/>
      <c r="DZ162" s="675"/>
      <c r="EA162" s="675"/>
      <c r="EB162" s="675"/>
      <c r="EC162" s="675"/>
      <c r="ED162" s="675"/>
      <c r="EE162" s="675"/>
      <c r="EF162" s="675"/>
      <c r="EG162" s="675"/>
      <c r="EH162" s="675"/>
      <c r="EI162" s="675"/>
      <c r="EJ162" s="675"/>
      <c r="EK162" s="675"/>
      <c r="EL162" s="675"/>
      <c r="EM162" s="675"/>
      <c r="EN162" s="675"/>
      <c r="EO162" s="675"/>
      <c r="EP162" s="675"/>
    </row>
    <row r="163" spans="1:146" x14ac:dyDescent="0.15">
      <c r="A163" s="675"/>
      <c r="B163" s="675"/>
      <c r="C163" s="675"/>
      <c r="D163" s="675"/>
      <c r="E163" s="675"/>
      <c r="F163" s="675"/>
      <c r="G163" s="675"/>
      <c r="H163" s="675"/>
      <c r="I163" s="675"/>
      <c r="J163" s="675"/>
      <c r="K163" s="675"/>
      <c r="L163" s="675"/>
      <c r="M163" s="675"/>
      <c r="N163" s="675"/>
      <c r="O163" s="675"/>
      <c r="P163" s="675"/>
      <c r="Q163" s="675"/>
      <c r="R163" s="675"/>
      <c r="S163" s="675"/>
      <c r="T163" s="891"/>
      <c r="U163" s="675"/>
      <c r="V163" s="675"/>
      <c r="W163" s="675"/>
      <c r="X163" s="675"/>
      <c r="Y163" s="675"/>
      <c r="Z163" s="675"/>
      <c r="AA163" s="675"/>
      <c r="AB163" s="675"/>
      <c r="AC163" s="675"/>
      <c r="AD163" s="675"/>
      <c r="AE163" s="675"/>
      <c r="AF163" s="675"/>
      <c r="AG163" s="675"/>
      <c r="AH163" s="675"/>
      <c r="AI163" s="675"/>
      <c r="AJ163" s="675"/>
      <c r="AK163" s="675"/>
      <c r="AL163" s="675"/>
      <c r="AM163" s="675"/>
      <c r="AN163" s="675"/>
      <c r="AO163" s="675"/>
      <c r="AP163" s="675"/>
      <c r="AQ163" s="675"/>
      <c r="AR163" s="675"/>
      <c r="AS163" s="675"/>
      <c r="AT163" s="675"/>
      <c r="AU163" s="752"/>
      <c r="AV163" s="752"/>
      <c r="AW163" s="752"/>
      <c r="AX163" s="752"/>
      <c r="AY163" s="752"/>
      <c r="AZ163" s="675"/>
      <c r="BA163" s="675"/>
      <c r="BB163" s="675"/>
      <c r="BC163" s="675"/>
      <c r="BD163" s="675"/>
      <c r="BE163" s="675"/>
      <c r="BF163" s="675"/>
      <c r="BG163" s="675"/>
      <c r="BH163" s="675"/>
      <c r="BI163" s="675"/>
      <c r="BJ163" s="675"/>
      <c r="BK163" s="675"/>
      <c r="BL163" s="675"/>
      <c r="BM163" s="675"/>
      <c r="BN163" s="675"/>
      <c r="BO163" s="675"/>
      <c r="BP163" s="675"/>
      <c r="BQ163" s="675"/>
      <c r="BR163" s="675"/>
      <c r="BS163" s="675"/>
      <c r="BT163" s="675"/>
      <c r="BU163" s="675"/>
      <c r="BV163" s="675"/>
      <c r="BW163" s="675"/>
      <c r="BX163" s="675"/>
      <c r="BY163" s="675"/>
      <c r="BZ163" s="675"/>
      <c r="CA163" s="675"/>
      <c r="CB163" s="675"/>
      <c r="CC163" s="675"/>
      <c r="CD163" s="675"/>
      <c r="CE163" s="675"/>
      <c r="CF163" s="675"/>
      <c r="CG163" s="675"/>
      <c r="CH163" s="675"/>
      <c r="CI163" s="675"/>
      <c r="CJ163" s="675"/>
      <c r="CK163" s="675"/>
      <c r="CL163" s="675"/>
      <c r="CM163" s="675"/>
      <c r="CN163" s="675"/>
      <c r="CO163" s="675"/>
      <c r="CP163" s="675"/>
      <c r="CQ163" s="675"/>
      <c r="CR163" s="675"/>
      <c r="CS163" s="675"/>
      <c r="CT163" s="675"/>
      <c r="CU163" s="675"/>
      <c r="CV163" s="675"/>
      <c r="CW163" s="675"/>
      <c r="CX163" s="675"/>
      <c r="CY163" s="675"/>
      <c r="CZ163" s="675"/>
      <c r="DA163" s="675"/>
      <c r="DB163" s="675"/>
      <c r="DC163" s="675"/>
      <c r="DD163" s="675"/>
      <c r="DE163" s="675"/>
      <c r="DF163" s="675"/>
      <c r="DG163" s="675"/>
      <c r="DH163" s="675"/>
      <c r="DI163" s="675"/>
      <c r="DJ163" s="675"/>
      <c r="DK163" s="675"/>
      <c r="DL163" s="675"/>
      <c r="DM163" s="675"/>
      <c r="DN163" s="675"/>
      <c r="DO163" s="675"/>
      <c r="DP163" s="675"/>
      <c r="DQ163" s="675"/>
      <c r="DR163" s="675"/>
      <c r="DS163" s="675"/>
      <c r="DT163" s="675"/>
      <c r="DU163" s="675"/>
      <c r="DV163" s="675"/>
      <c r="DW163" s="675"/>
      <c r="DX163" s="675"/>
      <c r="DY163" s="675"/>
      <c r="DZ163" s="675"/>
      <c r="EA163" s="675"/>
      <c r="EB163" s="675"/>
      <c r="EC163" s="675"/>
      <c r="ED163" s="675"/>
      <c r="EE163" s="675"/>
      <c r="EF163" s="675"/>
      <c r="EG163" s="675"/>
      <c r="EH163" s="675"/>
      <c r="EI163" s="675"/>
      <c r="EJ163" s="675"/>
      <c r="EK163" s="675"/>
      <c r="EL163" s="675"/>
      <c r="EM163" s="675"/>
      <c r="EN163" s="675"/>
      <c r="EO163" s="675"/>
      <c r="EP163" s="675"/>
    </row>
    <row r="164" spans="1:146" x14ac:dyDescent="0.15">
      <c r="A164" s="675"/>
      <c r="B164" s="675"/>
      <c r="C164" s="675"/>
      <c r="D164" s="675"/>
      <c r="E164" s="675"/>
      <c r="F164" s="675"/>
      <c r="G164" s="675"/>
      <c r="H164" s="675"/>
      <c r="I164" s="675"/>
      <c r="J164" s="675"/>
      <c r="K164" s="675"/>
      <c r="L164" s="675"/>
      <c r="M164" s="675"/>
      <c r="N164" s="675"/>
      <c r="O164" s="675"/>
      <c r="P164" s="675"/>
      <c r="Q164" s="675"/>
      <c r="R164" s="675"/>
      <c r="S164" s="675"/>
      <c r="T164" s="891"/>
      <c r="U164" s="675"/>
      <c r="V164" s="675"/>
      <c r="W164" s="675"/>
      <c r="X164" s="675"/>
      <c r="Y164" s="675"/>
      <c r="Z164" s="675"/>
      <c r="AA164" s="675"/>
      <c r="AB164" s="675"/>
      <c r="AC164" s="675"/>
      <c r="AD164" s="675"/>
      <c r="AE164" s="675"/>
      <c r="AF164" s="675"/>
      <c r="AG164" s="675"/>
      <c r="AH164" s="675"/>
      <c r="AI164" s="675"/>
      <c r="AJ164" s="675"/>
      <c r="AK164" s="675"/>
      <c r="AL164" s="675"/>
      <c r="AM164" s="675"/>
      <c r="AN164" s="675"/>
      <c r="AO164" s="675"/>
      <c r="AP164" s="675"/>
      <c r="AQ164" s="675"/>
      <c r="AR164" s="675"/>
      <c r="AS164" s="675"/>
      <c r="AT164" s="675"/>
      <c r="AU164" s="752"/>
      <c r="AV164" s="752"/>
      <c r="AW164" s="752"/>
      <c r="AX164" s="752"/>
      <c r="AY164" s="752"/>
      <c r="AZ164" s="675"/>
      <c r="BA164" s="675"/>
      <c r="BB164" s="675"/>
      <c r="BC164" s="675"/>
      <c r="BD164" s="675"/>
      <c r="BE164" s="675"/>
      <c r="BF164" s="675"/>
      <c r="BG164" s="675"/>
      <c r="BH164" s="675"/>
      <c r="BI164" s="675"/>
      <c r="BJ164" s="675"/>
      <c r="BK164" s="675"/>
      <c r="BL164" s="675"/>
      <c r="BM164" s="675"/>
      <c r="BN164" s="675"/>
      <c r="BO164" s="675"/>
      <c r="BP164" s="675"/>
      <c r="BQ164" s="675"/>
      <c r="BR164" s="675"/>
      <c r="BS164" s="675"/>
      <c r="BT164" s="675"/>
      <c r="BU164" s="675"/>
      <c r="BV164" s="675"/>
      <c r="BW164" s="675"/>
      <c r="BX164" s="675"/>
      <c r="BY164" s="675"/>
      <c r="BZ164" s="675"/>
      <c r="CA164" s="675"/>
      <c r="CB164" s="675"/>
      <c r="CC164" s="675"/>
      <c r="CD164" s="675"/>
      <c r="CE164" s="675"/>
      <c r="CF164" s="675"/>
      <c r="CG164" s="675"/>
      <c r="CH164" s="675"/>
      <c r="CI164" s="675"/>
      <c r="CJ164" s="675"/>
      <c r="CK164" s="675"/>
      <c r="CL164" s="675"/>
      <c r="CM164" s="675"/>
      <c r="CN164" s="675"/>
      <c r="CO164" s="675"/>
      <c r="CP164" s="675"/>
      <c r="CQ164" s="675"/>
      <c r="CR164" s="675"/>
      <c r="CS164" s="675"/>
      <c r="CT164" s="675"/>
      <c r="CU164" s="675"/>
      <c r="CV164" s="675"/>
      <c r="CW164" s="675"/>
      <c r="CX164" s="675"/>
      <c r="CY164" s="675"/>
      <c r="CZ164" s="675"/>
      <c r="DA164" s="675"/>
      <c r="DB164" s="675"/>
      <c r="DC164" s="675"/>
      <c r="DD164" s="675"/>
      <c r="DE164" s="675"/>
      <c r="DF164" s="675"/>
      <c r="DG164" s="675"/>
      <c r="DH164" s="675"/>
      <c r="DI164" s="675"/>
      <c r="DJ164" s="675"/>
      <c r="DK164" s="675"/>
      <c r="DL164" s="675"/>
      <c r="DM164" s="675"/>
      <c r="DN164" s="675"/>
      <c r="DO164" s="675"/>
      <c r="DP164" s="675"/>
      <c r="DQ164" s="675"/>
      <c r="DR164" s="675"/>
      <c r="DS164" s="675"/>
      <c r="DT164" s="675"/>
      <c r="DU164" s="675"/>
      <c r="DV164" s="675"/>
      <c r="DW164" s="675"/>
      <c r="DX164" s="675"/>
      <c r="DY164" s="675"/>
      <c r="DZ164" s="675"/>
      <c r="EA164" s="675"/>
      <c r="EB164" s="675"/>
      <c r="EC164" s="675"/>
      <c r="ED164" s="675"/>
      <c r="EE164" s="675"/>
      <c r="EF164" s="675"/>
      <c r="EG164" s="675"/>
      <c r="EH164" s="675"/>
      <c r="EI164" s="675"/>
      <c r="EJ164" s="675"/>
      <c r="EK164" s="675"/>
      <c r="EL164" s="675"/>
      <c r="EM164" s="675"/>
      <c r="EN164" s="675"/>
      <c r="EO164" s="675"/>
      <c r="EP164" s="675"/>
    </row>
    <row r="165" spans="1:146" x14ac:dyDescent="0.15">
      <c r="A165" s="675"/>
      <c r="B165" s="675"/>
      <c r="C165" s="675"/>
      <c r="D165" s="675"/>
      <c r="E165" s="675"/>
      <c r="F165" s="675"/>
      <c r="G165" s="675"/>
      <c r="H165" s="675"/>
      <c r="I165" s="675"/>
      <c r="J165" s="675"/>
      <c r="K165" s="675"/>
      <c r="L165" s="675"/>
      <c r="M165" s="675"/>
      <c r="N165" s="675"/>
      <c r="O165" s="675"/>
      <c r="P165" s="675"/>
      <c r="Q165" s="675"/>
      <c r="R165" s="675"/>
      <c r="S165" s="675"/>
      <c r="T165" s="891"/>
      <c r="U165" s="675"/>
      <c r="V165" s="675"/>
      <c r="W165" s="675"/>
      <c r="X165" s="675"/>
      <c r="Y165" s="675"/>
      <c r="Z165" s="675"/>
      <c r="AA165" s="675"/>
      <c r="AB165" s="675"/>
      <c r="AC165" s="675"/>
      <c r="AD165" s="675"/>
      <c r="AE165" s="675"/>
      <c r="AF165" s="675"/>
      <c r="AG165" s="675"/>
      <c r="AH165" s="675"/>
      <c r="AI165" s="675"/>
      <c r="AJ165" s="675"/>
      <c r="AK165" s="675"/>
      <c r="AL165" s="675"/>
      <c r="AM165" s="675"/>
      <c r="AN165" s="675"/>
      <c r="AO165" s="675"/>
      <c r="AP165" s="675"/>
      <c r="AQ165" s="675"/>
      <c r="AR165" s="675"/>
      <c r="AS165" s="675"/>
      <c r="AT165" s="675"/>
      <c r="AU165" s="752"/>
      <c r="AV165" s="752"/>
      <c r="AW165" s="752"/>
      <c r="AX165" s="752"/>
      <c r="AY165" s="752"/>
      <c r="AZ165" s="675"/>
      <c r="BA165" s="675"/>
      <c r="BB165" s="675"/>
      <c r="BC165" s="675"/>
      <c r="BD165" s="675"/>
      <c r="BE165" s="675"/>
      <c r="BF165" s="675"/>
      <c r="BG165" s="675"/>
      <c r="BH165" s="675"/>
      <c r="BI165" s="675"/>
      <c r="BJ165" s="675"/>
      <c r="BK165" s="675"/>
      <c r="BL165" s="675"/>
      <c r="BM165" s="675"/>
      <c r="BN165" s="675"/>
      <c r="BO165" s="675"/>
      <c r="BP165" s="675"/>
      <c r="BQ165" s="675"/>
      <c r="BR165" s="675"/>
      <c r="BS165" s="675"/>
      <c r="BT165" s="675"/>
      <c r="BU165" s="675"/>
      <c r="BV165" s="675"/>
      <c r="BW165" s="675"/>
      <c r="BX165" s="675"/>
      <c r="BY165" s="675"/>
      <c r="BZ165" s="675"/>
      <c r="CA165" s="675"/>
      <c r="CB165" s="675"/>
      <c r="CC165" s="675"/>
      <c r="CD165" s="675"/>
      <c r="CE165" s="675"/>
      <c r="CF165" s="675"/>
      <c r="CG165" s="675"/>
      <c r="CH165" s="675"/>
      <c r="CI165" s="675"/>
      <c r="CJ165" s="675"/>
      <c r="CK165" s="675"/>
      <c r="CL165" s="675"/>
      <c r="CM165" s="675"/>
      <c r="CN165" s="675"/>
      <c r="CO165" s="675"/>
      <c r="CP165" s="675"/>
      <c r="CQ165" s="675"/>
      <c r="CR165" s="675"/>
      <c r="CS165" s="675"/>
      <c r="CT165" s="675"/>
      <c r="CU165" s="675"/>
      <c r="CV165" s="675"/>
      <c r="CW165" s="675"/>
      <c r="CX165" s="675"/>
      <c r="CY165" s="675"/>
      <c r="CZ165" s="675"/>
      <c r="DA165" s="675"/>
      <c r="DB165" s="675"/>
      <c r="DC165" s="675"/>
      <c r="DD165" s="675"/>
      <c r="DE165" s="675"/>
      <c r="DF165" s="675"/>
      <c r="DG165" s="675"/>
      <c r="DH165" s="675"/>
      <c r="DI165" s="675"/>
      <c r="DJ165" s="675"/>
      <c r="DK165" s="675"/>
      <c r="DL165" s="675"/>
      <c r="DM165" s="675"/>
      <c r="DN165" s="675"/>
      <c r="DO165" s="675"/>
      <c r="DP165" s="675"/>
      <c r="DQ165" s="675"/>
      <c r="DR165" s="675"/>
      <c r="DS165" s="675"/>
      <c r="DT165" s="675"/>
      <c r="DU165" s="675"/>
      <c r="DV165" s="675"/>
      <c r="DW165" s="675"/>
      <c r="DX165" s="675"/>
      <c r="DY165" s="675"/>
      <c r="DZ165" s="675"/>
      <c r="EA165" s="675"/>
      <c r="EB165" s="675"/>
      <c r="EC165" s="675"/>
      <c r="ED165" s="675"/>
      <c r="EE165" s="675"/>
      <c r="EF165" s="675"/>
      <c r="EG165" s="675"/>
      <c r="EH165" s="675"/>
      <c r="EI165" s="675"/>
      <c r="EJ165" s="675"/>
      <c r="EK165" s="675"/>
      <c r="EL165" s="675"/>
      <c r="EM165" s="675"/>
      <c r="EN165" s="675"/>
      <c r="EO165" s="675"/>
      <c r="EP165" s="675"/>
    </row>
    <row r="166" spans="1:146" x14ac:dyDescent="0.15">
      <c r="A166" s="675"/>
      <c r="B166" s="675"/>
      <c r="C166" s="675"/>
      <c r="D166" s="675"/>
      <c r="E166" s="675"/>
      <c r="F166" s="675"/>
      <c r="G166" s="675"/>
      <c r="H166" s="675"/>
      <c r="I166" s="675"/>
      <c r="J166" s="675"/>
      <c r="K166" s="675"/>
      <c r="L166" s="675"/>
      <c r="M166" s="675"/>
      <c r="N166" s="675"/>
      <c r="O166" s="675"/>
      <c r="P166" s="675"/>
      <c r="Q166" s="675"/>
      <c r="R166" s="675"/>
      <c r="S166" s="675"/>
      <c r="T166" s="891"/>
      <c r="U166" s="675"/>
      <c r="V166" s="675"/>
      <c r="W166" s="675"/>
      <c r="X166" s="675"/>
      <c r="Y166" s="675"/>
      <c r="Z166" s="675"/>
      <c r="AA166" s="675"/>
      <c r="AB166" s="675"/>
      <c r="AC166" s="675"/>
      <c r="AD166" s="675"/>
      <c r="AE166" s="675"/>
      <c r="AF166" s="675"/>
      <c r="AG166" s="675"/>
      <c r="AH166" s="675"/>
      <c r="AI166" s="675"/>
      <c r="AJ166" s="675"/>
      <c r="AK166" s="675"/>
      <c r="AL166" s="675"/>
      <c r="AM166" s="675"/>
      <c r="AN166" s="675"/>
      <c r="AO166" s="675"/>
      <c r="AP166" s="675"/>
      <c r="AQ166" s="675"/>
      <c r="AR166" s="675"/>
      <c r="AS166" s="675"/>
      <c r="AT166" s="675"/>
      <c r="AU166" s="752"/>
      <c r="AV166" s="752"/>
      <c r="AW166" s="752"/>
      <c r="AX166" s="752"/>
      <c r="AY166" s="752"/>
      <c r="AZ166" s="675"/>
      <c r="BA166" s="675"/>
      <c r="BB166" s="675"/>
      <c r="BC166" s="675"/>
      <c r="BD166" s="675"/>
      <c r="BE166" s="675"/>
      <c r="BF166" s="675"/>
      <c r="BG166" s="675"/>
      <c r="BH166" s="675"/>
      <c r="BI166" s="675"/>
      <c r="BJ166" s="675"/>
      <c r="BK166" s="675"/>
      <c r="BL166" s="675"/>
      <c r="BM166" s="675"/>
      <c r="BN166" s="675"/>
      <c r="BO166" s="675"/>
      <c r="BP166" s="675"/>
      <c r="BQ166" s="675"/>
      <c r="BR166" s="675"/>
      <c r="BS166" s="675"/>
      <c r="BT166" s="675"/>
      <c r="BU166" s="675"/>
      <c r="BV166" s="675"/>
      <c r="BW166" s="675"/>
      <c r="BX166" s="675"/>
      <c r="BY166" s="675"/>
      <c r="BZ166" s="675"/>
      <c r="CA166" s="675"/>
      <c r="CB166" s="675"/>
      <c r="CC166" s="675"/>
      <c r="CD166" s="675"/>
      <c r="CE166" s="675"/>
      <c r="CF166" s="675"/>
      <c r="CG166" s="675"/>
      <c r="CH166" s="675"/>
      <c r="CI166" s="675"/>
      <c r="CJ166" s="675"/>
      <c r="CK166" s="675"/>
      <c r="CL166" s="675"/>
      <c r="CM166" s="675"/>
      <c r="CN166" s="675"/>
      <c r="CO166" s="675"/>
      <c r="CP166" s="675"/>
      <c r="CQ166" s="675"/>
      <c r="CR166" s="675"/>
      <c r="CS166" s="675"/>
      <c r="CT166" s="675"/>
      <c r="CU166" s="675"/>
      <c r="CV166" s="675"/>
      <c r="CW166" s="675"/>
      <c r="CX166" s="675"/>
      <c r="CY166" s="675"/>
      <c r="CZ166" s="675"/>
      <c r="DA166" s="675"/>
      <c r="DB166" s="675"/>
      <c r="DC166" s="675"/>
      <c r="DD166" s="675"/>
      <c r="DE166" s="675"/>
      <c r="DF166" s="675"/>
      <c r="DG166" s="675"/>
      <c r="DH166" s="675"/>
      <c r="DI166" s="675"/>
      <c r="DJ166" s="675"/>
      <c r="DK166" s="675"/>
      <c r="DL166" s="675"/>
      <c r="DM166" s="675"/>
      <c r="DN166" s="675"/>
      <c r="DO166" s="675"/>
      <c r="DP166" s="675"/>
      <c r="DQ166" s="675"/>
      <c r="DR166" s="675"/>
      <c r="DS166" s="675"/>
      <c r="DT166" s="675"/>
      <c r="DU166" s="675"/>
      <c r="DV166" s="675"/>
      <c r="DW166" s="675"/>
      <c r="DX166" s="675"/>
      <c r="DY166" s="675"/>
      <c r="DZ166" s="675"/>
      <c r="EA166" s="675"/>
      <c r="EB166" s="675"/>
      <c r="EC166" s="675"/>
      <c r="ED166" s="675"/>
      <c r="EE166" s="675"/>
      <c r="EF166" s="675"/>
      <c r="EG166" s="675"/>
      <c r="EH166" s="675"/>
      <c r="EI166" s="675"/>
      <c r="EJ166" s="675"/>
      <c r="EK166" s="675"/>
      <c r="EL166" s="675"/>
      <c r="EM166" s="675"/>
      <c r="EN166" s="675"/>
      <c r="EO166" s="675"/>
      <c r="EP166" s="675"/>
    </row>
    <row r="167" spans="1:146" x14ac:dyDescent="0.15">
      <c r="A167" s="675"/>
      <c r="B167" s="675"/>
      <c r="C167" s="675"/>
      <c r="D167" s="675"/>
      <c r="E167" s="675"/>
      <c r="F167" s="675"/>
      <c r="G167" s="675"/>
      <c r="H167" s="675"/>
      <c r="I167" s="675"/>
      <c r="J167" s="675"/>
      <c r="K167" s="675"/>
      <c r="L167" s="675"/>
      <c r="M167" s="675"/>
      <c r="N167" s="675"/>
      <c r="O167" s="675"/>
      <c r="P167" s="675"/>
      <c r="Q167" s="675"/>
      <c r="R167" s="675"/>
      <c r="S167" s="675"/>
      <c r="T167" s="891"/>
      <c r="U167" s="675"/>
      <c r="V167" s="675"/>
      <c r="W167" s="675"/>
      <c r="X167" s="675"/>
      <c r="Y167" s="675"/>
      <c r="Z167" s="675"/>
      <c r="AA167" s="675"/>
      <c r="AB167" s="675"/>
      <c r="AC167" s="675"/>
      <c r="AD167" s="675"/>
      <c r="AE167" s="675"/>
      <c r="AF167" s="675"/>
      <c r="AG167" s="675"/>
      <c r="AH167" s="675"/>
      <c r="AI167" s="675"/>
      <c r="AJ167" s="675"/>
      <c r="AK167" s="675"/>
      <c r="AL167" s="675"/>
      <c r="AM167" s="675"/>
      <c r="AN167" s="675"/>
      <c r="AO167" s="675"/>
      <c r="AP167" s="675"/>
      <c r="AQ167" s="675"/>
      <c r="AR167" s="675"/>
      <c r="AS167" s="675"/>
      <c r="AT167" s="675"/>
      <c r="AU167" s="752"/>
      <c r="AV167" s="752"/>
      <c r="AW167" s="752"/>
      <c r="AX167" s="752"/>
      <c r="AY167" s="752"/>
      <c r="AZ167" s="675"/>
      <c r="BA167" s="675"/>
      <c r="BB167" s="675"/>
      <c r="BC167" s="675"/>
      <c r="BD167" s="675"/>
      <c r="BE167" s="675"/>
      <c r="BF167" s="675"/>
      <c r="BG167" s="675"/>
      <c r="BH167" s="675"/>
      <c r="BI167" s="675"/>
      <c r="BJ167" s="675"/>
      <c r="BK167" s="675"/>
      <c r="BL167" s="675"/>
      <c r="BM167" s="675"/>
      <c r="BN167" s="675"/>
      <c r="BO167" s="675"/>
      <c r="BP167" s="675"/>
      <c r="BQ167" s="675"/>
      <c r="BR167" s="675"/>
      <c r="BS167" s="675"/>
      <c r="BT167" s="675"/>
      <c r="BU167" s="675"/>
      <c r="BV167" s="675"/>
      <c r="BW167" s="675"/>
      <c r="BX167" s="675"/>
      <c r="BY167" s="675"/>
      <c r="BZ167" s="675"/>
      <c r="CA167" s="675"/>
      <c r="CB167" s="675"/>
      <c r="CC167" s="675"/>
      <c r="CD167" s="675"/>
      <c r="CE167" s="675"/>
      <c r="CF167" s="675"/>
      <c r="CG167" s="675"/>
      <c r="CH167" s="675"/>
      <c r="CI167" s="675"/>
      <c r="CJ167" s="675"/>
      <c r="CK167" s="675"/>
      <c r="CL167" s="675"/>
      <c r="CM167" s="675"/>
      <c r="CN167" s="675"/>
      <c r="CO167" s="675"/>
      <c r="CP167" s="675"/>
      <c r="CQ167" s="675"/>
      <c r="CR167" s="675"/>
      <c r="CS167" s="675"/>
      <c r="CT167" s="675"/>
      <c r="CU167" s="675"/>
      <c r="CV167" s="675"/>
      <c r="CW167" s="675"/>
      <c r="CX167" s="675"/>
      <c r="CY167" s="675"/>
      <c r="CZ167" s="675"/>
      <c r="DA167" s="675"/>
      <c r="DB167" s="675"/>
      <c r="DC167" s="675"/>
      <c r="DD167" s="675"/>
      <c r="DE167" s="675"/>
      <c r="DF167" s="675"/>
      <c r="DG167" s="675"/>
      <c r="DH167" s="675"/>
      <c r="DI167" s="675"/>
      <c r="DJ167" s="675"/>
      <c r="DK167" s="675"/>
      <c r="DL167" s="675"/>
      <c r="DM167" s="675"/>
      <c r="DN167" s="675"/>
      <c r="DO167" s="675"/>
      <c r="DP167" s="675"/>
      <c r="DQ167" s="675"/>
      <c r="DR167" s="675"/>
      <c r="DS167" s="675"/>
      <c r="DT167" s="675"/>
      <c r="DU167" s="675"/>
      <c r="DV167" s="675"/>
      <c r="DW167" s="675"/>
      <c r="DX167" s="675"/>
      <c r="DY167" s="675"/>
      <c r="DZ167" s="675"/>
      <c r="EA167" s="675"/>
      <c r="EB167" s="675"/>
      <c r="EC167" s="675"/>
      <c r="ED167" s="675"/>
      <c r="EE167" s="675"/>
      <c r="EF167" s="675"/>
      <c r="EG167" s="675"/>
      <c r="EH167" s="675"/>
      <c r="EI167" s="675"/>
      <c r="EJ167" s="675"/>
      <c r="EK167" s="675"/>
      <c r="EL167" s="675"/>
      <c r="EM167" s="675"/>
      <c r="EN167" s="675"/>
      <c r="EO167" s="675"/>
      <c r="EP167" s="675"/>
    </row>
    <row r="168" spans="1:146" x14ac:dyDescent="0.15">
      <c r="A168" s="675"/>
      <c r="B168" s="675"/>
      <c r="C168" s="675"/>
      <c r="D168" s="675"/>
      <c r="E168" s="675"/>
      <c r="F168" s="675"/>
      <c r="G168" s="675"/>
      <c r="H168" s="675"/>
      <c r="I168" s="675"/>
      <c r="J168" s="675"/>
      <c r="K168" s="675"/>
      <c r="L168" s="675"/>
      <c r="M168" s="675"/>
      <c r="N168" s="675"/>
      <c r="O168" s="675"/>
      <c r="P168" s="675"/>
      <c r="Q168" s="675"/>
      <c r="R168" s="675"/>
      <c r="S168" s="675"/>
      <c r="T168" s="891"/>
      <c r="U168" s="675"/>
      <c r="V168" s="675"/>
      <c r="W168" s="675"/>
      <c r="X168" s="675"/>
      <c r="Y168" s="675"/>
      <c r="Z168" s="675"/>
      <c r="AA168" s="675"/>
      <c r="AB168" s="675"/>
      <c r="AC168" s="675"/>
      <c r="AD168" s="675"/>
      <c r="AE168" s="675"/>
      <c r="AF168" s="675"/>
      <c r="AG168" s="675"/>
      <c r="AH168" s="675"/>
      <c r="AI168" s="675"/>
      <c r="AJ168" s="675"/>
      <c r="AK168" s="675"/>
      <c r="AL168" s="675"/>
      <c r="AM168" s="675"/>
      <c r="AN168" s="675"/>
      <c r="AO168" s="675"/>
      <c r="AP168" s="675"/>
      <c r="AQ168" s="675"/>
      <c r="AR168" s="675"/>
      <c r="AS168" s="675"/>
      <c r="AT168" s="675"/>
      <c r="AU168" s="752"/>
      <c r="AV168" s="752"/>
      <c r="AW168" s="752"/>
      <c r="AX168" s="752"/>
      <c r="AY168" s="752"/>
      <c r="AZ168" s="675"/>
      <c r="BA168" s="675"/>
      <c r="BB168" s="675"/>
      <c r="BC168" s="675"/>
      <c r="BD168" s="675"/>
      <c r="BE168" s="675"/>
      <c r="BF168" s="675"/>
      <c r="BG168" s="675"/>
      <c r="BH168" s="675"/>
      <c r="BI168" s="675"/>
      <c r="BJ168" s="675"/>
      <c r="BK168" s="675"/>
      <c r="BL168" s="675"/>
      <c r="BM168" s="675"/>
      <c r="BN168" s="675"/>
      <c r="BO168" s="675"/>
      <c r="BP168" s="675"/>
      <c r="BQ168" s="675"/>
      <c r="BR168" s="675"/>
      <c r="BS168" s="675"/>
      <c r="BT168" s="675"/>
      <c r="BU168" s="675"/>
      <c r="BV168" s="675"/>
      <c r="BW168" s="675"/>
      <c r="BX168" s="675"/>
      <c r="BY168" s="675"/>
      <c r="BZ168" s="675"/>
      <c r="CA168" s="675"/>
      <c r="CB168" s="675"/>
      <c r="CC168" s="675"/>
      <c r="CD168" s="675"/>
      <c r="CE168" s="675"/>
      <c r="CF168" s="675"/>
      <c r="CG168" s="675"/>
      <c r="CH168" s="675"/>
      <c r="CI168" s="675"/>
      <c r="CJ168" s="675"/>
      <c r="CK168" s="675"/>
      <c r="CL168" s="675"/>
      <c r="CM168" s="675"/>
      <c r="CN168" s="675"/>
      <c r="CO168" s="675"/>
      <c r="CP168" s="675"/>
      <c r="CQ168" s="675"/>
      <c r="CR168" s="675"/>
      <c r="CS168" s="675"/>
      <c r="CT168" s="675"/>
      <c r="CU168" s="675"/>
      <c r="CV168" s="675"/>
      <c r="CW168" s="675"/>
      <c r="CX168" s="675"/>
      <c r="CY168" s="675"/>
      <c r="CZ168" s="675"/>
      <c r="DA168" s="675"/>
      <c r="DB168" s="675"/>
      <c r="DC168" s="675"/>
      <c r="DD168" s="675"/>
      <c r="DE168" s="675"/>
      <c r="DF168" s="675"/>
      <c r="DG168" s="675"/>
      <c r="DH168" s="675"/>
      <c r="DI168" s="675"/>
      <c r="DJ168" s="675"/>
      <c r="DK168" s="675"/>
      <c r="DL168" s="675"/>
      <c r="DM168" s="675"/>
      <c r="DN168" s="675"/>
      <c r="DO168" s="675"/>
      <c r="DP168" s="675"/>
      <c r="DQ168" s="675"/>
      <c r="DR168" s="675"/>
      <c r="DS168" s="675"/>
      <c r="DT168" s="675"/>
      <c r="DU168" s="675"/>
      <c r="DV168" s="675"/>
      <c r="DW168" s="675"/>
      <c r="DX168" s="675"/>
      <c r="DY168" s="675"/>
      <c r="DZ168" s="675"/>
      <c r="EA168" s="675"/>
      <c r="EB168" s="675"/>
      <c r="EC168" s="675"/>
      <c r="ED168" s="675"/>
      <c r="EE168" s="675"/>
      <c r="EF168" s="675"/>
      <c r="EG168" s="675"/>
      <c r="EH168" s="675"/>
      <c r="EI168" s="675"/>
      <c r="EJ168" s="675"/>
      <c r="EK168" s="675"/>
      <c r="EL168" s="675"/>
      <c r="EM168" s="675"/>
      <c r="EN168" s="675"/>
      <c r="EO168" s="675"/>
      <c r="EP168" s="675"/>
    </row>
    <row r="169" spans="1:146" x14ac:dyDescent="0.15">
      <c r="A169" s="675"/>
      <c r="B169" s="675"/>
      <c r="C169" s="675"/>
      <c r="D169" s="675"/>
      <c r="E169" s="675"/>
      <c r="F169" s="675"/>
      <c r="G169" s="675"/>
      <c r="H169" s="675"/>
      <c r="I169" s="675"/>
      <c r="J169" s="675"/>
      <c r="K169" s="675"/>
      <c r="L169" s="675"/>
      <c r="M169" s="675"/>
      <c r="N169" s="675"/>
      <c r="O169" s="675"/>
      <c r="P169" s="675"/>
      <c r="Q169" s="675"/>
      <c r="R169" s="675"/>
      <c r="S169" s="675"/>
      <c r="T169" s="891"/>
      <c r="U169" s="675"/>
      <c r="V169" s="675"/>
      <c r="W169" s="675"/>
      <c r="X169" s="675"/>
      <c r="Y169" s="675"/>
      <c r="Z169" s="675"/>
      <c r="AA169" s="675"/>
      <c r="AB169" s="675"/>
      <c r="AC169" s="675"/>
      <c r="AD169" s="675"/>
      <c r="AE169" s="675"/>
      <c r="AF169" s="675"/>
      <c r="AG169" s="675"/>
      <c r="AH169" s="675"/>
      <c r="AI169" s="675"/>
      <c r="AJ169" s="675"/>
      <c r="AK169" s="675"/>
      <c r="AL169" s="675"/>
      <c r="AM169" s="675"/>
      <c r="AN169" s="675"/>
      <c r="AO169" s="675"/>
      <c r="AP169" s="675"/>
      <c r="AQ169" s="675"/>
      <c r="AR169" s="675"/>
      <c r="AS169" s="675"/>
      <c r="AT169" s="675"/>
      <c r="AU169" s="752"/>
      <c r="AV169" s="752"/>
      <c r="AW169" s="752"/>
      <c r="AX169" s="752"/>
      <c r="AY169" s="752"/>
      <c r="AZ169" s="675"/>
      <c r="BA169" s="675"/>
      <c r="BB169" s="675"/>
      <c r="BC169" s="675"/>
      <c r="BD169" s="675"/>
      <c r="BE169" s="675"/>
      <c r="BF169" s="675"/>
      <c r="BG169" s="675"/>
      <c r="BH169" s="675"/>
      <c r="BI169" s="675"/>
      <c r="BJ169" s="675"/>
      <c r="BK169" s="675"/>
      <c r="BL169" s="675"/>
      <c r="BM169" s="675"/>
      <c r="BN169" s="675"/>
      <c r="BO169" s="675"/>
      <c r="BP169" s="675"/>
      <c r="BQ169" s="675"/>
      <c r="BR169" s="675"/>
      <c r="BS169" s="675"/>
      <c r="BT169" s="675"/>
      <c r="BU169" s="675"/>
      <c r="BV169" s="675"/>
      <c r="BW169" s="675"/>
      <c r="BX169" s="675"/>
      <c r="BY169" s="675"/>
      <c r="BZ169" s="675"/>
      <c r="CA169" s="675"/>
      <c r="CB169" s="675"/>
      <c r="CC169" s="675"/>
      <c r="CD169" s="675"/>
      <c r="CE169" s="675"/>
      <c r="CF169" s="675"/>
      <c r="CG169" s="675"/>
      <c r="CH169" s="675"/>
      <c r="CI169" s="675"/>
      <c r="CJ169" s="675"/>
      <c r="CK169" s="675"/>
      <c r="CL169" s="675"/>
      <c r="CM169" s="675"/>
      <c r="CN169" s="675"/>
      <c r="CO169" s="675"/>
      <c r="CP169" s="675"/>
      <c r="CQ169" s="675"/>
      <c r="CR169" s="675"/>
      <c r="CS169" s="675"/>
      <c r="CT169" s="675"/>
      <c r="CU169" s="675"/>
      <c r="CV169" s="675"/>
      <c r="CW169" s="675"/>
      <c r="CX169" s="675"/>
      <c r="CY169" s="675"/>
      <c r="CZ169" s="675"/>
      <c r="DA169" s="675"/>
      <c r="DB169" s="675"/>
      <c r="DC169" s="675"/>
      <c r="DD169" s="675"/>
      <c r="DE169" s="675"/>
      <c r="DF169" s="675"/>
      <c r="DG169" s="675"/>
      <c r="DH169" s="675"/>
      <c r="DI169" s="675"/>
      <c r="DJ169" s="675"/>
      <c r="DK169" s="675"/>
      <c r="DL169" s="675"/>
      <c r="DM169" s="675"/>
      <c r="DN169" s="675"/>
      <c r="DO169" s="675"/>
      <c r="DP169" s="675"/>
      <c r="DQ169" s="675"/>
      <c r="DR169" s="675"/>
      <c r="DS169" s="675"/>
      <c r="DT169" s="675"/>
      <c r="DU169" s="675"/>
      <c r="DV169" s="675"/>
      <c r="DW169" s="675"/>
      <c r="DX169" s="675"/>
      <c r="DY169" s="675"/>
      <c r="DZ169" s="675"/>
      <c r="EA169" s="675"/>
      <c r="EB169" s="675"/>
      <c r="EC169" s="675"/>
      <c r="ED169" s="675"/>
      <c r="EE169" s="675"/>
      <c r="EF169" s="675"/>
      <c r="EG169" s="675"/>
      <c r="EH169" s="675"/>
      <c r="EI169" s="675"/>
      <c r="EJ169" s="675"/>
      <c r="EK169" s="675"/>
      <c r="EL169" s="675"/>
      <c r="EM169" s="675"/>
      <c r="EN169" s="675"/>
      <c r="EO169" s="675"/>
      <c r="EP169" s="675"/>
    </row>
    <row r="170" spans="1:146" x14ac:dyDescent="0.15">
      <c r="A170" s="675"/>
      <c r="B170" s="675"/>
      <c r="C170" s="675"/>
      <c r="D170" s="675"/>
      <c r="E170" s="675"/>
      <c r="F170" s="675"/>
      <c r="G170" s="675"/>
      <c r="H170" s="675"/>
      <c r="I170" s="675"/>
      <c r="J170" s="675"/>
      <c r="K170" s="675"/>
      <c r="L170" s="675"/>
      <c r="M170" s="675"/>
      <c r="N170" s="675"/>
      <c r="O170" s="675"/>
      <c r="P170" s="675"/>
      <c r="Q170" s="675"/>
      <c r="R170" s="675"/>
      <c r="S170" s="675"/>
      <c r="T170" s="891"/>
      <c r="U170" s="675"/>
      <c r="V170" s="675"/>
      <c r="W170" s="675"/>
      <c r="X170" s="675"/>
      <c r="Y170" s="675"/>
      <c r="Z170" s="675"/>
      <c r="AA170" s="675"/>
      <c r="AB170" s="675"/>
      <c r="AC170" s="675"/>
      <c r="AD170" s="675"/>
      <c r="AE170" s="675"/>
      <c r="AF170" s="675"/>
      <c r="AG170" s="675"/>
      <c r="AH170" s="675"/>
      <c r="AI170" s="675"/>
      <c r="AJ170" s="675"/>
      <c r="AK170" s="675"/>
      <c r="AL170" s="675"/>
      <c r="AM170" s="675"/>
      <c r="AN170" s="675"/>
      <c r="AO170" s="675"/>
      <c r="AP170" s="675"/>
      <c r="AQ170" s="675"/>
      <c r="AR170" s="675"/>
      <c r="AS170" s="675"/>
      <c r="AT170" s="675"/>
      <c r="AU170" s="752"/>
      <c r="AV170" s="752"/>
      <c r="AW170" s="752"/>
      <c r="AX170" s="752"/>
      <c r="AY170" s="752"/>
      <c r="AZ170" s="675"/>
      <c r="BA170" s="675"/>
      <c r="BB170" s="675"/>
      <c r="BC170" s="675"/>
      <c r="BD170" s="675"/>
      <c r="BE170" s="675"/>
      <c r="BF170" s="675"/>
      <c r="BG170" s="675"/>
      <c r="BH170" s="675"/>
      <c r="BI170" s="675"/>
      <c r="BJ170" s="675"/>
      <c r="BK170" s="675"/>
      <c r="BL170" s="675"/>
      <c r="BM170" s="675"/>
      <c r="BN170" s="675"/>
      <c r="BO170" s="675"/>
      <c r="BP170" s="675"/>
      <c r="BQ170" s="675"/>
      <c r="BR170" s="675"/>
      <c r="BS170" s="675"/>
      <c r="BT170" s="675"/>
      <c r="BU170" s="675"/>
      <c r="BV170" s="675"/>
      <c r="BW170" s="675"/>
      <c r="BX170" s="675"/>
      <c r="BY170" s="675"/>
      <c r="BZ170" s="675"/>
      <c r="CA170" s="675"/>
      <c r="CB170" s="675"/>
      <c r="CC170" s="675"/>
      <c r="CD170" s="675"/>
      <c r="CE170" s="675"/>
      <c r="CF170" s="675"/>
      <c r="CG170" s="675"/>
      <c r="CH170" s="675"/>
      <c r="CI170" s="675"/>
      <c r="CJ170" s="675"/>
      <c r="CK170" s="675"/>
      <c r="CL170" s="675"/>
      <c r="CM170" s="675"/>
      <c r="CN170" s="675"/>
      <c r="CO170" s="675"/>
      <c r="CP170" s="675"/>
      <c r="CQ170" s="675"/>
      <c r="CR170" s="675"/>
      <c r="CS170" s="675"/>
      <c r="CT170" s="675"/>
      <c r="CU170" s="675"/>
      <c r="CV170" s="675"/>
      <c r="CW170" s="675"/>
      <c r="CX170" s="675"/>
      <c r="CY170" s="675"/>
      <c r="CZ170" s="675"/>
      <c r="DA170" s="675"/>
      <c r="DB170" s="675"/>
      <c r="DC170" s="675"/>
      <c r="DD170" s="675"/>
      <c r="DE170" s="675"/>
      <c r="DF170" s="675"/>
      <c r="DG170" s="675"/>
      <c r="DH170" s="675"/>
      <c r="DI170" s="675"/>
      <c r="DJ170" s="675"/>
      <c r="DK170" s="675"/>
      <c r="DL170" s="675"/>
      <c r="DM170" s="675"/>
      <c r="DN170" s="675"/>
      <c r="DO170" s="675"/>
      <c r="DP170" s="675"/>
      <c r="DQ170" s="675"/>
      <c r="DR170" s="675"/>
      <c r="DS170" s="675"/>
      <c r="DT170" s="675"/>
      <c r="DU170" s="675"/>
      <c r="DV170" s="675"/>
      <c r="DW170" s="675"/>
      <c r="DX170" s="675"/>
      <c r="DY170" s="675"/>
      <c r="DZ170" s="675"/>
      <c r="EA170" s="675"/>
      <c r="EB170" s="675"/>
      <c r="EC170" s="675"/>
      <c r="ED170" s="675"/>
      <c r="EE170" s="675"/>
      <c r="EF170" s="675"/>
      <c r="EG170" s="675"/>
      <c r="EH170" s="675"/>
      <c r="EI170" s="675"/>
      <c r="EJ170" s="675"/>
      <c r="EK170" s="675"/>
      <c r="EL170" s="675"/>
      <c r="EM170" s="675"/>
      <c r="EN170" s="675"/>
      <c r="EO170" s="675"/>
      <c r="EP170" s="675"/>
    </row>
    <row r="171" spans="1:146" x14ac:dyDescent="0.15">
      <c r="A171" s="675"/>
      <c r="B171" s="675"/>
      <c r="C171" s="675"/>
      <c r="D171" s="675"/>
      <c r="E171" s="675"/>
      <c r="F171" s="675"/>
      <c r="G171" s="675"/>
      <c r="H171" s="675"/>
      <c r="I171" s="675"/>
      <c r="J171" s="675"/>
      <c r="K171" s="675"/>
      <c r="L171" s="675"/>
      <c r="M171" s="675"/>
      <c r="N171" s="675"/>
      <c r="O171" s="675"/>
      <c r="P171" s="675"/>
      <c r="Q171" s="675"/>
      <c r="R171" s="675"/>
      <c r="S171" s="675"/>
      <c r="T171" s="891"/>
      <c r="U171" s="675"/>
      <c r="V171" s="675"/>
      <c r="W171" s="675"/>
      <c r="X171" s="675"/>
      <c r="Y171" s="675"/>
      <c r="Z171" s="675"/>
      <c r="AA171" s="675"/>
      <c r="AB171" s="675"/>
      <c r="AC171" s="675"/>
      <c r="AD171" s="675"/>
      <c r="AE171" s="675"/>
      <c r="AF171" s="675"/>
      <c r="AG171" s="675"/>
      <c r="AH171" s="675"/>
      <c r="AI171" s="675"/>
      <c r="AJ171" s="675"/>
      <c r="AK171" s="675"/>
      <c r="AL171" s="675"/>
      <c r="AM171" s="675"/>
      <c r="AN171" s="675"/>
      <c r="AO171" s="675"/>
      <c r="AP171" s="675"/>
      <c r="AQ171" s="675"/>
      <c r="AR171" s="675"/>
      <c r="AS171" s="675"/>
      <c r="AT171" s="675"/>
      <c r="AU171" s="752"/>
      <c r="AV171" s="752"/>
      <c r="AW171" s="752"/>
      <c r="AX171" s="752"/>
      <c r="AY171" s="752"/>
      <c r="AZ171" s="675"/>
      <c r="BA171" s="675"/>
      <c r="BB171" s="675"/>
      <c r="BC171" s="675"/>
      <c r="BD171" s="675"/>
      <c r="BE171" s="675"/>
      <c r="BF171" s="675"/>
      <c r="BG171" s="675"/>
      <c r="BH171" s="675"/>
      <c r="BI171" s="675"/>
      <c r="BJ171" s="675"/>
      <c r="BK171" s="675"/>
      <c r="BL171" s="675"/>
      <c r="BM171" s="675"/>
      <c r="BN171" s="675"/>
      <c r="BO171" s="675"/>
      <c r="BP171" s="675"/>
      <c r="BQ171" s="675"/>
      <c r="BR171" s="675"/>
      <c r="BS171" s="675"/>
      <c r="BT171" s="675"/>
      <c r="BU171" s="675"/>
      <c r="BV171" s="675"/>
      <c r="BW171" s="675"/>
      <c r="BX171" s="675"/>
      <c r="BY171" s="675"/>
      <c r="BZ171" s="675"/>
      <c r="CA171" s="675"/>
      <c r="CB171" s="675"/>
      <c r="CC171" s="675"/>
      <c r="CD171" s="675"/>
      <c r="CE171" s="675"/>
      <c r="CF171" s="675"/>
      <c r="CG171" s="675"/>
      <c r="CH171" s="675"/>
      <c r="CI171" s="675"/>
      <c r="CJ171" s="675"/>
      <c r="CK171" s="675"/>
      <c r="CL171" s="675"/>
      <c r="CM171" s="675"/>
      <c r="CN171" s="675"/>
      <c r="CO171" s="675"/>
      <c r="CP171" s="675"/>
      <c r="CQ171" s="675"/>
      <c r="CR171" s="675"/>
      <c r="CS171" s="675"/>
      <c r="CT171" s="675"/>
      <c r="CU171" s="675"/>
      <c r="CV171" s="675"/>
      <c r="CW171" s="675"/>
      <c r="CX171" s="675"/>
      <c r="CY171" s="675"/>
      <c r="CZ171" s="675"/>
      <c r="DA171" s="675"/>
      <c r="DB171" s="675"/>
      <c r="DC171" s="675"/>
      <c r="DD171" s="675"/>
      <c r="DE171" s="675"/>
      <c r="DF171" s="675"/>
      <c r="DG171" s="675"/>
      <c r="DH171" s="675"/>
      <c r="DI171" s="675"/>
      <c r="DJ171" s="675"/>
      <c r="DK171" s="675"/>
      <c r="DL171" s="675"/>
      <c r="DM171" s="675"/>
      <c r="DN171" s="675"/>
      <c r="DO171" s="675"/>
      <c r="DP171" s="675"/>
      <c r="DQ171" s="675"/>
      <c r="DR171" s="675"/>
      <c r="DS171" s="675"/>
      <c r="DT171" s="675"/>
      <c r="DU171" s="675"/>
      <c r="DV171" s="675"/>
      <c r="DW171" s="675"/>
      <c r="DX171" s="675"/>
      <c r="DY171" s="675"/>
      <c r="DZ171" s="675"/>
      <c r="EA171" s="675"/>
      <c r="EB171" s="675"/>
      <c r="EC171" s="675"/>
      <c r="ED171" s="675"/>
      <c r="EE171" s="675"/>
      <c r="EF171" s="675"/>
      <c r="EG171" s="675"/>
      <c r="EH171" s="675"/>
      <c r="EI171" s="675"/>
      <c r="EJ171" s="675"/>
      <c r="EK171" s="675"/>
      <c r="EL171" s="675"/>
      <c r="EM171" s="675"/>
      <c r="EN171" s="675"/>
      <c r="EO171" s="675"/>
      <c r="EP171" s="675"/>
    </row>
    <row r="172" spans="1:146" x14ac:dyDescent="0.15">
      <c r="A172" s="675"/>
      <c r="B172" s="675"/>
      <c r="C172" s="675"/>
      <c r="D172" s="675"/>
      <c r="E172" s="675"/>
      <c r="F172" s="675"/>
      <c r="G172" s="675"/>
      <c r="H172" s="675"/>
      <c r="I172" s="675"/>
      <c r="J172" s="675"/>
      <c r="K172" s="675"/>
      <c r="L172" s="675"/>
      <c r="M172" s="675"/>
      <c r="N172" s="675"/>
      <c r="O172" s="675"/>
      <c r="P172" s="675"/>
      <c r="Q172" s="675"/>
      <c r="R172" s="675"/>
      <c r="S172" s="675"/>
      <c r="T172" s="891"/>
      <c r="U172" s="675"/>
      <c r="V172" s="675"/>
      <c r="W172" s="675"/>
      <c r="X172" s="675"/>
      <c r="Y172" s="675"/>
      <c r="Z172" s="675"/>
      <c r="AA172" s="675"/>
      <c r="AB172" s="675"/>
      <c r="AC172" s="675"/>
      <c r="AD172" s="675"/>
      <c r="AE172" s="675"/>
      <c r="AF172" s="675"/>
      <c r="AG172" s="675"/>
      <c r="AH172" s="675"/>
      <c r="AI172" s="675"/>
      <c r="AJ172" s="675"/>
      <c r="AK172" s="675"/>
      <c r="AL172" s="675"/>
      <c r="AM172" s="675"/>
      <c r="AN172" s="675"/>
      <c r="AO172" s="675"/>
      <c r="AP172" s="675"/>
      <c r="AQ172" s="675"/>
      <c r="AR172" s="675"/>
      <c r="AS172" s="675"/>
      <c r="AT172" s="675"/>
      <c r="AU172" s="752"/>
      <c r="AV172" s="752"/>
      <c r="AW172" s="752"/>
      <c r="AX172" s="752"/>
      <c r="AY172" s="752"/>
      <c r="AZ172" s="675"/>
      <c r="BA172" s="675"/>
      <c r="BB172" s="675"/>
      <c r="BC172" s="675"/>
      <c r="BD172" s="675"/>
      <c r="BE172" s="675"/>
      <c r="BF172" s="675"/>
      <c r="BG172" s="675"/>
      <c r="BH172" s="675"/>
      <c r="BI172" s="675"/>
      <c r="BJ172" s="675"/>
      <c r="BK172" s="675"/>
      <c r="BL172" s="675"/>
      <c r="BM172" s="675"/>
      <c r="BN172" s="675"/>
      <c r="BO172" s="675"/>
      <c r="BP172" s="675"/>
      <c r="BQ172" s="675"/>
      <c r="BR172" s="675"/>
      <c r="BS172" s="675"/>
      <c r="BT172" s="675"/>
      <c r="BU172" s="675"/>
      <c r="BV172" s="675"/>
      <c r="BW172" s="675"/>
      <c r="BX172" s="675"/>
      <c r="BY172" s="675"/>
      <c r="BZ172" s="675"/>
      <c r="CA172" s="675"/>
      <c r="CB172" s="675"/>
      <c r="CC172" s="675"/>
      <c r="CD172" s="675"/>
      <c r="CE172" s="675"/>
      <c r="CF172" s="675"/>
      <c r="CG172" s="675"/>
      <c r="CH172" s="675"/>
      <c r="CI172" s="675"/>
      <c r="CJ172" s="675"/>
      <c r="CK172" s="675"/>
      <c r="CL172" s="675"/>
      <c r="CM172" s="675"/>
      <c r="CN172" s="675"/>
      <c r="CO172" s="675"/>
      <c r="CP172" s="675"/>
      <c r="CQ172" s="675"/>
      <c r="CR172" s="675"/>
      <c r="CS172" s="675"/>
      <c r="CT172" s="675"/>
      <c r="CU172" s="675"/>
      <c r="CV172" s="675"/>
      <c r="CW172" s="675"/>
      <c r="CX172" s="675"/>
      <c r="CY172" s="675"/>
      <c r="CZ172" s="675"/>
      <c r="DA172" s="675"/>
      <c r="DB172" s="675"/>
      <c r="DC172" s="675"/>
      <c r="DD172" s="675"/>
      <c r="DE172" s="675"/>
      <c r="DF172" s="675"/>
      <c r="DG172" s="675"/>
      <c r="DH172" s="675"/>
      <c r="DI172" s="675"/>
      <c r="DJ172" s="675"/>
      <c r="DK172" s="675"/>
      <c r="DL172" s="675"/>
      <c r="DM172" s="675"/>
      <c r="DN172" s="675"/>
      <c r="DO172" s="675"/>
      <c r="DP172" s="675"/>
      <c r="DQ172" s="675"/>
      <c r="DR172" s="675"/>
      <c r="DS172" s="675"/>
      <c r="DT172" s="675"/>
      <c r="DU172" s="675"/>
      <c r="DV172" s="675"/>
      <c r="DW172" s="675"/>
      <c r="DX172" s="675"/>
      <c r="DY172" s="675"/>
      <c r="DZ172" s="675"/>
      <c r="EA172" s="675"/>
      <c r="EB172" s="675"/>
      <c r="EC172" s="675"/>
      <c r="ED172" s="675"/>
      <c r="EE172" s="675"/>
      <c r="EF172" s="675"/>
      <c r="EG172" s="675"/>
      <c r="EH172" s="675"/>
      <c r="EI172" s="675"/>
      <c r="EJ172" s="675"/>
      <c r="EK172" s="675"/>
      <c r="EL172" s="675"/>
      <c r="EM172" s="675"/>
      <c r="EN172" s="675"/>
      <c r="EO172" s="675"/>
      <c r="EP172" s="675"/>
    </row>
    <row r="173" spans="1:146" x14ac:dyDescent="0.15">
      <c r="A173" s="675"/>
      <c r="B173" s="675"/>
      <c r="C173" s="675"/>
      <c r="D173" s="675"/>
      <c r="E173" s="675"/>
      <c r="F173" s="675"/>
      <c r="G173" s="675"/>
      <c r="H173" s="675"/>
      <c r="I173" s="675"/>
      <c r="J173" s="675"/>
      <c r="K173" s="675"/>
      <c r="L173" s="675"/>
      <c r="M173" s="675"/>
      <c r="N173" s="675"/>
      <c r="O173" s="675"/>
      <c r="P173" s="675"/>
      <c r="Q173" s="675"/>
      <c r="R173" s="675"/>
      <c r="S173" s="675"/>
      <c r="T173" s="891"/>
      <c r="U173" s="675"/>
      <c r="V173" s="675"/>
      <c r="W173" s="675"/>
      <c r="X173" s="675"/>
      <c r="Y173" s="675"/>
      <c r="Z173" s="675"/>
      <c r="AA173" s="675"/>
      <c r="AB173" s="675"/>
      <c r="AC173" s="675"/>
      <c r="AD173" s="675"/>
      <c r="AE173" s="675"/>
      <c r="AF173" s="675"/>
      <c r="AG173" s="675"/>
      <c r="AH173" s="675"/>
      <c r="AI173" s="675"/>
      <c r="AJ173" s="675"/>
      <c r="AK173" s="675"/>
      <c r="AL173" s="675"/>
      <c r="AM173" s="675"/>
      <c r="AN173" s="675"/>
      <c r="AO173" s="675"/>
      <c r="AP173" s="675"/>
      <c r="AQ173" s="675"/>
      <c r="AR173" s="675"/>
      <c r="AS173" s="675"/>
      <c r="AT173" s="675"/>
      <c r="AU173" s="752"/>
      <c r="AV173" s="752"/>
      <c r="AW173" s="752"/>
      <c r="AX173" s="752"/>
      <c r="AY173" s="752"/>
      <c r="AZ173" s="675"/>
      <c r="BA173" s="675"/>
      <c r="BB173" s="675"/>
      <c r="BC173" s="675"/>
      <c r="BD173" s="675"/>
      <c r="BE173" s="675"/>
      <c r="BF173" s="675"/>
      <c r="BG173" s="675"/>
      <c r="BH173" s="675"/>
      <c r="BI173" s="675"/>
      <c r="BJ173" s="675"/>
      <c r="BK173" s="675"/>
      <c r="BL173" s="675"/>
      <c r="BM173" s="675"/>
      <c r="BN173" s="675"/>
      <c r="BO173" s="675"/>
      <c r="BP173" s="675"/>
      <c r="BQ173" s="675"/>
      <c r="BR173" s="675"/>
      <c r="BS173" s="675"/>
      <c r="BT173" s="675"/>
      <c r="BU173" s="675"/>
      <c r="BV173" s="675"/>
      <c r="BW173" s="675"/>
      <c r="BX173" s="675"/>
      <c r="BY173" s="675"/>
      <c r="BZ173" s="675"/>
      <c r="CA173" s="675"/>
      <c r="CB173" s="675"/>
      <c r="CC173" s="675"/>
      <c r="CD173" s="675"/>
      <c r="CE173" s="675"/>
      <c r="CF173" s="675"/>
      <c r="CG173" s="675"/>
      <c r="CH173" s="675"/>
      <c r="CI173" s="675"/>
      <c r="CJ173" s="675"/>
      <c r="CK173" s="675"/>
      <c r="CL173" s="675"/>
      <c r="CM173" s="675"/>
      <c r="CN173" s="675"/>
      <c r="CO173" s="675"/>
      <c r="CP173" s="675"/>
      <c r="CQ173" s="675"/>
      <c r="CR173" s="675"/>
      <c r="CS173" s="675"/>
      <c r="CT173" s="675"/>
      <c r="CU173" s="675"/>
      <c r="CV173" s="675"/>
      <c r="CW173" s="675"/>
      <c r="CX173" s="675"/>
      <c r="CY173" s="675"/>
      <c r="CZ173" s="675"/>
      <c r="DA173" s="675"/>
      <c r="DB173" s="675"/>
      <c r="DC173" s="675"/>
      <c r="DD173" s="675"/>
      <c r="DE173" s="675"/>
      <c r="DF173" s="675"/>
      <c r="DG173" s="675"/>
      <c r="DH173" s="675"/>
      <c r="DI173" s="675"/>
      <c r="DJ173" s="675"/>
      <c r="DK173" s="675"/>
      <c r="DL173" s="675"/>
      <c r="DM173" s="675"/>
      <c r="DN173" s="675"/>
      <c r="DO173" s="675"/>
      <c r="DP173" s="675"/>
      <c r="DQ173" s="675"/>
      <c r="DR173" s="675"/>
      <c r="DS173" s="675"/>
      <c r="DT173" s="675"/>
      <c r="DU173" s="675"/>
      <c r="DV173" s="675"/>
      <c r="DW173" s="675"/>
      <c r="DX173" s="675"/>
      <c r="DY173" s="675"/>
      <c r="DZ173" s="675"/>
      <c r="EA173" s="675"/>
      <c r="EB173" s="675"/>
      <c r="EC173" s="675"/>
      <c r="ED173" s="675"/>
      <c r="EE173" s="675"/>
      <c r="EF173" s="675"/>
      <c r="EG173" s="675"/>
      <c r="EH173" s="675"/>
      <c r="EI173" s="675"/>
      <c r="EJ173" s="675"/>
      <c r="EK173" s="675"/>
      <c r="EL173" s="675"/>
      <c r="EM173" s="675"/>
      <c r="EN173" s="675"/>
      <c r="EO173" s="675"/>
      <c r="EP173" s="675"/>
    </row>
    <row r="174" spans="1:146" x14ac:dyDescent="0.15">
      <c r="A174" s="675"/>
      <c r="B174" s="675"/>
      <c r="C174" s="675"/>
      <c r="D174" s="675"/>
      <c r="E174" s="675"/>
      <c r="F174" s="675"/>
      <c r="G174" s="675"/>
      <c r="H174" s="675"/>
      <c r="I174" s="675"/>
      <c r="J174" s="675"/>
      <c r="K174" s="675"/>
      <c r="L174" s="675"/>
      <c r="M174" s="675"/>
      <c r="N174" s="675"/>
      <c r="O174" s="675"/>
      <c r="P174" s="675"/>
      <c r="Q174" s="675"/>
      <c r="R174" s="675"/>
      <c r="S174" s="675"/>
      <c r="T174" s="891"/>
      <c r="U174" s="675"/>
      <c r="V174" s="675"/>
      <c r="W174" s="675"/>
      <c r="X174" s="675"/>
      <c r="Y174" s="675"/>
      <c r="Z174" s="675"/>
      <c r="AA174" s="675"/>
      <c r="AB174" s="675"/>
      <c r="AC174" s="675"/>
      <c r="AD174" s="675"/>
      <c r="AE174" s="675"/>
      <c r="AF174" s="675"/>
      <c r="AG174" s="675"/>
      <c r="AH174" s="675"/>
      <c r="AI174" s="675"/>
      <c r="AJ174" s="675"/>
      <c r="AK174" s="675"/>
      <c r="AL174" s="675"/>
      <c r="AM174" s="675"/>
      <c r="AN174" s="675"/>
      <c r="AO174" s="675"/>
      <c r="AP174" s="675"/>
      <c r="AQ174" s="675"/>
      <c r="AR174" s="675"/>
      <c r="AS174" s="675"/>
      <c r="AT174" s="675"/>
      <c r="AU174" s="752"/>
      <c r="AV174" s="752"/>
      <c r="AW174" s="752"/>
      <c r="AX174" s="752"/>
      <c r="AY174" s="752"/>
      <c r="AZ174" s="675"/>
      <c r="BA174" s="675"/>
      <c r="BB174" s="675"/>
      <c r="BC174" s="675"/>
      <c r="BD174" s="675"/>
      <c r="BE174" s="675"/>
      <c r="BF174" s="675"/>
      <c r="BG174" s="675"/>
      <c r="BH174" s="675"/>
      <c r="BI174" s="675"/>
      <c r="BJ174" s="675"/>
      <c r="BK174" s="675"/>
      <c r="BL174" s="675"/>
      <c r="BM174" s="675"/>
      <c r="BN174" s="675"/>
      <c r="BO174" s="675"/>
      <c r="BP174" s="675"/>
      <c r="BQ174" s="675"/>
      <c r="BR174" s="675"/>
      <c r="BS174" s="675"/>
      <c r="BT174" s="675"/>
      <c r="BU174" s="675"/>
      <c r="BV174" s="675"/>
      <c r="BW174" s="675"/>
      <c r="BX174" s="675"/>
      <c r="BY174" s="675"/>
      <c r="BZ174" s="675"/>
      <c r="CA174" s="675"/>
      <c r="CB174" s="675"/>
      <c r="CC174" s="675"/>
      <c r="CD174" s="675"/>
      <c r="CE174" s="675"/>
      <c r="CF174" s="675"/>
      <c r="CG174" s="675"/>
      <c r="CH174" s="675"/>
      <c r="CI174" s="675"/>
      <c r="CJ174" s="675"/>
      <c r="CK174" s="675"/>
      <c r="CL174" s="675"/>
      <c r="CM174" s="675"/>
      <c r="CN174" s="675"/>
      <c r="CO174" s="675"/>
      <c r="CP174" s="675"/>
      <c r="CQ174" s="675"/>
      <c r="CR174" s="675"/>
      <c r="CS174" s="675"/>
      <c r="CT174" s="675"/>
      <c r="CU174" s="675"/>
      <c r="CV174" s="675"/>
      <c r="CW174" s="675"/>
      <c r="CX174" s="675"/>
      <c r="CY174" s="675"/>
      <c r="CZ174" s="675"/>
      <c r="DA174" s="675"/>
      <c r="DB174" s="675"/>
      <c r="DC174" s="675"/>
      <c r="DD174" s="675"/>
      <c r="DE174" s="675"/>
      <c r="DF174" s="675"/>
      <c r="DG174" s="675"/>
      <c r="DH174" s="675"/>
      <c r="DI174" s="675"/>
      <c r="DJ174" s="675"/>
      <c r="DK174" s="675"/>
      <c r="DL174" s="675"/>
      <c r="DM174" s="675"/>
      <c r="DN174" s="675"/>
      <c r="DO174" s="675"/>
      <c r="DP174" s="675"/>
      <c r="DQ174" s="675"/>
      <c r="DR174" s="675"/>
      <c r="DS174" s="675"/>
      <c r="DT174" s="675"/>
      <c r="DU174" s="675"/>
      <c r="DV174" s="675"/>
      <c r="DW174" s="675"/>
      <c r="DX174" s="675"/>
      <c r="DY174" s="675"/>
      <c r="DZ174" s="675"/>
      <c r="EA174" s="675"/>
      <c r="EB174" s="675"/>
      <c r="EC174" s="675"/>
      <c r="ED174" s="675"/>
      <c r="EE174" s="675"/>
      <c r="EF174" s="675"/>
      <c r="EG174" s="675"/>
      <c r="EH174" s="675"/>
      <c r="EI174" s="675"/>
      <c r="EJ174" s="675"/>
      <c r="EK174" s="675"/>
      <c r="EL174" s="675"/>
      <c r="EM174" s="675"/>
      <c r="EN174" s="675"/>
      <c r="EO174" s="675"/>
      <c r="EP174" s="675"/>
    </row>
    <row r="175" spans="1:146" x14ac:dyDescent="0.15">
      <c r="A175" s="675"/>
      <c r="B175" s="675"/>
      <c r="C175" s="675"/>
      <c r="D175" s="675"/>
      <c r="E175" s="675"/>
      <c r="F175" s="675"/>
      <c r="G175" s="675"/>
      <c r="H175" s="675"/>
      <c r="I175" s="675"/>
      <c r="J175" s="675"/>
      <c r="K175" s="675"/>
      <c r="L175" s="675"/>
      <c r="M175" s="675"/>
      <c r="N175" s="675"/>
      <c r="O175" s="675"/>
      <c r="P175" s="675"/>
      <c r="Q175" s="675"/>
      <c r="R175" s="675"/>
      <c r="S175" s="675"/>
      <c r="T175" s="891"/>
      <c r="U175" s="675"/>
      <c r="V175" s="675"/>
      <c r="W175" s="675"/>
      <c r="X175" s="675"/>
      <c r="Y175" s="675"/>
      <c r="Z175" s="675"/>
      <c r="AA175" s="675"/>
      <c r="AB175" s="675"/>
      <c r="AC175" s="675"/>
      <c r="AD175" s="675"/>
      <c r="AE175" s="675"/>
      <c r="AF175" s="675"/>
      <c r="AG175" s="675"/>
      <c r="AH175" s="675"/>
      <c r="AI175" s="675"/>
      <c r="AJ175" s="675"/>
      <c r="AK175" s="675"/>
      <c r="AL175" s="675"/>
      <c r="AM175" s="675"/>
      <c r="AN175" s="675"/>
      <c r="AO175" s="675"/>
      <c r="AP175" s="675"/>
      <c r="AQ175" s="675"/>
      <c r="AR175" s="675"/>
      <c r="AS175" s="675"/>
      <c r="AT175" s="675"/>
      <c r="AU175" s="752"/>
      <c r="AV175" s="752"/>
      <c r="AW175" s="752"/>
      <c r="AX175" s="752"/>
      <c r="AY175" s="752"/>
      <c r="AZ175" s="675"/>
      <c r="BA175" s="675"/>
      <c r="BB175" s="675"/>
      <c r="BC175" s="675"/>
      <c r="BD175" s="675"/>
      <c r="BE175" s="675"/>
      <c r="BF175" s="675"/>
      <c r="BG175" s="675"/>
      <c r="BH175" s="675"/>
      <c r="BI175" s="675"/>
      <c r="BJ175" s="675"/>
      <c r="BK175" s="675"/>
      <c r="BL175" s="675"/>
      <c r="BM175" s="675"/>
      <c r="BN175" s="675"/>
      <c r="BO175" s="675"/>
      <c r="BP175" s="675"/>
      <c r="BQ175" s="675"/>
      <c r="BR175" s="675"/>
      <c r="BS175" s="675"/>
      <c r="BT175" s="675"/>
      <c r="BU175" s="675"/>
      <c r="BV175" s="675"/>
      <c r="BW175" s="675"/>
      <c r="BX175" s="675"/>
      <c r="BY175" s="675"/>
      <c r="BZ175" s="675"/>
      <c r="CA175" s="675"/>
      <c r="CB175" s="675"/>
      <c r="CC175" s="675"/>
      <c r="CD175" s="675"/>
      <c r="CE175" s="675"/>
      <c r="CF175" s="675"/>
      <c r="CG175" s="675"/>
      <c r="CH175" s="675"/>
      <c r="CI175" s="675"/>
      <c r="CJ175" s="675"/>
      <c r="CK175" s="675"/>
      <c r="CL175" s="675"/>
      <c r="CM175" s="675"/>
      <c r="CN175" s="675"/>
      <c r="CO175" s="675"/>
      <c r="CP175" s="675"/>
      <c r="CQ175" s="675"/>
      <c r="CR175" s="675"/>
      <c r="CS175" s="675"/>
      <c r="CT175" s="675"/>
      <c r="CU175" s="675"/>
      <c r="CV175" s="675"/>
      <c r="CW175" s="675"/>
      <c r="CX175" s="675"/>
      <c r="CY175" s="675"/>
      <c r="CZ175" s="675"/>
      <c r="DA175" s="675"/>
      <c r="DB175" s="675"/>
      <c r="DC175" s="675"/>
      <c r="DD175" s="675"/>
      <c r="DE175" s="675"/>
      <c r="DF175" s="675"/>
      <c r="DG175" s="675"/>
      <c r="DH175" s="675"/>
      <c r="DI175" s="675"/>
      <c r="DJ175" s="675"/>
      <c r="DK175" s="675"/>
      <c r="DL175" s="675"/>
      <c r="DM175" s="675"/>
      <c r="DN175" s="675"/>
      <c r="DO175" s="675"/>
      <c r="DP175" s="675"/>
      <c r="DQ175" s="675"/>
      <c r="DR175" s="675"/>
      <c r="DS175" s="675"/>
      <c r="DT175" s="675"/>
      <c r="DU175" s="675"/>
      <c r="DV175" s="675"/>
      <c r="DW175" s="675"/>
      <c r="DX175" s="675"/>
      <c r="DY175" s="675"/>
      <c r="DZ175" s="675"/>
      <c r="EA175" s="675"/>
      <c r="EB175" s="675"/>
      <c r="EC175" s="675"/>
      <c r="ED175" s="675"/>
      <c r="EE175" s="675"/>
      <c r="EF175" s="675"/>
      <c r="EG175" s="675"/>
      <c r="EH175" s="675"/>
      <c r="EI175" s="675"/>
      <c r="EJ175" s="675"/>
      <c r="EK175" s="675"/>
      <c r="EL175" s="675"/>
      <c r="EM175" s="675"/>
      <c r="EN175" s="675"/>
      <c r="EO175" s="675"/>
      <c r="EP175" s="675"/>
    </row>
    <row r="176" spans="1:146" x14ac:dyDescent="0.15">
      <c r="A176" s="675"/>
      <c r="B176" s="675"/>
      <c r="C176" s="675"/>
      <c r="D176" s="675"/>
      <c r="E176" s="675"/>
      <c r="F176" s="675"/>
      <c r="G176" s="675"/>
      <c r="H176" s="675"/>
      <c r="I176" s="675"/>
      <c r="J176" s="675"/>
      <c r="K176" s="675"/>
      <c r="L176" s="675"/>
      <c r="M176" s="675"/>
      <c r="N176" s="675"/>
      <c r="O176" s="675"/>
      <c r="P176" s="675"/>
      <c r="Q176" s="675"/>
      <c r="R176" s="675"/>
      <c r="S176" s="675"/>
      <c r="T176" s="891"/>
      <c r="U176" s="675"/>
      <c r="V176" s="675"/>
      <c r="W176" s="675"/>
      <c r="X176" s="675"/>
      <c r="Y176" s="675"/>
      <c r="Z176" s="675"/>
      <c r="AA176" s="675"/>
      <c r="AB176" s="675"/>
      <c r="AC176" s="675"/>
      <c r="AD176" s="675"/>
      <c r="AE176" s="675"/>
      <c r="AF176" s="675"/>
      <c r="AG176" s="675"/>
      <c r="AH176" s="675"/>
      <c r="AI176" s="675"/>
      <c r="AJ176" s="675"/>
      <c r="AK176" s="675"/>
      <c r="AL176" s="675"/>
      <c r="AM176" s="675"/>
      <c r="AN176" s="675"/>
      <c r="AO176" s="675"/>
      <c r="AP176" s="675"/>
      <c r="AQ176" s="675"/>
      <c r="AR176" s="675"/>
      <c r="AS176" s="675"/>
      <c r="AT176" s="675"/>
      <c r="AU176" s="752"/>
      <c r="AV176" s="752"/>
      <c r="AW176" s="752"/>
      <c r="AX176" s="752"/>
      <c r="AY176" s="752"/>
      <c r="AZ176" s="675"/>
      <c r="BA176" s="675"/>
      <c r="BB176" s="675"/>
      <c r="BC176" s="675"/>
      <c r="BD176" s="675"/>
      <c r="BE176" s="675"/>
      <c r="BF176" s="675"/>
      <c r="BG176" s="675"/>
      <c r="BH176" s="675"/>
      <c r="BI176" s="675"/>
      <c r="BJ176" s="675"/>
      <c r="BK176" s="675"/>
      <c r="BL176" s="675"/>
      <c r="BM176" s="675"/>
      <c r="BN176" s="675"/>
      <c r="BO176" s="675"/>
      <c r="BP176" s="675"/>
      <c r="BQ176" s="675"/>
      <c r="BR176" s="675"/>
      <c r="BS176" s="675"/>
      <c r="BT176" s="675"/>
      <c r="BU176" s="675"/>
      <c r="BV176" s="675"/>
      <c r="BW176" s="675"/>
      <c r="BX176" s="675"/>
      <c r="BY176" s="675"/>
      <c r="BZ176" s="675"/>
      <c r="CA176" s="675"/>
      <c r="CB176" s="675"/>
      <c r="CC176" s="675"/>
      <c r="CD176" s="675"/>
      <c r="CE176" s="675"/>
      <c r="CF176" s="675"/>
      <c r="CG176" s="675"/>
      <c r="CH176" s="675"/>
      <c r="CI176" s="675"/>
      <c r="CJ176" s="675"/>
      <c r="CK176" s="675"/>
      <c r="CL176" s="675"/>
      <c r="CM176" s="675"/>
      <c r="CN176" s="675"/>
      <c r="CO176" s="675"/>
      <c r="CP176" s="675"/>
      <c r="CQ176" s="675"/>
      <c r="CR176" s="675"/>
      <c r="CS176" s="675"/>
      <c r="CT176" s="675"/>
      <c r="CU176" s="675"/>
      <c r="CV176" s="675"/>
      <c r="CW176" s="675"/>
      <c r="CX176" s="675"/>
      <c r="CY176" s="675"/>
      <c r="CZ176" s="675"/>
      <c r="DA176" s="675"/>
      <c r="DB176" s="675"/>
      <c r="DC176" s="675"/>
      <c r="DD176" s="675"/>
      <c r="DE176" s="675"/>
      <c r="DF176" s="675"/>
      <c r="DG176" s="675"/>
      <c r="DH176" s="675"/>
      <c r="DI176" s="675"/>
      <c r="DJ176" s="675"/>
      <c r="DK176" s="675"/>
      <c r="DL176" s="675"/>
      <c r="DM176" s="675"/>
      <c r="DN176" s="675"/>
      <c r="DO176" s="675"/>
      <c r="DP176" s="675"/>
      <c r="DQ176" s="675"/>
      <c r="DR176" s="675"/>
      <c r="DS176" s="675"/>
      <c r="DT176" s="675"/>
      <c r="DU176" s="675"/>
      <c r="DV176" s="675"/>
      <c r="DW176" s="675"/>
      <c r="DX176" s="675"/>
      <c r="DY176" s="675"/>
      <c r="DZ176" s="675"/>
      <c r="EA176" s="675"/>
      <c r="EB176" s="675"/>
      <c r="EC176" s="675"/>
      <c r="ED176" s="675"/>
      <c r="EE176" s="675"/>
      <c r="EF176" s="675"/>
      <c r="EG176" s="675"/>
      <c r="EH176" s="675"/>
      <c r="EI176" s="675"/>
      <c r="EJ176" s="675"/>
      <c r="EK176" s="675"/>
      <c r="EL176" s="675"/>
      <c r="EM176" s="675"/>
      <c r="EN176" s="675"/>
      <c r="EO176" s="675"/>
      <c r="EP176" s="675"/>
    </row>
    <row r="177" spans="1:146" x14ac:dyDescent="0.15">
      <c r="A177" s="675"/>
      <c r="B177" s="675"/>
      <c r="C177" s="675"/>
      <c r="D177" s="675"/>
      <c r="E177" s="675"/>
      <c r="F177" s="675"/>
      <c r="G177" s="675"/>
      <c r="H177" s="675"/>
      <c r="I177" s="675"/>
      <c r="J177" s="675"/>
      <c r="K177" s="675"/>
      <c r="L177" s="675"/>
      <c r="M177" s="675"/>
      <c r="N177" s="675"/>
      <c r="O177" s="675"/>
      <c r="P177" s="675"/>
      <c r="Q177" s="675"/>
      <c r="R177" s="675"/>
      <c r="S177" s="675"/>
      <c r="T177" s="891"/>
      <c r="U177" s="675"/>
      <c r="V177" s="675"/>
      <c r="W177" s="675"/>
      <c r="X177" s="675"/>
      <c r="Y177" s="675"/>
      <c r="Z177" s="675"/>
      <c r="AA177" s="675"/>
      <c r="AB177" s="675"/>
      <c r="AC177" s="675"/>
      <c r="AD177" s="675"/>
      <c r="AE177" s="675"/>
      <c r="AF177" s="675"/>
      <c r="AG177" s="675"/>
      <c r="AH177" s="675"/>
      <c r="AI177" s="675"/>
      <c r="AJ177" s="675"/>
      <c r="AK177" s="675"/>
      <c r="AL177" s="675"/>
      <c r="AM177" s="675"/>
      <c r="AN177" s="675"/>
      <c r="AO177" s="675"/>
      <c r="AP177" s="675"/>
      <c r="AQ177" s="675"/>
      <c r="AR177" s="675"/>
      <c r="AS177" s="675"/>
      <c r="AT177" s="675"/>
      <c r="AU177" s="752"/>
      <c r="AV177" s="752"/>
      <c r="AW177" s="752"/>
      <c r="AX177" s="752"/>
      <c r="AY177" s="752"/>
      <c r="AZ177" s="675"/>
      <c r="BA177" s="675"/>
      <c r="BB177" s="675"/>
      <c r="BC177" s="675"/>
      <c r="BD177" s="675"/>
      <c r="BE177" s="675"/>
      <c r="BF177" s="675"/>
      <c r="BG177" s="675"/>
      <c r="BH177" s="675"/>
      <c r="BI177" s="675"/>
      <c r="BJ177" s="675"/>
      <c r="BK177" s="675"/>
      <c r="BL177" s="675"/>
      <c r="BM177" s="675"/>
      <c r="BN177" s="675"/>
      <c r="BO177" s="675"/>
      <c r="BP177" s="675"/>
      <c r="BQ177" s="675"/>
      <c r="BR177" s="675"/>
      <c r="BS177" s="675"/>
      <c r="BT177" s="675"/>
      <c r="BU177" s="675"/>
      <c r="BV177" s="675"/>
      <c r="BW177" s="675"/>
      <c r="BX177" s="675"/>
      <c r="BY177" s="675"/>
      <c r="BZ177" s="675"/>
      <c r="CA177" s="675"/>
      <c r="CB177" s="675"/>
      <c r="CC177" s="675"/>
      <c r="CD177" s="675"/>
      <c r="CE177" s="675"/>
      <c r="CF177" s="675"/>
      <c r="CG177" s="675"/>
      <c r="CH177" s="675"/>
      <c r="CI177" s="675"/>
      <c r="CJ177" s="675"/>
      <c r="CK177" s="675"/>
      <c r="CL177" s="675"/>
      <c r="CM177" s="675"/>
      <c r="CN177" s="675"/>
      <c r="CO177" s="675"/>
      <c r="CP177" s="675"/>
      <c r="CQ177" s="675"/>
      <c r="CR177" s="675"/>
      <c r="CS177" s="675"/>
      <c r="CT177" s="675"/>
      <c r="CU177" s="675"/>
      <c r="CV177" s="675"/>
      <c r="CW177" s="675"/>
      <c r="CX177" s="675"/>
      <c r="CY177" s="675"/>
      <c r="CZ177" s="675"/>
      <c r="DA177" s="675"/>
      <c r="DB177" s="675"/>
      <c r="DC177" s="675"/>
      <c r="DD177" s="675"/>
      <c r="DE177" s="675"/>
      <c r="DF177" s="675"/>
      <c r="DG177" s="675"/>
      <c r="DH177" s="675"/>
      <c r="DI177" s="675"/>
      <c r="DJ177" s="675"/>
      <c r="DK177" s="675"/>
      <c r="DL177" s="675"/>
      <c r="DM177" s="675"/>
      <c r="DN177" s="675"/>
      <c r="DO177" s="675"/>
      <c r="DP177" s="675"/>
      <c r="DQ177" s="675"/>
      <c r="DR177" s="675"/>
      <c r="DS177" s="675"/>
      <c r="DT177" s="675"/>
      <c r="DU177" s="675"/>
      <c r="DV177" s="675"/>
      <c r="DW177" s="675"/>
      <c r="DX177" s="675"/>
      <c r="DY177" s="675"/>
      <c r="DZ177" s="675"/>
      <c r="EA177" s="675"/>
      <c r="EB177" s="675"/>
      <c r="EC177" s="675"/>
      <c r="ED177" s="675"/>
      <c r="EE177" s="675"/>
      <c r="EF177" s="675"/>
      <c r="EG177" s="675"/>
      <c r="EH177" s="675"/>
      <c r="EI177" s="675"/>
      <c r="EJ177" s="675"/>
      <c r="EK177" s="675"/>
      <c r="EL177" s="675"/>
      <c r="EM177" s="675"/>
      <c r="EN177" s="675"/>
      <c r="EO177" s="675"/>
      <c r="EP177" s="675"/>
    </row>
    <row r="178" spans="1:146" x14ac:dyDescent="0.15">
      <c r="A178" s="675"/>
      <c r="B178" s="675"/>
      <c r="C178" s="675"/>
      <c r="D178" s="675"/>
      <c r="E178" s="675"/>
      <c r="F178" s="675"/>
      <c r="G178" s="675"/>
      <c r="H178" s="675"/>
      <c r="I178" s="675"/>
      <c r="J178" s="675"/>
      <c r="K178" s="675"/>
      <c r="L178" s="675"/>
      <c r="M178" s="675"/>
      <c r="N178" s="675"/>
      <c r="O178" s="675"/>
      <c r="P178" s="675"/>
      <c r="Q178" s="675"/>
      <c r="R178" s="675"/>
      <c r="S178" s="675"/>
      <c r="T178" s="891"/>
      <c r="U178" s="675"/>
      <c r="V178" s="675"/>
      <c r="W178" s="675"/>
      <c r="X178" s="675"/>
      <c r="Y178" s="675"/>
      <c r="Z178" s="675"/>
      <c r="AA178" s="675"/>
      <c r="AB178" s="675"/>
      <c r="AC178" s="675"/>
      <c r="AD178" s="675"/>
      <c r="AE178" s="675"/>
      <c r="AF178" s="675"/>
      <c r="AG178" s="675"/>
      <c r="AH178" s="675"/>
      <c r="AI178" s="675"/>
      <c r="AJ178" s="675"/>
      <c r="AK178" s="675"/>
      <c r="AL178" s="675"/>
      <c r="AM178" s="675"/>
      <c r="AN178" s="675"/>
      <c r="AO178" s="675"/>
      <c r="AP178" s="675"/>
      <c r="AQ178" s="675"/>
      <c r="AR178" s="675"/>
      <c r="AS178" s="675"/>
      <c r="AT178" s="675"/>
      <c r="AU178" s="752"/>
      <c r="AV178" s="752"/>
      <c r="AW178" s="752"/>
      <c r="AX178" s="752"/>
      <c r="AY178" s="752"/>
      <c r="AZ178" s="675"/>
      <c r="BA178" s="675"/>
      <c r="BB178" s="675"/>
      <c r="BC178" s="675"/>
      <c r="BD178" s="675"/>
      <c r="BE178" s="675"/>
      <c r="BF178" s="675"/>
      <c r="BG178" s="675"/>
      <c r="BH178" s="675"/>
      <c r="BI178" s="675"/>
      <c r="BJ178" s="675"/>
      <c r="BK178" s="675"/>
      <c r="BL178" s="675"/>
      <c r="BM178" s="675"/>
      <c r="BN178" s="675"/>
      <c r="BO178" s="675"/>
      <c r="BP178" s="675"/>
      <c r="BQ178" s="675"/>
      <c r="BR178" s="675"/>
      <c r="BS178" s="675"/>
      <c r="BT178" s="675"/>
      <c r="BU178" s="675"/>
      <c r="BV178" s="675"/>
      <c r="BW178" s="675"/>
      <c r="BX178" s="675"/>
      <c r="BY178" s="675"/>
      <c r="BZ178" s="675"/>
      <c r="CA178" s="675"/>
      <c r="CB178" s="675"/>
      <c r="CC178" s="675"/>
      <c r="CD178" s="675"/>
      <c r="CE178" s="675"/>
      <c r="CF178" s="675"/>
      <c r="CG178" s="675"/>
      <c r="CH178" s="675"/>
      <c r="CI178" s="675"/>
      <c r="CJ178" s="675"/>
      <c r="CK178" s="675"/>
      <c r="CL178" s="675"/>
      <c r="CM178" s="675"/>
      <c r="CN178" s="675"/>
      <c r="CO178" s="675"/>
      <c r="CP178" s="675"/>
      <c r="CQ178" s="675"/>
      <c r="CR178" s="675"/>
      <c r="CS178" s="675"/>
      <c r="CT178" s="675"/>
      <c r="CU178" s="675"/>
      <c r="CV178" s="675"/>
      <c r="CW178" s="675"/>
      <c r="CX178" s="675"/>
      <c r="CY178" s="675"/>
      <c r="CZ178" s="675"/>
      <c r="DA178" s="675"/>
      <c r="DB178" s="675"/>
      <c r="DC178" s="675"/>
      <c r="DD178" s="675"/>
      <c r="DE178" s="675"/>
      <c r="DF178" s="675"/>
      <c r="DG178" s="675"/>
      <c r="DH178" s="675"/>
      <c r="DI178" s="675"/>
      <c r="DJ178" s="675"/>
      <c r="DK178" s="675"/>
      <c r="DL178" s="675"/>
      <c r="DM178" s="675"/>
      <c r="DN178" s="675"/>
      <c r="DO178" s="675"/>
      <c r="DP178" s="675"/>
      <c r="DQ178" s="675"/>
      <c r="DR178" s="675"/>
      <c r="DS178" s="675"/>
      <c r="DT178" s="675"/>
      <c r="DU178" s="675"/>
      <c r="DV178" s="675"/>
      <c r="DW178" s="675"/>
      <c r="DX178" s="675"/>
      <c r="DY178" s="675"/>
      <c r="DZ178" s="675"/>
      <c r="EA178" s="675"/>
      <c r="EB178" s="675"/>
      <c r="EC178" s="675"/>
      <c r="ED178" s="675"/>
      <c r="EE178" s="675"/>
      <c r="EF178" s="675"/>
      <c r="EG178" s="675"/>
      <c r="EH178" s="675"/>
      <c r="EI178" s="675"/>
      <c r="EJ178" s="675"/>
      <c r="EK178" s="675"/>
      <c r="EL178" s="675"/>
      <c r="EM178" s="675"/>
      <c r="EN178" s="675"/>
      <c r="EO178" s="675"/>
      <c r="EP178" s="675"/>
    </row>
    <row r="179" spans="1:146" x14ac:dyDescent="0.15">
      <c r="A179" s="675"/>
      <c r="B179" s="675"/>
      <c r="C179" s="675"/>
      <c r="D179" s="675"/>
      <c r="E179" s="675"/>
      <c r="F179" s="675"/>
      <c r="G179" s="675"/>
      <c r="H179" s="675"/>
      <c r="I179" s="675"/>
      <c r="J179" s="675"/>
      <c r="K179" s="675"/>
      <c r="L179" s="675"/>
      <c r="M179" s="675"/>
      <c r="N179" s="675"/>
      <c r="O179" s="675"/>
      <c r="P179" s="675"/>
      <c r="Q179" s="675"/>
      <c r="R179" s="675"/>
      <c r="S179" s="675"/>
      <c r="T179" s="891"/>
      <c r="U179" s="675"/>
      <c r="V179" s="675"/>
      <c r="W179" s="675"/>
      <c r="X179" s="675"/>
      <c r="Y179" s="675"/>
      <c r="Z179" s="675"/>
      <c r="AA179" s="675"/>
      <c r="AB179" s="675"/>
      <c r="AC179" s="675"/>
      <c r="AD179" s="675"/>
      <c r="AE179" s="675"/>
      <c r="AF179" s="675"/>
      <c r="AG179" s="675"/>
      <c r="AH179" s="675"/>
      <c r="AI179" s="675"/>
      <c r="AJ179" s="675"/>
      <c r="AK179" s="675"/>
      <c r="AL179" s="675"/>
      <c r="AM179" s="675"/>
      <c r="AN179" s="675"/>
      <c r="AO179" s="675"/>
      <c r="AP179" s="675"/>
      <c r="AQ179" s="675"/>
      <c r="AR179" s="675"/>
      <c r="AS179" s="675"/>
      <c r="AT179" s="675"/>
      <c r="AU179" s="752"/>
      <c r="AV179" s="752"/>
      <c r="AW179" s="752"/>
      <c r="AX179" s="752"/>
      <c r="AY179" s="752"/>
      <c r="AZ179" s="675"/>
      <c r="BA179" s="675"/>
      <c r="BB179" s="675"/>
      <c r="BC179" s="675"/>
      <c r="BD179" s="675"/>
      <c r="BE179" s="675"/>
      <c r="BF179" s="675"/>
      <c r="BG179" s="675"/>
      <c r="BH179" s="675"/>
      <c r="BI179" s="675"/>
      <c r="BJ179" s="675"/>
      <c r="BK179" s="675"/>
      <c r="BL179" s="675"/>
      <c r="BM179" s="675"/>
      <c r="BN179" s="675"/>
      <c r="BO179" s="675"/>
      <c r="BP179" s="675"/>
      <c r="BQ179" s="675"/>
      <c r="BR179" s="675"/>
      <c r="BS179" s="675"/>
      <c r="BT179" s="675"/>
      <c r="BU179" s="675"/>
      <c r="BV179" s="675"/>
      <c r="BW179" s="675"/>
      <c r="BX179" s="675"/>
      <c r="BY179" s="675"/>
      <c r="BZ179" s="675"/>
      <c r="CA179" s="675"/>
      <c r="CB179" s="675"/>
      <c r="CC179" s="675"/>
      <c r="CD179" s="675"/>
      <c r="CE179" s="675"/>
      <c r="CF179" s="675"/>
      <c r="CG179" s="675"/>
      <c r="CH179" s="675"/>
      <c r="CI179" s="675"/>
      <c r="CJ179" s="675"/>
      <c r="CK179" s="675"/>
      <c r="CL179" s="675"/>
      <c r="CM179" s="675"/>
      <c r="CN179" s="675"/>
      <c r="CO179" s="675"/>
      <c r="CP179" s="675"/>
      <c r="CQ179" s="675"/>
      <c r="CR179" s="675"/>
      <c r="CS179" s="675"/>
      <c r="CT179" s="675"/>
      <c r="CU179" s="675"/>
      <c r="CV179" s="675"/>
      <c r="CW179" s="675"/>
      <c r="CX179" s="675"/>
      <c r="CY179" s="675"/>
      <c r="CZ179" s="675"/>
      <c r="DA179" s="675"/>
      <c r="DB179" s="675"/>
      <c r="DC179" s="675"/>
      <c r="DD179" s="675"/>
      <c r="DE179" s="675"/>
      <c r="DF179" s="675"/>
      <c r="DG179" s="675"/>
      <c r="DH179" s="675"/>
      <c r="DI179" s="675"/>
      <c r="DJ179" s="675"/>
      <c r="DK179" s="675"/>
      <c r="DL179" s="675"/>
      <c r="DM179" s="675"/>
      <c r="DN179" s="675"/>
      <c r="DO179" s="675"/>
      <c r="DP179" s="675"/>
      <c r="DQ179" s="675"/>
      <c r="DR179" s="675"/>
      <c r="DS179" s="675"/>
      <c r="DT179" s="675"/>
      <c r="DU179" s="675"/>
      <c r="DV179" s="675"/>
      <c r="DW179" s="675"/>
      <c r="DX179" s="675"/>
      <c r="DY179" s="675"/>
      <c r="DZ179" s="675"/>
      <c r="EA179" s="675"/>
      <c r="EB179" s="675"/>
      <c r="EC179" s="675"/>
      <c r="ED179" s="675"/>
      <c r="EE179" s="675"/>
      <c r="EF179" s="675"/>
      <c r="EG179" s="675"/>
      <c r="EH179" s="675"/>
      <c r="EI179" s="675"/>
      <c r="EJ179" s="675"/>
      <c r="EK179" s="675"/>
      <c r="EL179" s="675"/>
      <c r="EM179" s="675"/>
      <c r="EN179" s="675"/>
      <c r="EO179" s="675"/>
      <c r="EP179" s="675"/>
    </row>
    <row r="180" spans="1:146" x14ac:dyDescent="0.15">
      <c r="A180" s="675"/>
      <c r="B180" s="675"/>
      <c r="C180" s="675"/>
      <c r="D180" s="675"/>
      <c r="E180" s="675"/>
      <c r="F180" s="675"/>
      <c r="G180" s="675"/>
      <c r="H180" s="675"/>
      <c r="I180" s="675"/>
      <c r="J180" s="675"/>
      <c r="K180" s="675"/>
      <c r="L180" s="675"/>
      <c r="M180" s="675"/>
      <c r="N180" s="675"/>
      <c r="O180" s="675"/>
      <c r="P180" s="675"/>
      <c r="Q180" s="675"/>
      <c r="R180" s="675"/>
      <c r="S180" s="675"/>
      <c r="T180" s="891"/>
      <c r="U180" s="675"/>
      <c r="V180" s="675"/>
      <c r="W180" s="675"/>
      <c r="X180" s="675"/>
      <c r="Y180" s="675"/>
      <c r="Z180" s="675"/>
      <c r="AA180" s="675"/>
      <c r="AB180" s="675"/>
      <c r="AC180" s="675"/>
      <c r="AD180" s="675"/>
      <c r="AE180" s="675"/>
      <c r="AF180" s="675"/>
      <c r="AG180" s="675"/>
      <c r="AH180" s="675"/>
      <c r="AI180" s="675"/>
      <c r="AJ180" s="675"/>
      <c r="AK180" s="675"/>
      <c r="AL180" s="675"/>
      <c r="AM180" s="675"/>
      <c r="AN180" s="675"/>
      <c r="AO180" s="675"/>
      <c r="AP180" s="675"/>
      <c r="AQ180" s="675"/>
      <c r="AR180" s="675"/>
      <c r="AS180" s="675"/>
      <c r="AT180" s="675"/>
      <c r="AU180" s="752"/>
      <c r="AV180" s="752"/>
      <c r="AW180" s="752"/>
      <c r="AX180" s="752"/>
      <c r="AY180" s="752"/>
      <c r="AZ180" s="675"/>
      <c r="BA180" s="675"/>
      <c r="BB180" s="675"/>
      <c r="BC180" s="675"/>
      <c r="BD180" s="675"/>
      <c r="BE180" s="675"/>
      <c r="BF180" s="675"/>
      <c r="BG180" s="675"/>
      <c r="BH180" s="675"/>
      <c r="BI180" s="675"/>
      <c r="BJ180" s="675"/>
      <c r="BK180" s="675"/>
      <c r="BL180" s="675"/>
      <c r="BM180" s="675"/>
      <c r="BN180" s="675"/>
      <c r="BO180" s="675"/>
      <c r="BP180" s="675"/>
      <c r="BQ180" s="675"/>
      <c r="BR180" s="675"/>
      <c r="BS180" s="675"/>
      <c r="BT180" s="675"/>
      <c r="BU180" s="675"/>
      <c r="BV180" s="675"/>
      <c r="BW180" s="675"/>
      <c r="BX180" s="675"/>
      <c r="BY180" s="675"/>
      <c r="BZ180" s="675"/>
      <c r="CA180" s="675"/>
      <c r="CB180" s="675"/>
      <c r="CC180" s="675"/>
      <c r="CD180" s="675"/>
      <c r="CE180" s="675"/>
      <c r="CF180" s="675"/>
      <c r="CG180" s="675"/>
      <c r="CH180" s="675"/>
      <c r="CI180" s="675"/>
      <c r="CJ180" s="675"/>
      <c r="CK180" s="675"/>
      <c r="CL180" s="675"/>
      <c r="CM180" s="675"/>
      <c r="CN180" s="675"/>
      <c r="CO180" s="675"/>
      <c r="CP180" s="675"/>
      <c r="CQ180" s="675"/>
      <c r="CR180" s="675"/>
      <c r="CS180" s="675"/>
      <c r="CT180" s="675"/>
      <c r="CU180" s="675"/>
      <c r="CV180" s="675"/>
      <c r="CW180" s="675"/>
      <c r="CX180" s="675"/>
      <c r="CY180" s="675"/>
      <c r="CZ180" s="675"/>
      <c r="DA180" s="675"/>
      <c r="DB180" s="675"/>
      <c r="DC180" s="675"/>
      <c r="DD180" s="675"/>
      <c r="DE180" s="675"/>
      <c r="DF180" s="675"/>
      <c r="DG180" s="675"/>
      <c r="DH180" s="675"/>
      <c r="DI180" s="675"/>
      <c r="DJ180" s="675"/>
      <c r="DK180" s="675"/>
      <c r="DL180" s="675"/>
      <c r="DM180" s="675"/>
      <c r="DN180" s="675"/>
      <c r="DO180" s="675"/>
      <c r="DP180" s="675"/>
      <c r="DQ180" s="675"/>
      <c r="DR180" s="675"/>
      <c r="DS180" s="675"/>
      <c r="DT180" s="675"/>
      <c r="DU180" s="675"/>
      <c r="DV180" s="675"/>
      <c r="DW180" s="675"/>
      <c r="DX180" s="675"/>
      <c r="DY180" s="675"/>
      <c r="DZ180" s="675"/>
      <c r="EA180" s="675"/>
      <c r="EB180" s="675"/>
      <c r="EC180" s="675"/>
      <c r="ED180" s="675"/>
      <c r="EE180" s="675"/>
      <c r="EF180" s="675"/>
      <c r="EG180" s="675"/>
      <c r="EH180" s="675"/>
      <c r="EI180" s="675"/>
      <c r="EJ180" s="675"/>
      <c r="EK180" s="675"/>
      <c r="EL180" s="675"/>
      <c r="EM180" s="675"/>
      <c r="EN180" s="675"/>
      <c r="EO180" s="675"/>
      <c r="EP180" s="675"/>
    </row>
    <row r="181" spans="1:146" x14ac:dyDescent="0.15">
      <c r="A181" s="675"/>
      <c r="B181" s="675"/>
      <c r="C181" s="675"/>
      <c r="D181" s="675"/>
      <c r="E181" s="675"/>
      <c r="F181" s="675"/>
      <c r="G181" s="675"/>
      <c r="H181" s="675"/>
      <c r="I181" s="675"/>
      <c r="J181" s="675"/>
      <c r="K181" s="675"/>
      <c r="L181" s="675"/>
      <c r="M181" s="675"/>
      <c r="N181" s="675"/>
      <c r="O181" s="675"/>
      <c r="P181" s="675"/>
      <c r="Q181" s="675"/>
      <c r="R181" s="675"/>
      <c r="S181" s="675"/>
      <c r="T181" s="891"/>
      <c r="U181" s="675"/>
      <c r="V181" s="675"/>
      <c r="W181" s="675"/>
      <c r="X181" s="675"/>
      <c r="Y181" s="675"/>
      <c r="Z181" s="675"/>
      <c r="AA181" s="675"/>
      <c r="AB181" s="675"/>
      <c r="AC181" s="675"/>
      <c r="AD181" s="675"/>
      <c r="AE181" s="675"/>
      <c r="AF181" s="675"/>
      <c r="AG181" s="675"/>
      <c r="AH181" s="675"/>
      <c r="AI181" s="675"/>
      <c r="AJ181" s="675"/>
      <c r="AK181" s="675"/>
      <c r="AL181" s="675"/>
      <c r="AM181" s="675"/>
      <c r="AN181" s="675"/>
      <c r="AO181" s="675"/>
      <c r="AP181" s="675"/>
      <c r="AQ181" s="675"/>
      <c r="AR181" s="675"/>
      <c r="AS181" s="675"/>
      <c r="AT181" s="675"/>
      <c r="AU181" s="752"/>
      <c r="AV181" s="752"/>
      <c r="AW181" s="752"/>
      <c r="AX181" s="752"/>
      <c r="AY181" s="752"/>
      <c r="AZ181" s="675"/>
      <c r="BA181" s="675"/>
      <c r="BB181" s="675"/>
      <c r="BC181" s="675"/>
      <c r="BD181" s="675"/>
      <c r="BE181" s="675"/>
      <c r="BF181" s="675"/>
      <c r="BG181" s="675"/>
      <c r="BH181" s="675"/>
      <c r="BI181" s="675"/>
      <c r="BJ181" s="675"/>
      <c r="BK181" s="675"/>
      <c r="BL181" s="675"/>
      <c r="BM181" s="675"/>
      <c r="BN181" s="675"/>
      <c r="BO181" s="675"/>
      <c r="BP181" s="675"/>
      <c r="BQ181" s="675"/>
      <c r="BR181" s="675"/>
      <c r="BS181" s="675"/>
      <c r="BT181" s="675"/>
      <c r="BU181" s="675"/>
      <c r="BV181" s="675"/>
      <c r="BW181" s="675"/>
      <c r="BX181" s="675"/>
      <c r="BY181" s="675"/>
      <c r="BZ181" s="675"/>
      <c r="CA181" s="675"/>
      <c r="CB181" s="675"/>
      <c r="CC181" s="675"/>
      <c r="CD181" s="675"/>
      <c r="CE181" s="675"/>
      <c r="CF181" s="675"/>
      <c r="CG181" s="675"/>
      <c r="CH181" s="675"/>
      <c r="CI181" s="675"/>
      <c r="CJ181" s="675"/>
      <c r="CK181" s="675"/>
      <c r="CL181" s="675"/>
      <c r="CM181" s="675"/>
      <c r="CN181" s="675"/>
      <c r="CO181" s="675"/>
      <c r="CP181" s="675"/>
      <c r="CQ181" s="675"/>
      <c r="CR181" s="675"/>
      <c r="CS181" s="675"/>
      <c r="CT181" s="675"/>
      <c r="CU181" s="675"/>
      <c r="CV181" s="675"/>
      <c r="CW181" s="675"/>
      <c r="CX181" s="675"/>
      <c r="CY181" s="675"/>
      <c r="CZ181" s="675"/>
      <c r="DA181" s="675"/>
      <c r="DB181" s="675"/>
      <c r="DC181" s="675"/>
      <c r="DD181" s="675"/>
      <c r="DE181" s="675"/>
      <c r="DF181" s="675"/>
      <c r="DG181" s="675"/>
      <c r="DH181" s="675"/>
      <c r="DI181" s="675"/>
      <c r="DJ181" s="675"/>
      <c r="DK181" s="675"/>
      <c r="DL181" s="675"/>
      <c r="DM181" s="675"/>
      <c r="DN181" s="675"/>
      <c r="DO181" s="675"/>
      <c r="DP181" s="675"/>
      <c r="DQ181" s="675"/>
      <c r="DR181" s="675"/>
      <c r="DS181" s="675"/>
      <c r="DT181" s="675"/>
      <c r="DU181" s="675"/>
      <c r="DV181" s="675"/>
      <c r="DW181" s="675"/>
      <c r="DX181" s="675"/>
      <c r="DY181" s="675"/>
      <c r="DZ181" s="675"/>
      <c r="EA181" s="675"/>
      <c r="EB181" s="675"/>
      <c r="EC181" s="675"/>
      <c r="ED181" s="675"/>
      <c r="EE181" s="675"/>
      <c r="EF181" s="675"/>
      <c r="EG181" s="675"/>
      <c r="EH181" s="675"/>
      <c r="EI181" s="675"/>
      <c r="EJ181" s="675"/>
      <c r="EK181" s="675"/>
      <c r="EL181" s="675"/>
      <c r="EM181" s="675"/>
      <c r="EN181" s="675"/>
      <c r="EO181" s="675"/>
      <c r="EP181" s="675"/>
    </row>
    <row r="182" spans="1:146" x14ac:dyDescent="0.15">
      <c r="A182" s="675"/>
      <c r="B182" s="675"/>
      <c r="C182" s="675"/>
      <c r="D182" s="675"/>
      <c r="E182" s="675"/>
      <c r="F182" s="675"/>
      <c r="G182" s="675"/>
      <c r="H182" s="675"/>
      <c r="I182" s="675"/>
      <c r="J182" s="675"/>
      <c r="K182" s="675"/>
      <c r="L182" s="675"/>
      <c r="M182" s="675"/>
      <c r="N182" s="675"/>
      <c r="O182" s="675"/>
      <c r="P182" s="675"/>
      <c r="Q182" s="675"/>
      <c r="R182" s="675"/>
      <c r="S182" s="675"/>
      <c r="T182" s="891"/>
      <c r="U182" s="675"/>
      <c r="V182" s="675"/>
      <c r="W182" s="675"/>
      <c r="X182" s="675"/>
      <c r="Y182" s="675"/>
      <c r="Z182" s="675"/>
      <c r="AA182" s="675"/>
      <c r="AB182" s="675"/>
      <c r="AC182" s="675"/>
      <c r="AD182" s="675"/>
      <c r="AE182" s="675"/>
      <c r="AF182" s="675"/>
      <c r="AG182" s="675"/>
      <c r="AH182" s="675"/>
      <c r="AI182" s="675"/>
      <c r="AJ182" s="675"/>
      <c r="AK182" s="675"/>
      <c r="AL182" s="675"/>
      <c r="AM182" s="675"/>
      <c r="AN182" s="675"/>
      <c r="AO182" s="675"/>
      <c r="AP182" s="675"/>
      <c r="AQ182" s="675"/>
      <c r="AR182" s="675"/>
      <c r="AS182" s="675"/>
      <c r="AT182" s="675"/>
      <c r="AU182" s="752"/>
      <c r="AV182" s="752"/>
      <c r="AW182" s="752"/>
      <c r="AX182" s="752"/>
      <c r="AY182" s="752"/>
      <c r="AZ182" s="675"/>
      <c r="BA182" s="675"/>
      <c r="BB182" s="675"/>
      <c r="BC182" s="675"/>
      <c r="BD182" s="675"/>
      <c r="BE182" s="675"/>
      <c r="BF182" s="675"/>
      <c r="BG182" s="675"/>
      <c r="BH182" s="675"/>
      <c r="BI182" s="675"/>
      <c r="BJ182" s="675"/>
      <c r="BK182" s="675"/>
      <c r="BL182" s="675"/>
      <c r="BM182" s="675"/>
      <c r="BN182" s="675"/>
      <c r="BO182" s="675"/>
      <c r="BP182" s="675"/>
      <c r="BQ182" s="675"/>
      <c r="BR182" s="675"/>
      <c r="BS182" s="675"/>
      <c r="BT182" s="675"/>
      <c r="BU182" s="675"/>
      <c r="BV182" s="675"/>
      <c r="BW182" s="675"/>
      <c r="BX182" s="675"/>
      <c r="BY182" s="675"/>
      <c r="BZ182" s="675"/>
      <c r="CA182" s="675"/>
      <c r="CB182" s="675"/>
      <c r="CC182" s="675"/>
      <c r="CD182" s="675"/>
      <c r="CE182" s="675"/>
      <c r="CF182" s="675"/>
      <c r="CG182" s="675"/>
      <c r="CH182" s="675"/>
      <c r="CI182" s="675"/>
      <c r="CJ182" s="675"/>
      <c r="CK182" s="675"/>
      <c r="CL182" s="675"/>
      <c r="CM182" s="675"/>
      <c r="CN182" s="675"/>
      <c r="CO182" s="675"/>
      <c r="CP182" s="675"/>
      <c r="CQ182" s="675"/>
      <c r="CR182" s="675"/>
      <c r="CS182" s="675"/>
      <c r="CT182" s="675"/>
      <c r="CU182" s="675"/>
      <c r="CV182" s="675"/>
      <c r="CW182" s="675"/>
      <c r="CX182" s="675"/>
      <c r="CY182" s="675"/>
      <c r="CZ182" s="675"/>
      <c r="DA182" s="675"/>
      <c r="DB182" s="675"/>
      <c r="DC182" s="675"/>
      <c r="DD182" s="675"/>
      <c r="DE182" s="675"/>
      <c r="DF182" s="675"/>
      <c r="DG182" s="675"/>
      <c r="DH182" s="675"/>
      <c r="DI182" s="675"/>
      <c r="DJ182" s="675"/>
      <c r="DK182" s="675"/>
      <c r="DL182" s="675"/>
      <c r="DM182" s="675"/>
      <c r="DN182" s="675"/>
      <c r="DO182" s="675"/>
      <c r="DP182" s="675"/>
      <c r="DQ182" s="675"/>
      <c r="DR182" s="675"/>
      <c r="DS182" s="675"/>
      <c r="DT182" s="675"/>
      <c r="DU182" s="675"/>
      <c r="DV182" s="675"/>
      <c r="DW182" s="675"/>
      <c r="DX182" s="675"/>
      <c r="DY182" s="675"/>
      <c r="DZ182" s="675"/>
      <c r="EA182" s="675"/>
      <c r="EB182" s="675"/>
      <c r="EC182" s="675"/>
      <c r="ED182" s="675"/>
      <c r="EE182" s="675"/>
      <c r="EF182" s="675"/>
      <c r="EG182" s="675"/>
      <c r="EH182" s="675"/>
      <c r="EI182" s="675"/>
      <c r="EJ182" s="675"/>
      <c r="EK182" s="675"/>
      <c r="EL182" s="675"/>
      <c r="EM182" s="675"/>
      <c r="EN182" s="675"/>
      <c r="EO182" s="675"/>
      <c r="EP182" s="675"/>
    </row>
    <row r="183" spans="1:146" x14ac:dyDescent="0.15">
      <c r="A183" s="675"/>
      <c r="B183" s="675"/>
      <c r="C183" s="675"/>
      <c r="D183" s="675"/>
      <c r="E183" s="675"/>
      <c r="F183" s="675"/>
      <c r="G183" s="675"/>
      <c r="H183" s="675"/>
      <c r="I183" s="675"/>
      <c r="J183" s="675"/>
      <c r="K183" s="675"/>
      <c r="L183" s="675"/>
      <c r="M183" s="675"/>
      <c r="N183" s="675"/>
      <c r="O183" s="675"/>
      <c r="P183" s="675"/>
      <c r="Q183" s="675"/>
      <c r="R183" s="675"/>
      <c r="S183" s="675"/>
      <c r="T183" s="891"/>
      <c r="U183" s="675"/>
      <c r="V183" s="675"/>
      <c r="W183" s="675"/>
      <c r="X183" s="675"/>
      <c r="Y183" s="675"/>
      <c r="Z183" s="675"/>
      <c r="AA183" s="675"/>
      <c r="AB183" s="675"/>
      <c r="AC183" s="675"/>
      <c r="AD183" s="675"/>
      <c r="AE183" s="675"/>
      <c r="AF183" s="675"/>
      <c r="AG183" s="675"/>
      <c r="AH183" s="675"/>
      <c r="AI183" s="675"/>
      <c r="AJ183" s="675"/>
      <c r="AK183" s="675"/>
      <c r="AL183" s="675"/>
      <c r="AM183" s="675"/>
      <c r="AN183" s="675"/>
      <c r="AO183" s="675"/>
      <c r="AP183" s="675"/>
      <c r="AQ183" s="675"/>
      <c r="AR183" s="675"/>
      <c r="AS183" s="675"/>
      <c r="AT183" s="675"/>
      <c r="AU183" s="752"/>
      <c r="AV183" s="752"/>
      <c r="AW183" s="752"/>
      <c r="AX183" s="752"/>
      <c r="AY183" s="752"/>
      <c r="AZ183" s="675"/>
      <c r="BA183" s="675"/>
      <c r="BB183" s="675"/>
      <c r="BC183" s="675"/>
      <c r="BD183" s="675"/>
      <c r="BE183" s="675"/>
      <c r="BF183" s="675"/>
      <c r="BG183" s="675"/>
      <c r="BH183" s="675"/>
      <c r="BI183" s="675"/>
      <c r="BJ183" s="675"/>
      <c r="BK183" s="675"/>
      <c r="BL183" s="675"/>
      <c r="BM183" s="675"/>
      <c r="BN183" s="675"/>
      <c r="BO183" s="675"/>
      <c r="BP183" s="675"/>
      <c r="BQ183" s="675"/>
      <c r="BR183" s="675"/>
      <c r="BS183" s="675"/>
      <c r="BT183" s="675"/>
      <c r="BU183" s="675"/>
      <c r="BV183" s="675"/>
      <c r="BW183" s="675"/>
      <c r="BX183" s="675"/>
      <c r="BY183" s="675"/>
      <c r="BZ183" s="675"/>
      <c r="CA183" s="675"/>
      <c r="CB183" s="675"/>
      <c r="CC183" s="675"/>
      <c r="CD183" s="675"/>
      <c r="CE183" s="675"/>
      <c r="CF183" s="675"/>
      <c r="CG183" s="675"/>
      <c r="CH183" s="675"/>
      <c r="CI183" s="675"/>
      <c r="CJ183" s="675"/>
      <c r="CK183" s="675"/>
      <c r="CL183" s="675"/>
      <c r="CM183" s="675"/>
      <c r="CN183" s="675"/>
      <c r="CO183" s="675"/>
      <c r="CP183" s="675"/>
      <c r="CQ183" s="675"/>
      <c r="CR183" s="675"/>
      <c r="CS183" s="675"/>
      <c r="CT183" s="675"/>
      <c r="CU183" s="675"/>
      <c r="CV183" s="675"/>
      <c r="CW183" s="675"/>
      <c r="CX183" s="675"/>
      <c r="CY183" s="675"/>
      <c r="CZ183" s="675"/>
      <c r="DA183" s="675"/>
      <c r="DB183" s="675"/>
      <c r="DC183" s="675"/>
      <c r="DD183" s="675"/>
      <c r="DE183" s="675"/>
      <c r="DF183" s="675"/>
      <c r="DG183" s="675"/>
      <c r="DH183" s="675"/>
      <c r="DI183" s="675"/>
      <c r="DJ183" s="675"/>
      <c r="DK183" s="675"/>
      <c r="DL183" s="675"/>
      <c r="DM183" s="675"/>
      <c r="DN183" s="675"/>
      <c r="DO183" s="675"/>
      <c r="DP183" s="675"/>
      <c r="DQ183" s="675"/>
      <c r="DR183" s="675"/>
      <c r="DS183" s="675"/>
      <c r="DT183" s="675"/>
      <c r="DU183" s="675"/>
      <c r="DV183" s="675"/>
      <c r="DW183" s="675"/>
      <c r="DX183" s="675"/>
      <c r="DY183" s="675"/>
      <c r="DZ183" s="675"/>
      <c r="EA183" s="675"/>
      <c r="EB183" s="675"/>
      <c r="EC183" s="675"/>
      <c r="ED183" s="675"/>
      <c r="EE183" s="675"/>
      <c r="EF183" s="675"/>
      <c r="EG183" s="675"/>
      <c r="EH183" s="675"/>
      <c r="EI183" s="675"/>
      <c r="EJ183" s="675"/>
      <c r="EK183" s="675"/>
      <c r="EL183" s="675"/>
      <c r="EM183" s="675"/>
      <c r="EN183" s="675"/>
      <c r="EO183" s="675"/>
      <c r="EP183" s="675"/>
    </row>
    <row r="184" spans="1:146" x14ac:dyDescent="0.15">
      <c r="A184" s="675"/>
      <c r="B184" s="675"/>
      <c r="C184" s="675"/>
      <c r="D184" s="675"/>
      <c r="E184" s="675"/>
      <c r="F184" s="675"/>
      <c r="G184" s="675"/>
      <c r="H184" s="675"/>
      <c r="I184" s="675"/>
      <c r="J184" s="675"/>
      <c r="K184" s="675"/>
      <c r="L184" s="675"/>
      <c r="M184" s="675"/>
      <c r="N184" s="675"/>
      <c r="O184" s="675"/>
      <c r="P184" s="675"/>
      <c r="Q184" s="675"/>
      <c r="R184" s="675"/>
      <c r="S184" s="675"/>
      <c r="T184" s="891"/>
      <c r="U184" s="675"/>
      <c r="V184" s="675"/>
      <c r="W184" s="675"/>
      <c r="X184" s="675"/>
      <c r="Y184" s="675"/>
      <c r="Z184" s="675"/>
      <c r="AA184" s="675"/>
      <c r="AB184" s="675"/>
      <c r="AC184" s="675"/>
      <c r="AD184" s="675"/>
      <c r="AE184" s="675"/>
      <c r="AF184" s="675"/>
      <c r="AG184" s="675"/>
      <c r="AH184" s="675"/>
      <c r="AI184" s="675"/>
      <c r="AJ184" s="675"/>
      <c r="AK184" s="675"/>
      <c r="AL184" s="675"/>
      <c r="AM184" s="675"/>
      <c r="AN184" s="675"/>
      <c r="AO184" s="675"/>
      <c r="AP184" s="675"/>
      <c r="AQ184" s="675"/>
      <c r="AR184" s="675"/>
      <c r="AS184" s="675"/>
      <c r="AT184" s="675"/>
      <c r="AU184" s="752"/>
      <c r="AV184" s="752"/>
      <c r="AW184" s="752"/>
      <c r="AX184" s="752"/>
      <c r="AY184" s="752"/>
      <c r="AZ184" s="675"/>
      <c r="BA184" s="675"/>
      <c r="BB184" s="675"/>
      <c r="BC184" s="675"/>
      <c r="BD184" s="675"/>
      <c r="BE184" s="675"/>
      <c r="BF184" s="675"/>
      <c r="BG184" s="675"/>
      <c r="BH184" s="675"/>
      <c r="BI184" s="675"/>
      <c r="BJ184" s="675"/>
      <c r="BK184" s="675"/>
      <c r="BL184" s="675"/>
      <c r="BM184" s="675"/>
      <c r="BN184" s="675"/>
      <c r="BO184" s="675"/>
      <c r="BP184" s="675"/>
      <c r="BQ184" s="675"/>
      <c r="BR184" s="675"/>
      <c r="BS184" s="675"/>
      <c r="BT184" s="675"/>
      <c r="BU184" s="675"/>
      <c r="BV184" s="675"/>
      <c r="BW184" s="675"/>
      <c r="BX184" s="675"/>
      <c r="BY184" s="675"/>
      <c r="BZ184" s="675"/>
      <c r="CA184" s="675"/>
      <c r="CB184" s="675"/>
      <c r="CC184" s="675"/>
      <c r="CD184" s="675"/>
      <c r="CE184" s="675"/>
      <c r="CF184" s="675"/>
      <c r="CG184" s="675"/>
      <c r="CH184" s="675"/>
      <c r="CI184" s="675"/>
      <c r="CJ184" s="675"/>
      <c r="CK184" s="675"/>
      <c r="CL184" s="675"/>
      <c r="CM184" s="675"/>
      <c r="CN184" s="675"/>
      <c r="CO184" s="675"/>
      <c r="CP184" s="675"/>
      <c r="CQ184" s="675"/>
      <c r="CR184" s="675"/>
      <c r="CS184" s="675"/>
      <c r="CT184" s="675"/>
      <c r="CU184" s="675"/>
      <c r="CV184" s="675"/>
      <c r="CW184" s="675"/>
      <c r="CX184" s="675"/>
      <c r="CY184" s="675"/>
      <c r="CZ184" s="675"/>
      <c r="DA184" s="675"/>
      <c r="DB184" s="675"/>
      <c r="DC184" s="675"/>
      <c r="DD184" s="675"/>
      <c r="DE184" s="675"/>
      <c r="DF184" s="675"/>
      <c r="DG184" s="675"/>
      <c r="DH184" s="675"/>
      <c r="DI184" s="675"/>
      <c r="DJ184" s="675"/>
      <c r="DK184" s="675"/>
      <c r="DL184" s="675"/>
      <c r="DM184" s="675"/>
      <c r="DN184" s="675"/>
      <c r="DO184" s="675"/>
      <c r="DP184" s="675"/>
      <c r="DQ184" s="675"/>
      <c r="DR184" s="675"/>
      <c r="DS184" s="675"/>
      <c r="DT184" s="675"/>
      <c r="DU184" s="675"/>
      <c r="DV184" s="675"/>
      <c r="DW184" s="675"/>
      <c r="DX184" s="675"/>
      <c r="DY184" s="675"/>
      <c r="DZ184" s="675"/>
      <c r="EA184" s="675"/>
      <c r="EB184" s="675"/>
      <c r="EC184" s="675"/>
      <c r="ED184" s="675"/>
      <c r="EE184" s="675"/>
      <c r="EF184" s="675"/>
      <c r="EG184" s="675"/>
      <c r="EH184" s="675"/>
      <c r="EI184" s="675"/>
      <c r="EJ184" s="675"/>
      <c r="EK184" s="675"/>
      <c r="EL184" s="675"/>
      <c r="EM184" s="675"/>
      <c r="EN184" s="675"/>
      <c r="EO184" s="675"/>
      <c r="EP184" s="675"/>
    </row>
    <row r="185" spans="1:146" x14ac:dyDescent="0.15">
      <c r="A185" s="675"/>
      <c r="B185" s="675"/>
      <c r="C185" s="675"/>
      <c r="D185" s="675"/>
      <c r="E185" s="675"/>
      <c r="F185" s="675"/>
      <c r="G185" s="675"/>
      <c r="H185" s="675"/>
      <c r="I185" s="675"/>
      <c r="J185" s="675"/>
      <c r="K185" s="675"/>
      <c r="L185" s="675"/>
      <c r="M185" s="675"/>
      <c r="N185" s="675"/>
      <c r="O185" s="675"/>
      <c r="P185" s="675"/>
      <c r="Q185" s="675"/>
      <c r="R185" s="675"/>
      <c r="S185" s="675"/>
      <c r="T185" s="891"/>
      <c r="U185" s="675"/>
      <c r="V185" s="675"/>
      <c r="W185" s="675"/>
      <c r="X185" s="675"/>
      <c r="Y185" s="675"/>
      <c r="Z185" s="675"/>
      <c r="AA185" s="675"/>
      <c r="AB185" s="675"/>
      <c r="AC185" s="675"/>
      <c r="AD185" s="675"/>
      <c r="AE185" s="675"/>
      <c r="AF185" s="675"/>
      <c r="AG185" s="675"/>
      <c r="AH185" s="675"/>
      <c r="AI185" s="675"/>
      <c r="AJ185" s="675"/>
      <c r="AK185" s="675"/>
      <c r="AL185" s="675"/>
      <c r="AM185" s="675"/>
      <c r="AN185" s="675"/>
      <c r="AO185" s="675"/>
      <c r="AP185" s="675"/>
      <c r="AQ185" s="675"/>
      <c r="AR185" s="675"/>
      <c r="AS185" s="675"/>
      <c r="AT185" s="675"/>
      <c r="AU185" s="752"/>
      <c r="AV185" s="752"/>
      <c r="AW185" s="752"/>
      <c r="AX185" s="752"/>
      <c r="AY185" s="752"/>
      <c r="AZ185" s="675"/>
      <c r="BA185" s="675"/>
      <c r="BB185" s="675"/>
      <c r="BC185" s="675"/>
      <c r="BD185" s="675"/>
      <c r="BE185" s="675"/>
      <c r="BF185" s="675"/>
      <c r="BG185" s="675"/>
      <c r="BH185" s="675"/>
      <c r="BI185" s="675"/>
      <c r="BJ185" s="675"/>
      <c r="BK185" s="675"/>
      <c r="BL185" s="675"/>
      <c r="BM185" s="675"/>
      <c r="BN185" s="675"/>
      <c r="BO185" s="675"/>
      <c r="BP185" s="675"/>
      <c r="BQ185" s="675"/>
      <c r="BR185" s="675"/>
      <c r="BS185" s="675"/>
      <c r="BT185" s="675"/>
      <c r="BU185" s="675"/>
      <c r="BV185" s="675"/>
      <c r="BW185" s="675"/>
      <c r="BX185" s="675"/>
      <c r="BY185" s="675"/>
      <c r="BZ185" s="675"/>
      <c r="CA185" s="675"/>
      <c r="CB185" s="675"/>
      <c r="CC185" s="675"/>
      <c r="CD185" s="675"/>
      <c r="CE185" s="675"/>
      <c r="CF185" s="675"/>
      <c r="CG185" s="675"/>
      <c r="CH185" s="675"/>
      <c r="CI185" s="675"/>
      <c r="CJ185" s="675"/>
      <c r="CK185" s="675"/>
      <c r="CL185" s="675"/>
      <c r="CM185" s="675"/>
      <c r="CN185" s="675"/>
      <c r="CO185" s="675"/>
      <c r="CP185" s="675"/>
      <c r="CQ185" s="675"/>
      <c r="CR185" s="675"/>
      <c r="CS185" s="675"/>
      <c r="CT185" s="675"/>
      <c r="CU185" s="675"/>
      <c r="CV185" s="675"/>
      <c r="CW185" s="675"/>
      <c r="CX185" s="675"/>
      <c r="CY185" s="675"/>
      <c r="CZ185" s="675"/>
      <c r="DA185" s="675"/>
      <c r="DB185" s="675"/>
      <c r="DC185" s="675"/>
      <c r="DD185" s="675"/>
      <c r="DE185" s="675"/>
      <c r="DF185" s="675"/>
      <c r="DG185" s="675"/>
      <c r="DH185" s="675"/>
      <c r="DI185" s="675"/>
      <c r="DJ185" s="675"/>
      <c r="DK185" s="675"/>
      <c r="DL185" s="675"/>
      <c r="DM185" s="675"/>
      <c r="DN185" s="675"/>
      <c r="DO185" s="675"/>
      <c r="DP185" s="675"/>
      <c r="DQ185" s="675"/>
      <c r="DR185" s="675"/>
      <c r="DS185" s="675"/>
      <c r="DT185" s="675"/>
      <c r="DU185" s="675"/>
      <c r="DV185" s="675"/>
      <c r="DW185" s="675"/>
      <c r="DX185" s="675"/>
      <c r="DY185" s="675"/>
      <c r="DZ185" s="675"/>
      <c r="EA185" s="675"/>
      <c r="EB185" s="675"/>
      <c r="EC185" s="675"/>
      <c r="ED185" s="675"/>
      <c r="EE185" s="675"/>
      <c r="EF185" s="675"/>
      <c r="EG185" s="675"/>
      <c r="EH185" s="675"/>
      <c r="EI185" s="675"/>
      <c r="EJ185" s="675"/>
      <c r="EK185" s="675"/>
      <c r="EL185" s="675"/>
      <c r="EM185" s="675"/>
      <c r="EN185" s="675"/>
      <c r="EO185" s="675"/>
      <c r="EP185" s="675"/>
    </row>
    <row r="186" spans="1:146" x14ac:dyDescent="0.15">
      <c r="A186" s="675"/>
      <c r="B186" s="675"/>
      <c r="C186" s="675"/>
      <c r="D186" s="675"/>
      <c r="E186" s="675"/>
      <c r="F186" s="675"/>
      <c r="G186" s="675"/>
      <c r="H186" s="675"/>
      <c r="I186" s="675"/>
      <c r="J186" s="675"/>
      <c r="K186" s="675"/>
      <c r="L186" s="675"/>
      <c r="M186" s="675"/>
      <c r="N186" s="675"/>
      <c r="O186" s="675"/>
      <c r="P186" s="675"/>
      <c r="Q186" s="675"/>
      <c r="R186" s="675"/>
      <c r="S186" s="675"/>
      <c r="T186" s="891"/>
      <c r="U186" s="675"/>
      <c r="V186" s="675"/>
      <c r="W186" s="675"/>
      <c r="X186" s="675"/>
      <c r="Y186" s="675"/>
      <c r="Z186" s="675"/>
      <c r="AA186" s="675"/>
      <c r="AB186" s="675"/>
      <c r="AC186" s="675"/>
      <c r="AD186" s="675"/>
      <c r="AE186" s="675"/>
      <c r="AF186" s="675"/>
      <c r="AG186" s="675"/>
      <c r="AH186" s="675"/>
      <c r="AI186" s="675"/>
      <c r="AJ186" s="675"/>
      <c r="AK186" s="675"/>
      <c r="AL186" s="675"/>
      <c r="AM186" s="675"/>
      <c r="AN186" s="675"/>
      <c r="AO186" s="675"/>
      <c r="AP186" s="675"/>
      <c r="AQ186" s="675"/>
      <c r="AR186" s="675"/>
      <c r="AS186" s="675"/>
      <c r="AT186" s="675"/>
      <c r="AU186" s="752"/>
      <c r="AV186" s="752"/>
      <c r="AW186" s="752"/>
      <c r="AX186" s="752"/>
      <c r="AY186" s="752"/>
      <c r="AZ186" s="675"/>
      <c r="BA186" s="675"/>
      <c r="BB186" s="675"/>
      <c r="BC186" s="675"/>
      <c r="BD186" s="675"/>
      <c r="BE186" s="675"/>
      <c r="BF186" s="675"/>
      <c r="BG186" s="675"/>
      <c r="BH186" s="675"/>
      <c r="BI186" s="675"/>
      <c r="BJ186" s="675"/>
      <c r="BK186" s="675"/>
      <c r="BL186" s="675"/>
      <c r="BM186" s="675"/>
      <c r="BN186" s="675"/>
      <c r="BO186" s="675"/>
      <c r="BP186" s="675"/>
      <c r="BQ186" s="675"/>
      <c r="BR186" s="675"/>
      <c r="BS186" s="675"/>
      <c r="BT186" s="675"/>
      <c r="BU186" s="675"/>
      <c r="BV186" s="675"/>
      <c r="BW186" s="675"/>
      <c r="BX186" s="675"/>
      <c r="BY186" s="675"/>
      <c r="BZ186" s="675"/>
      <c r="CA186" s="675"/>
      <c r="CB186" s="675"/>
      <c r="CC186" s="675"/>
      <c r="CD186" s="675"/>
      <c r="CE186" s="675"/>
      <c r="CF186" s="675"/>
      <c r="CG186" s="675"/>
      <c r="CH186" s="675"/>
      <c r="CI186" s="675"/>
      <c r="CJ186" s="675"/>
      <c r="CK186" s="675"/>
      <c r="CL186" s="675"/>
      <c r="CM186" s="675"/>
      <c r="CN186" s="675"/>
      <c r="CO186" s="675"/>
      <c r="CP186" s="675"/>
      <c r="CQ186" s="675"/>
      <c r="CR186" s="675"/>
      <c r="CS186" s="675"/>
      <c r="CT186" s="675"/>
      <c r="CU186" s="675"/>
      <c r="CV186" s="675"/>
      <c r="CW186" s="675"/>
      <c r="CX186" s="675"/>
      <c r="CY186" s="675"/>
      <c r="CZ186" s="675"/>
      <c r="DA186" s="675"/>
      <c r="DB186" s="675"/>
      <c r="DC186" s="675"/>
      <c r="DD186" s="675"/>
      <c r="DE186" s="675"/>
      <c r="DF186" s="675"/>
      <c r="DG186" s="675"/>
      <c r="DH186" s="675"/>
      <c r="DI186" s="675"/>
      <c r="DJ186" s="675"/>
      <c r="DK186" s="675"/>
      <c r="DL186" s="675"/>
      <c r="DM186" s="675"/>
      <c r="DN186" s="675"/>
      <c r="DO186" s="675"/>
      <c r="DP186" s="675"/>
      <c r="DQ186" s="675"/>
      <c r="DR186" s="675"/>
      <c r="DS186" s="675"/>
      <c r="DT186" s="675"/>
      <c r="DU186" s="675"/>
      <c r="DV186" s="675"/>
      <c r="DW186" s="675"/>
      <c r="DX186" s="675"/>
      <c r="DY186" s="675"/>
      <c r="DZ186" s="675"/>
      <c r="EA186" s="675"/>
      <c r="EB186" s="675"/>
      <c r="EC186" s="675"/>
      <c r="ED186" s="675"/>
      <c r="EE186" s="675"/>
      <c r="EF186" s="675"/>
      <c r="EG186" s="675"/>
      <c r="EH186" s="675"/>
      <c r="EI186" s="675"/>
      <c r="EJ186" s="675"/>
      <c r="EK186" s="675"/>
      <c r="EL186" s="675"/>
      <c r="EM186" s="675"/>
      <c r="EN186" s="675"/>
      <c r="EO186" s="675"/>
      <c r="EP186" s="675"/>
    </row>
    <row r="187" spans="1:146" x14ac:dyDescent="0.15">
      <c r="A187" s="675"/>
      <c r="B187" s="675"/>
      <c r="C187" s="675"/>
      <c r="D187" s="675"/>
      <c r="E187" s="675"/>
      <c r="F187" s="675"/>
      <c r="G187" s="675"/>
      <c r="H187" s="675"/>
      <c r="I187" s="675"/>
      <c r="J187" s="675"/>
      <c r="K187" s="675"/>
      <c r="L187" s="675"/>
      <c r="M187" s="675"/>
      <c r="N187" s="675"/>
      <c r="O187" s="675"/>
      <c r="P187" s="675"/>
      <c r="Q187" s="675"/>
      <c r="R187" s="675"/>
      <c r="S187" s="675"/>
      <c r="T187" s="891"/>
      <c r="U187" s="675"/>
      <c r="V187" s="675"/>
      <c r="W187" s="675"/>
      <c r="X187" s="675"/>
      <c r="Y187" s="675"/>
      <c r="Z187" s="675"/>
      <c r="AA187" s="675"/>
      <c r="AB187" s="675"/>
      <c r="AC187" s="675"/>
      <c r="AD187" s="675"/>
      <c r="AE187" s="675"/>
      <c r="AF187" s="675"/>
      <c r="AG187" s="675"/>
      <c r="AH187" s="675"/>
      <c r="AI187" s="675"/>
      <c r="AJ187" s="675"/>
      <c r="AK187" s="675"/>
      <c r="AL187" s="675"/>
      <c r="AM187" s="675"/>
      <c r="AN187" s="675"/>
      <c r="AO187" s="675"/>
      <c r="AP187" s="675"/>
      <c r="AQ187" s="675"/>
      <c r="AR187" s="675"/>
      <c r="AS187" s="675"/>
      <c r="AT187" s="675"/>
      <c r="AU187" s="752"/>
      <c r="AV187" s="752"/>
      <c r="AW187" s="752"/>
      <c r="AX187" s="752"/>
      <c r="AY187" s="752"/>
      <c r="AZ187" s="675"/>
      <c r="BA187" s="675"/>
      <c r="BB187" s="675"/>
      <c r="BC187" s="675"/>
      <c r="BD187" s="675"/>
      <c r="BE187" s="675"/>
      <c r="BF187" s="675"/>
      <c r="BG187" s="675"/>
      <c r="BH187" s="675"/>
      <c r="BI187" s="675"/>
      <c r="BJ187" s="675"/>
      <c r="BK187" s="675"/>
      <c r="BL187" s="675"/>
      <c r="BM187" s="675"/>
      <c r="BN187" s="675"/>
      <c r="BO187" s="675"/>
      <c r="BP187" s="675"/>
      <c r="BQ187" s="675"/>
      <c r="BR187" s="675"/>
      <c r="BS187" s="675"/>
      <c r="BT187" s="675"/>
      <c r="BU187" s="675"/>
      <c r="BV187" s="675"/>
      <c r="BW187" s="675"/>
      <c r="BX187" s="675"/>
      <c r="BY187" s="675"/>
      <c r="BZ187" s="675"/>
      <c r="CA187" s="675"/>
      <c r="CB187" s="675"/>
      <c r="CC187" s="675"/>
      <c r="CD187" s="675"/>
      <c r="CE187" s="675"/>
      <c r="CF187" s="675"/>
      <c r="CG187" s="675"/>
      <c r="CH187" s="675"/>
      <c r="CI187" s="675"/>
      <c r="CJ187" s="675"/>
      <c r="CK187" s="675"/>
      <c r="CL187" s="675"/>
      <c r="CM187" s="675"/>
      <c r="CN187" s="675"/>
      <c r="CO187" s="675"/>
      <c r="CP187" s="675"/>
      <c r="CQ187" s="675"/>
      <c r="CR187" s="675"/>
      <c r="CS187" s="675"/>
      <c r="CT187" s="675"/>
      <c r="CU187" s="675"/>
      <c r="CV187" s="675"/>
      <c r="CW187" s="675"/>
      <c r="CX187" s="675"/>
      <c r="CY187" s="675"/>
      <c r="CZ187" s="675"/>
      <c r="DA187" s="675"/>
      <c r="DB187" s="675"/>
      <c r="DC187" s="675"/>
      <c r="DD187" s="675"/>
      <c r="DE187" s="675"/>
      <c r="DF187" s="675"/>
      <c r="DG187" s="675"/>
      <c r="DH187" s="675"/>
      <c r="DI187" s="675"/>
      <c r="DJ187" s="675"/>
      <c r="DK187" s="675"/>
      <c r="DL187" s="675"/>
      <c r="DM187" s="675"/>
      <c r="DN187" s="675"/>
      <c r="DO187" s="675"/>
      <c r="DP187" s="675"/>
      <c r="DQ187" s="675"/>
      <c r="DR187" s="675"/>
      <c r="DS187" s="675"/>
      <c r="DT187" s="675"/>
      <c r="DU187" s="675"/>
      <c r="DV187" s="675"/>
      <c r="DW187" s="675"/>
      <c r="DX187" s="675"/>
      <c r="DY187" s="675"/>
      <c r="DZ187" s="675"/>
      <c r="EA187" s="675"/>
      <c r="EB187" s="675"/>
      <c r="EC187" s="675"/>
      <c r="ED187" s="675"/>
      <c r="EE187" s="675"/>
      <c r="EF187" s="675"/>
      <c r="EG187" s="675"/>
      <c r="EH187" s="675"/>
      <c r="EI187" s="675"/>
      <c r="EJ187" s="675"/>
      <c r="EK187" s="675"/>
      <c r="EL187" s="675"/>
      <c r="EM187" s="675"/>
      <c r="EN187" s="675"/>
      <c r="EO187" s="675"/>
      <c r="EP187" s="675"/>
    </row>
    <row r="188" spans="1:146" x14ac:dyDescent="0.15">
      <c r="A188" s="675"/>
      <c r="B188" s="675"/>
      <c r="C188" s="675"/>
      <c r="D188" s="675"/>
      <c r="E188" s="675"/>
      <c r="F188" s="675"/>
      <c r="G188" s="675"/>
      <c r="H188" s="675"/>
      <c r="I188" s="675"/>
      <c r="J188" s="675"/>
      <c r="K188" s="675"/>
      <c r="L188" s="675"/>
      <c r="M188" s="675"/>
      <c r="N188" s="675"/>
      <c r="O188" s="675"/>
      <c r="P188" s="675"/>
      <c r="Q188" s="675"/>
      <c r="R188" s="675"/>
      <c r="S188" s="675"/>
      <c r="T188" s="891"/>
      <c r="U188" s="675"/>
      <c r="V188" s="675"/>
      <c r="W188" s="675"/>
      <c r="X188" s="675"/>
      <c r="Y188" s="675"/>
      <c r="Z188" s="675"/>
      <c r="AA188" s="675"/>
      <c r="AB188" s="675"/>
      <c r="AC188" s="675"/>
      <c r="AD188" s="675"/>
      <c r="AE188" s="675"/>
      <c r="AF188" s="675"/>
      <c r="AG188" s="675"/>
      <c r="AH188" s="675"/>
      <c r="AI188" s="675"/>
      <c r="AJ188" s="675"/>
      <c r="AK188" s="675"/>
      <c r="AL188" s="675"/>
      <c r="AM188" s="675"/>
      <c r="AN188" s="675"/>
      <c r="AO188" s="675"/>
      <c r="AP188" s="675"/>
      <c r="AQ188" s="675"/>
      <c r="AR188" s="675"/>
      <c r="AS188" s="675"/>
      <c r="AT188" s="675"/>
      <c r="AU188" s="752"/>
      <c r="AV188" s="752"/>
      <c r="AW188" s="752"/>
      <c r="AX188" s="752"/>
      <c r="AY188" s="752"/>
      <c r="AZ188" s="675"/>
      <c r="BA188" s="675"/>
      <c r="BB188" s="675"/>
      <c r="BC188" s="675"/>
      <c r="BD188" s="675"/>
      <c r="BE188" s="675"/>
      <c r="BF188" s="675"/>
      <c r="BG188" s="675"/>
      <c r="BH188" s="675"/>
      <c r="BI188" s="675"/>
      <c r="BJ188" s="675"/>
      <c r="BK188" s="675"/>
      <c r="BL188" s="675"/>
      <c r="BM188" s="675"/>
      <c r="BN188" s="675"/>
      <c r="BO188" s="675"/>
      <c r="BP188" s="675"/>
      <c r="BQ188" s="675"/>
      <c r="BR188" s="675"/>
      <c r="BS188" s="675"/>
      <c r="BT188" s="675"/>
      <c r="BU188" s="675"/>
      <c r="BV188" s="675"/>
      <c r="BW188" s="675"/>
      <c r="BX188" s="675"/>
      <c r="BY188" s="675"/>
      <c r="BZ188" s="675"/>
      <c r="CA188" s="675"/>
      <c r="CB188" s="675"/>
      <c r="CC188" s="675"/>
      <c r="CD188" s="675"/>
      <c r="CE188" s="675"/>
      <c r="CF188" s="675"/>
      <c r="CG188" s="675"/>
      <c r="CH188" s="675"/>
      <c r="CI188" s="675"/>
      <c r="CJ188" s="675"/>
      <c r="CK188" s="675"/>
      <c r="CL188" s="675"/>
      <c r="CM188" s="675"/>
      <c r="CN188" s="675"/>
      <c r="CO188" s="675"/>
      <c r="CP188" s="675"/>
      <c r="CQ188" s="675"/>
      <c r="CR188" s="675"/>
      <c r="CS188" s="675"/>
      <c r="CT188" s="675"/>
      <c r="CU188" s="675"/>
      <c r="CV188" s="675"/>
      <c r="CW188" s="675"/>
      <c r="CX188" s="675"/>
      <c r="CY188" s="675"/>
      <c r="CZ188" s="675"/>
      <c r="DA188" s="675"/>
      <c r="DB188" s="675"/>
      <c r="DC188" s="675"/>
      <c r="DD188" s="675"/>
      <c r="DE188" s="675"/>
      <c r="DF188" s="675"/>
      <c r="DG188" s="675"/>
      <c r="DH188" s="675"/>
      <c r="DI188" s="675"/>
      <c r="DJ188" s="675"/>
      <c r="DK188" s="675"/>
      <c r="DL188" s="675"/>
      <c r="DM188" s="675"/>
      <c r="DN188" s="675"/>
      <c r="DO188" s="675"/>
      <c r="DP188" s="675"/>
      <c r="DQ188" s="675"/>
      <c r="DR188" s="675"/>
      <c r="DS188" s="675"/>
      <c r="DT188" s="675"/>
      <c r="DU188" s="675"/>
      <c r="DV188" s="675"/>
      <c r="DW188" s="675"/>
      <c r="DX188" s="675"/>
      <c r="DY188" s="675"/>
      <c r="DZ188" s="675"/>
      <c r="EA188" s="675"/>
      <c r="EB188" s="675"/>
      <c r="EC188" s="675"/>
      <c r="ED188" s="675"/>
      <c r="EE188" s="675"/>
      <c r="EF188" s="675"/>
      <c r="EG188" s="675"/>
      <c r="EH188" s="675"/>
      <c r="EI188" s="675"/>
      <c r="EJ188" s="675"/>
      <c r="EK188" s="675"/>
      <c r="EL188" s="675"/>
      <c r="EM188" s="675"/>
      <c r="EN188" s="675"/>
      <c r="EO188" s="675"/>
      <c r="EP188" s="675"/>
    </row>
    <row r="189" spans="1:146" x14ac:dyDescent="0.15">
      <c r="A189" s="675"/>
      <c r="B189" s="675"/>
      <c r="C189" s="675"/>
      <c r="D189" s="675"/>
      <c r="E189" s="675"/>
      <c r="F189" s="675"/>
      <c r="G189" s="675"/>
      <c r="H189" s="675"/>
      <c r="I189" s="675"/>
      <c r="J189" s="675"/>
      <c r="K189" s="675"/>
      <c r="L189" s="675"/>
      <c r="M189" s="675"/>
      <c r="N189" s="675"/>
      <c r="O189" s="675"/>
      <c r="P189" s="675"/>
      <c r="Q189" s="675"/>
      <c r="R189" s="675"/>
      <c r="S189" s="675"/>
      <c r="T189" s="891"/>
      <c r="U189" s="675"/>
      <c r="V189" s="675"/>
      <c r="W189" s="675"/>
      <c r="X189" s="675"/>
      <c r="Y189" s="675"/>
      <c r="Z189" s="675"/>
      <c r="AA189" s="675"/>
      <c r="AB189" s="675"/>
      <c r="AC189" s="675"/>
      <c r="AD189" s="675"/>
      <c r="AE189" s="675"/>
      <c r="AF189" s="675"/>
      <c r="AG189" s="675"/>
      <c r="AH189" s="675"/>
      <c r="AI189" s="675"/>
      <c r="AJ189" s="675"/>
      <c r="AK189" s="675"/>
      <c r="AL189" s="675"/>
      <c r="AM189" s="675"/>
      <c r="AN189" s="675"/>
      <c r="AO189" s="675"/>
      <c r="AP189" s="675"/>
      <c r="AQ189" s="675"/>
      <c r="AR189" s="675"/>
      <c r="AS189" s="675"/>
      <c r="AT189" s="675"/>
      <c r="AU189" s="752"/>
      <c r="AV189" s="752"/>
      <c r="AW189" s="752"/>
      <c r="AX189" s="752"/>
      <c r="AY189" s="752"/>
      <c r="AZ189" s="675"/>
      <c r="BA189" s="675"/>
      <c r="BB189" s="675"/>
      <c r="BC189" s="675"/>
      <c r="BD189" s="675"/>
      <c r="BE189" s="675"/>
      <c r="BF189" s="675"/>
      <c r="BG189" s="675"/>
      <c r="BH189" s="675"/>
      <c r="BI189" s="675"/>
      <c r="BJ189" s="675"/>
      <c r="BK189" s="675"/>
      <c r="BL189" s="675"/>
      <c r="BM189" s="675"/>
      <c r="BN189" s="675"/>
      <c r="BO189" s="675"/>
      <c r="BP189" s="675"/>
      <c r="BQ189" s="675"/>
      <c r="BR189" s="675"/>
      <c r="BS189" s="675"/>
      <c r="BT189" s="675"/>
      <c r="BU189" s="675"/>
      <c r="BV189" s="675"/>
      <c r="BW189" s="675"/>
      <c r="BX189" s="675"/>
      <c r="BY189" s="675"/>
      <c r="BZ189" s="675"/>
      <c r="CA189" s="675"/>
      <c r="CB189" s="675"/>
      <c r="CC189" s="675"/>
      <c r="CD189" s="675"/>
      <c r="CE189" s="675"/>
      <c r="CF189" s="675"/>
      <c r="CG189" s="675"/>
      <c r="CH189" s="675"/>
      <c r="CI189" s="675"/>
      <c r="CJ189" s="675"/>
      <c r="CK189" s="675"/>
      <c r="CL189" s="675"/>
      <c r="CM189" s="675"/>
      <c r="CN189" s="675"/>
      <c r="CO189" s="675"/>
      <c r="CP189" s="675"/>
      <c r="CQ189" s="675"/>
      <c r="CR189" s="675"/>
      <c r="CS189" s="675"/>
      <c r="CT189" s="675"/>
      <c r="CU189" s="675"/>
      <c r="CV189" s="675"/>
      <c r="CW189" s="675"/>
      <c r="CX189" s="675"/>
      <c r="CY189" s="675"/>
      <c r="CZ189" s="675"/>
      <c r="DA189" s="675"/>
      <c r="DB189" s="675"/>
      <c r="DC189" s="675"/>
      <c r="DD189" s="675"/>
      <c r="DE189" s="675"/>
      <c r="DF189" s="675"/>
      <c r="DG189" s="675"/>
      <c r="DH189" s="675"/>
      <c r="DI189" s="675"/>
      <c r="DJ189" s="675"/>
      <c r="DK189" s="675"/>
      <c r="DL189" s="675"/>
      <c r="DM189" s="675"/>
      <c r="DN189" s="675"/>
      <c r="DO189" s="675"/>
      <c r="DP189" s="675"/>
      <c r="DQ189" s="675"/>
      <c r="DR189" s="675"/>
      <c r="DS189" s="675"/>
      <c r="DT189" s="675"/>
      <c r="DU189" s="675"/>
      <c r="DV189" s="675"/>
      <c r="DW189" s="675"/>
      <c r="DX189" s="675"/>
      <c r="DY189" s="675"/>
      <c r="DZ189" s="675"/>
      <c r="EA189" s="675"/>
      <c r="EB189" s="675"/>
      <c r="EC189" s="675"/>
      <c r="ED189" s="675"/>
      <c r="EE189" s="675"/>
      <c r="EF189" s="675"/>
      <c r="EG189" s="675"/>
      <c r="EH189" s="675"/>
      <c r="EI189" s="675"/>
      <c r="EJ189" s="675"/>
      <c r="EK189" s="675"/>
      <c r="EL189" s="675"/>
      <c r="EM189" s="675"/>
      <c r="EN189" s="675"/>
      <c r="EO189" s="675"/>
      <c r="EP189" s="675"/>
    </row>
    <row r="190" spans="1:146" x14ac:dyDescent="0.15">
      <c r="A190" s="675"/>
      <c r="B190" s="675"/>
      <c r="C190" s="675"/>
      <c r="D190" s="675"/>
      <c r="E190" s="675"/>
      <c r="F190" s="675"/>
      <c r="G190" s="675"/>
      <c r="H190" s="675"/>
      <c r="I190" s="675"/>
      <c r="J190" s="675"/>
      <c r="K190" s="675"/>
      <c r="L190" s="675"/>
      <c r="M190" s="675"/>
      <c r="N190" s="675"/>
      <c r="O190" s="675"/>
      <c r="P190" s="675"/>
      <c r="Q190" s="675"/>
      <c r="R190" s="675"/>
      <c r="S190" s="675"/>
      <c r="T190" s="891"/>
      <c r="U190" s="675"/>
      <c r="V190" s="675"/>
      <c r="W190" s="675"/>
      <c r="X190" s="675"/>
      <c r="Y190" s="675"/>
      <c r="Z190" s="675"/>
      <c r="AA190" s="675"/>
      <c r="AB190" s="675"/>
      <c r="AC190" s="675"/>
      <c r="AD190" s="675"/>
      <c r="AE190" s="675"/>
      <c r="AF190" s="675"/>
      <c r="AG190" s="675"/>
      <c r="AH190" s="675"/>
      <c r="AI190" s="675"/>
      <c r="AJ190" s="675"/>
      <c r="AK190" s="675"/>
      <c r="AL190" s="675"/>
      <c r="AM190" s="675"/>
      <c r="AN190" s="675"/>
      <c r="AO190" s="675"/>
      <c r="AP190" s="675"/>
      <c r="AQ190" s="675"/>
      <c r="AR190" s="675"/>
      <c r="AS190" s="675"/>
      <c r="AT190" s="675"/>
      <c r="AU190" s="752"/>
      <c r="AV190" s="752"/>
      <c r="AW190" s="752"/>
      <c r="AX190" s="752"/>
      <c r="AY190" s="752"/>
      <c r="AZ190" s="675"/>
      <c r="BA190" s="675"/>
      <c r="BB190" s="675"/>
      <c r="BC190" s="675"/>
      <c r="BD190" s="675"/>
      <c r="BE190" s="675"/>
      <c r="BF190" s="675"/>
      <c r="BG190" s="675"/>
      <c r="BH190" s="675"/>
      <c r="BI190" s="675"/>
      <c r="BJ190" s="675"/>
      <c r="BK190" s="675"/>
      <c r="BL190" s="675"/>
      <c r="BM190" s="675"/>
      <c r="BN190" s="675"/>
      <c r="BO190" s="675"/>
      <c r="BP190" s="675"/>
      <c r="BQ190" s="675"/>
      <c r="BR190" s="675"/>
      <c r="BS190" s="675"/>
      <c r="BT190" s="675"/>
      <c r="BU190" s="675"/>
      <c r="BV190" s="675"/>
      <c r="BW190" s="675"/>
      <c r="BX190" s="675"/>
      <c r="BY190" s="675"/>
      <c r="BZ190" s="675"/>
      <c r="CA190" s="675"/>
      <c r="CB190" s="675"/>
      <c r="CC190" s="675"/>
      <c r="CD190" s="675"/>
      <c r="CE190" s="675"/>
      <c r="CF190" s="675"/>
      <c r="CG190" s="675"/>
      <c r="CH190" s="675"/>
      <c r="CI190" s="675"/>
      <c r="CJ190" s="675"/>
      <c r="CK190" s="675"/>
      <c r="CL190" s="675"/>
      <c r="CM190" s="675"/>
      <c r="CN190" s="675"/>
      <c r="CO190" s="675"/>
      <c r="CP190" s="675"/>
      <c r="CQ190" s="675"/>
      <c r="CR190" s="675"/>
      <c r="CS190" s="675"/>
      <c r="CT190" s="675"/>
      <c r="CU190" s="675"/>
      <c r="CV190" s="675"/>
      <c r="CW190" s="675"/>
      <c r="CX190" s="675"/>
      <c r="CY190" s="675"/>
      <c r="CZ190" s="675"/>
      <c r="DA190" s="675"/>
      <c r="DB190" s="675"/>
      <c r="DC190" s="675"/>
      <c r="DD190" s="675"/>
      <c r="DE190" s="675"/>
      <c r="DF190" s="675"/>
      <c r="DG190" s="675"/>
      <c r="DH190" s="675"/>
      <c r="DI190" s="675"/>
      <c r="DJ190" s="675"/>
      <c r="DK190" s="675"/>
      <c r="DL190" s="675"/>
      <c r="DM190" s="675"/>
      <c r="DN190" s="675"/>
      <c r="DO190" s="675"/>
      <c r="DP190" s="675"/>
      <c r="DQ190" s="675"/>
      <c r="DR190" s="675"/>
      <c r="DS190" s="675"/>
      <c r="DT190" s="675"/>
      <c r="DU190" s="675"/>
      <c r="DV190" s="675"/>
      <c r="DW190" s="675"/>
      <c r="DX190" s="675"/>
      <c r="DY190" s="675"/>
      <c r="DZ190" s="675"/>
      <c r="EA190" s="675"/>
      <c r="EB190" s="675"/>
      <c r="EC190" s="675"/>
      <c r="ED190" s="675"/>
      <c r="EE190" s="675"/>
      <c r="EF190" s="675"/>
      <c r="EG190" s="675"/>
      <c r="EH190" s="675"/>
      <c r="EI190" s="675"/>
      <c r="EJ190" s="675"/>
      <c r="EK190" s="675"/>
      <c r="EL190" s="675"/>
      <c r="EM190" s="675"/>
      <c r="EN190" s="675"/>
      <c r="EO190" s="675"/>
      <c r="EP190" s="675"/>
    </row>
    <row r="191" spans="1:146" x14ac:dyDescent="0.15">
      <c r="A191" s="675"/>
      <c r="B191" s="675"/>
      <c r="C191" s="675"/>
      <c r="D191" s="675"/>
      <c r="E191" s="675"/>
      <c r="F191" s="675"/>
      <c r="G191" s="675"/>
      <c r="H191" s="675"/>
      <c r="I191" s="675"/>
      <c r="J191" s="675"/>
      <c r="K191" s="675"/>
      <c r="L191" s="675"/>
      <c r="M191" s="675"/>
      <c r="N191" s="675"/>
      <c r="O191" s="675"/>
      <c r="P191" s="675"/>
      <c r="Q191" s="675"/>
      <c r="R191" s="675"/>
      <c r="S191" s="675"/>
      <c r="T191" s="891"/>
      <c r="U191" s="675"/>
      <c r="V191" s="675"/>
      <c r="W191" s="675"/>
      <c r="X191" s="675"/>
      <c r="Y191" s="675"/>
      <c r="Z191" s="675"/>
      <c r="AA191" s="675"/>
      <c r="AB191" s="675"/>
      <c r="AC191" s="675"/>
      <c r="AD191" s="675"/>
      <c r="AE191" s="675"/>
      <c r="AF191" s="675"/>
      <c r="AG191" s="675"/>
      <c r="AH191" s="675"/>
      <c r="AI191" s="675"/>
      <c r="AJ191" s="675"/>
      <c r="AK191" s="675"/>
      <c r="AL191" s="675"/>
      <c r="AM191" s="675"/>
      <c r="AN191" s="675"/>
      <c r="AO191" s="675"/>
      <c r="AP191" s="675"/>
      <c r="AQ191" s="675"/>
      <c r="AR191" s="675"/>
      <c r="AS191" s="675"/>
      <c r="AT191" s="675"/>
      <c r="AU191" s="752"/>
      <c r="AV191" s="752"/>
      <c r="AW191" s="752"/>
      <c r="AX191" s="752"/>
      <c r="AY191" s="752"/>
      <c r="AZ191" s="675"/>
      <c r="BA191" s="675"/>
      <c r="BB191" s="675"/>
      <c r="BC191" s="675"/>
      <c r="BD191" s="675"/>
      <c r="BE191" s="675"/>
      <c r="BF191" s="675"/>
      <c r="BG191" s="675"/>
      <c r="BH191" s="675"/>
      <c r="BI191" s="675"/>
      <c r="BJ191" s="675"/>
      <c r="BK191" s="675"/>
      <c r="BL191" s="675"/>
      <c r="BM191" s="675"/>
      <c r="BN191" s="675"/>
      <c r="BO191" s="675"/>
      <c r="BP191" s="675"/>
      <c r="BQ191" s="675"/>
      <c r="BR191" s="675"/>
      <c r="BS191" s="675"/>
      <c r="BT191" s="675"/>
      <c r="BU191" s="675"/>
      <c r="BV191" s="675"/>
      <c r="BW191" s="675"/>
      <c r="BX191" s="675"/>
      <c r="BY191" s="675"/>
      <c r="BZ191" s="675"/>
      <c r="CA191" s="675"/>
      <c r="CB191" s="675"/>
      <c r="CC191" s="675"/>
      <c r="CD191" s="675"/>
      <c r="CE191" s="675"/>
      <c r="CF191" s="675"/>
      <c r="CG191" s="675"/>
      <c r="CH191" s="675"/>
      <c r="CI191" s="675"/>
      <c r="CJ191" s="675"/>
      <c r="CK191" s="675"/>
      <c r="CL191" s="675"/>
      <c r="CM191" s="675"/>
      <c r="CN191" s="675"/>
      <c r="CO191" s="675"/>
      <c r="CP191" s="675"/>
      <c r="CQ191" s="675"/>
      <c r="CR191" s="675"/>
      <c r="CS191" s="675"/>
      <c r="CT191" s="675"/>
      <c r="CU191" s="675"/>
      <c r="CV191" s="675"/>
      <c r="CW191" s="675"/>
      <c r="CX191" s="675"/>
      <c r="CY191" s="675"/>
      <c r="CZ191" s="675"/>
      <c r="DA191" s="675"/>
      <c r="DB191" s="675"/>
      <c r="DC191" s="675"/>
      <c r="DD191" s="675"/>
      <c r="DE191" s="675"/>
      <c r="DF191" s="675"/>
      <c r="DG191" s="675"/>
      <c r="DH191" s="675"/>
      <c r="DI191" s="675"/>
      <c r="DJ191" s="675"/>
      <c r="DK191" s="675"/>
      <c r="DL191" s="675"/>
      <c r="DM191" s="675"/>
      <c r="DN191" s="675"/>
      <c r="DO191" s="675"/>
      <c r="DP191" s="675"/>
      <c r="DQ191" s="675"/>
      <c r="DR191" s="675"/>
      <c r="DS191" s="675"/>
      <c r="DT191" s="675"/>
      <c r="DU191" s="675"/>
      <c r="DV191" s="675"/>
      <c r="DW191" s="675"/>
      <c r="DX191" s="675"/>
      <c r="DY191" s="675"/>
      <c r="DZ191" s="675"/>
      <c r="EA191" s="675"/>
      <c r="EB191" s="675"/>
      <c r="EC191" s="675"/>
      <c r="ED191" s="675"/>
      <c r="EE191" s="675"/>
      <c r="EF191" s="675"/>
      <c r="EG191" s="675"/>
      <c r="EH191" s="675"/>
      <c r="EI191" s="675"/>
      <c r="EJ191" s="675"/>
      <c r="EK191" s="675"/>
      <c r="EL191" s="675"/>
      <c r="EM191" s="675"/>
      <c r="EN191" s="675"/>
      <c r="EO191" s="675"/>
      <c r="EP191" s="675"/>
    </row>
    <row r="192" spans="1:146" x14ac:dyDescent="0.15">
      <c r="A192" s="675"/>
      <c r="B192" s="675"/>
      <c r="C192" s="675"/>
      <c r="D192" s="675"/>
      <c r="E192" s="675"/>
      <c r="F192" s="675"/>
      <c r="G192" s="675"/>
      <c r="H192" s="675"/>
      <c r="I192" s="675"/>
      <c r="J192" s="675"/>
      <c r="K192" s="675"/>
      <c r="L192" s="675"/>
      <c r="M192" s="675"/>
      <c r="N192" s="675"/>
      <c r="O192" s="675"/>
      <c r="P192" s="675"/>
      <c r="Q192" s="675"/>
      <c r="R192" s="675"/>
      <c r="S192" s="675"/>
      <c r="T192" s="891"/>
      <c r="U192" s="675"/>
      <c r="V192" s="675"/>
      <c r="W192" s="675"/>
      <c r="X192" s="675"/>
      <c r="Y192" s="675"/>
      <c r="Z192" s="675"/>
      <c r="AA192" s="675"/>
      <c r="AB192" s="675"/>
      <c r="AC192" s="675"/>
      <c r="AD192" s="675"/>
      <c r="AE192" s="675"/>
      <c r="AF192" s="675"/>
      <c r="AG192" s="675"/>
      <c r="AH192" s="675"/>
      <c r="AI192" s="675"/>
      <c r="AJ192" s="675"/>
      <c r="AK192" s="675"/>
      <c r="AL192" s="675"/>
      <c r="AM192" s="675"/>
      <c r="AN192" s="675"/>
      <c r="AO192" s="675"/>
      <c r="AP192" s="675"/>
      <c r="AQ192" s="675"/>
      <c r="AR192" s="675"/>
      <c r="AS192" s="675"/>
      <c r="AT192" s="675"/>
      <c r="AU192" s="752"/>
      <c r="AV192" s="752"/>
      <c r="AW192" s="752"/>
      <c r="AX192" s="752"/>
      <c r="AY192" s="752"/>
      <c r="AZ192" s="675"/>
      <c r="BA192" s="675"/>
      <c r="BB192" s="675"/>
      <c r="BC192" s="675"/>
      <c r="BD192" s="675"/>
      <c r="BE192" s="675"/>
      <c r="BF192" s="675"/>
      <c r="BG192" s="675"/>
      <c r="BH192" s="675"/>
      <c r="BI192" s="675"/>
      <c r="BJ192" s="675"/>
      <c r="BK192" s="675"/>
      <c r="BL192" s="675"/>
      <c r="BM192" s="675"/>
      <c r="BN192" s="675"/>
      <c r="BO192" s="675"/>
      <c r="BP192" s="675"/>
      <c r="BQ192" s="675"/>
      <c r="BR192" s="675"/>
      <c r="BS192" s="675"/>
      <c r="BT192" s="675"/>
      <c r="BU192" s="675"/>
      <c r="BV192" s="675"/>
      <c r="BW192" s="675"/>
      <c r="BX192" s="675"/>
      <c r="BY192" s="675"/>
      <c r="BZ192" s="675"/>
      <c r="CA192" s="675"/>
      <c r="CB192" s="675"/>
      <c r="CC192" s="675"/>
      <c r="CD192" s="675"/>
      <c r="CE192" s="675"/>
      <c r="CF192" s="675"/>
      <c r="CG192" s="675"/>
      <c r="CH192" s="675"/>
      <c r="CI192" s="675"/>
      <c r="CJ192" s="675"/>
      <c r="CK192" s="675"/>
      <c r="CL192" s="675"/>
      <c r="CM192" s="675"/>
      <c r="CN192" s="675"/>
      <c r="CO192" s="675"/>
      <c r="CP192" s="675"/>
      <c r="CQ192" s="675"/>
      <c r="CR192" s="675"/>
      <c r="CS192" s="675"/>
      <c r="CT192" s="675"/>
      <c r="CU192" s="675"/>
      <c r="CV192" s="675"/>
      <c r="CW192" s="675"/>
      <c r="CX192" s="675"/>
      <c r="CY192" s="675"/>
      <c r="CZ192" s="675"/>
      <c r="DA192" s="675"/>
      <c r="DB192" s="675"/>
      <c r="DC192" s="675"/>
      <c r="DD192" s="675"/>
      <c r="DE192" s="675"/>
      <c r="DF192" s="675"/>
      <c r="DG192" s="675"/>
      <c r="DH192" s="675"/>
      <c r="DI192" s="675"/>
      <c r="DJ192" s="675"/>
      <c r="DK192" s="675"/>
      <c r="DL192" s="675"/>
      <c r="DM192" s="675"/>
      <c r="DN192" s="675"/>
      <c r="DO192" s="675"/>
      <c r="DP192" s="675"/>
      <c r="DQ192" s="675"/>
      <c r="DR192" s="675"/>
      <c r="DS192" s="675"/>
      <c r="DT192" s="675"/>
      <c r="DU192" s="675"/>
      <c r="DV192" s="675"/>
      <c r="DW192" s="675"/>
      <c r="DX192" s="675"/>
      <c r="DY192" s="675"/>
      <c r="DZ192" s="675"/>
      <c r="EA192" s="675"/>
      <c r="EB192" s="675"/>
      <c r="EC192" s="675"/>
      <c r="ED192" s="675"/>
      <c r="EE192" s="675"/>
      <c r="EF192" s="675"/>
      <c r="EG192" s="675"/>
      <c r="EH192" s="675"/>
      <c r="EI192" s="675"/>
      <c r="EJ192" s="675"/>
      <c r="EK192" s="675"/>
      <c r="EL192" s="675"/>
      <c r="EM192" s="675"/>
      <c r="EN192" s="675"/>
      <c r="EO192" s="675"/>
      <c r="EP192" s="675"/>
    </row>
    <row r="193" spans="1:146" x14ac:dyDescent="0.15">
      <c r="A193" s="675"/>
      <c r="B193" s="675"/>
      <c r="C193" s="675"/>
      <c r="D193" s="675"/>
      <c r="E193" s="675"/>
      <c r="F193" s="675"/>
      <c r="G193" s="675"/>
      <c r="H193" s="675"/>
      <c r="I193" s="675"/>
      <c r="J193" s="675"/>
      <c r="K193" s="675"/>
      <c r="L193" s="675"/>
      <c r="M193" s="675"/>
      <c r="N193" s="675"/>
      <c r="O193" s="675"/>
      <c r="P193" s="675"/>
      <c r="Q193" s="675"/>
      <c r="R193" s="675"/>
      <c r="S193" s="675"/>
      <c r="T193" s="891"/>
      <c r="U193" s="675"/>
      <c r="V193" s="675"/>
      <c r="W193" s="675"/>
      <c r="X193" s="675"/>
      <c r="Y193" s="675"/>
      <c r="Z193" s="675"/>
      <c r="AA193" s="675"/>
      <c r="AB193" s="675"/>
      <c r="AC193" s="675"/>
      <c r="AD193" s="675"/>
      <c r="AE193" s="675"/>
      <c r="AF193" s="675"/>
      <c r="AG193" s="675"/>
      <c r="AH193" s="675"/>
      <c r="AI193" s="675"/>
      <c r="AJ193" s="675"/>
      <c r="AK193" s="675"/>
      <c r="AL193" s="675"/>
      <c r="AM193" s="675"/>
      <c r="AN193" s="675"/>
      <c r="AO193" s="675"/>
      <c r="AP193" s="675"/>
      <c r="AQ193" s="675"/>
      <c r="AR193" s="675"/>
      <c r="AS193" s="675"/>
      <c r="AT193" s="675"/>
      <c r="AU193" s="752"/>
      <c r="AV193" s="752"/>
      <c r="AW193" s="752"/>
      <c r="AX193" s="752"/>
      <c r="AY193" s="752"/>
      <c r="AZ193" s="675"/>
      <c r="BA193" s="675"/>
      <c r="BB193" s="675"/>
      <c r="BC193" s="675"/>
      <c r="BD193" s="675"/>
      <c r="BE193" s="675"/>
      <c r="BF193" s="675"/>
      <c r="BG193" s="675"/>
      <c r="BH193" s="675"/>
      <c r="BI193" s="675"/>
      <c r="BJ193" s="675"/>
      <c r="BK193" s="675"/>
      <c r="BL193" s="675"/>
      <c r="BM193" s="675"/>
      <c r="BN193" s="675"/>
      <c r="BO193" s="675"/>
      <c r="BP193" s="675"/>
      <c r="BQ193" s="675"/>
      <c r="BR193" s="675"/>
      <c r="BS193" s="675"/>
      <c r="BT193" s="675"/>
      <c r="BU193" s="675"/>
      <c r="BV193" s="675"/>
      <c r="BW193" s="675"/>
      <c r="BX193" s="675"/>
      <c r="BY193" s="675"/>
      <c r="BZ193" s="675"/>
      <c r="CA193" s="675"/>
      <c r="CB193" s="675"/>
      <c r="CC193" s="675"/>
      <c r="CD193" s="675"/>
      <c r="CE193" s="675"/>
      <c r="CF193" s="675"/>
      <c r="CG193" s="675"/>
      <c r="CH193" s="675"/>
      <c r="CI193" s="675"/>
      <c r="CJ193" s="675"/>
      <c r="CK193" s="675"/>
      <c r="CL193" s="675"/>
      <c r="CM193" s="675"/>
      <c r="CN193" s="675"/>
      <c r="CO193" s="675"/>
      <c r="CP193" s="675"/>
      <c r="CQ193" s="675"/>
      <c r="CR193" s="675"/>
      <c r="CS193" s="675"/>
      <c r="CT193" s="675"/>
      <c r="CU193" s="675"/>
      <c r="CV193" s="675"/>
      <c r="CW193" s="675"/>
      <c r="CX193" s="675"/>
      <c r="CY193" s="675"/>
      <c r="CZ193" s="675"/>
      <c r="DA193" s="675"/>
      <c r="DB193" s="675"/>
      <c r="DC193" s="675"/>
      <c r="DD193" s="675"/>
      <c r="DE193" s="675"/>
      <c r="DF193" s="675"/>
      <c r="DG193" s="675"/>
      <c r="DH193" s="675"/>
      <c r="DI193" s="675"/>
      <c r="DJ193" s="675"/>
      <c r="DK193" s="675"/>
      <c r="DL193" s="675"/>
      <c r="DM193" s="675"/>
      <c r="DN193" s="675"/>
      <c r="DO193" s="675"/>
      <c r="DP193" s="675"/>
      <c r="DQ193" s="675"/>
      <c r="DR193" s="675"/>
      <c r="DS193" s="675"/>
      <c r="DT193" s="675"/>
      <c r="DU193" s="675"/>
      <c r="DV193" s="675"/>
      <c r="DW193" s="675"/>
      <c r="DX193" s="675"/>
      <c r="DY193" s="675"/>
      <c r="DZ193" s="675"/>
      <c r="EA193" s="675"/>
      <c r="EB193" s="675"/>
      <c r="EC193" s="675"/>
      <c r="ED193" s="675"/>
      <c r="EE193" s="675"/>
      <c r="EF193" s="675"/>
      <c r="EG193" s="675"/>
      <c r="EH193" s="675"/>
      <c r="EI193" s="675"/>
      <c r="EJ193" s="675"/>
      <c r="EK193" s="675"/>
      <c r="EL193" s="675"/>
      <c r="EM193" s="675"/>
      <c r="EN193" s="675"/>
      <c r="EO193" s="675"/>
      <c r="EP193" s="675"/>
    </row>
    <row r="194" spans="1:146" x14ac:dyDescent="0.15">
      <c r="A194" s="675"/>
      <c r="B194" s="675"/>
      <c r="C194" s="675"/>
      <c r="D194" s="675"/>
      <c r="E194" s="675"/>
      <c r="F194" s="675"/>
      <c r="G194" s="675"/>
      <c r="H194" s="675"/>
      <c r="I194" s="675"/>
      <c r="J194" s="675"/>
      <c r="K194" s="675"/>
      <c r="L194" s="675"/>
      <c r="M194" s="675"/>
      <c r="N194" s="675"/>
      <c r="O194" s="675"/>
      <c r="P194" s="675"/>
      <c r="Q194" s="675"/>
      <c r="R194" s="675"/>
      <c r="S194" s="675"/>
      <c r="T194" s="891"/>
      <c r="U194" s="675"/>
      <c r="V194" s="675"/>
      <c r="W194" s="675"/>
      <c r="X194" s="675"/>
      <c r="Y194" s="675"/>
      <c r="Z194" s="675"/>
      <c r="AA194" s="675"/>
      <c r="AB194" s="675"/>
      <c r="AC194" s="675"/>
      <c r="AD194" s="675"/>
      <c r="AE194" s="675"/>
      <c r="AF194" s="675"/>
      <c r="AG194" s="675"/>
      <c r="AH194" s="675"/>
      <c r="AI194" s="675"/>
      <c r="AJ194" s="675"/>
      <c r="AK194" s="675"/>
      <c r="AL194" s="675"/>
      <c r="AM194" s="675"/>
      <c r="AN194" s="675"/>
      <c r="AO194" s="675"/>
      <c r="AP194" s="675"/>
      <c r="AQ194" s="675"/>
      <c r="AR194" s="675"/>
      <c r="AS194" s="675"/>
      <c r="AT194" s="675"/>
      <c r="AU194" s="752"/>
      <c r="AV194" s="752"/>
      <c r="AW194" s="752"/>
      <c r="AX194" s="752"/>
      <c r="AY194" s="752"/>
      <c r="AZ194" s="675"/>
      <c r="BA194" s="675"/>
      <c r="BB194" s="675"/>
      <c r="BC194" s="675"/>
      <c r="BD194" s="675"/>
      <c r="BE194" s="675"/>
      <c r="BF194" s="675"/>
      <c r="BG194" s="675"/>
      <c r="BH194" s="675"/>
      <c r="BI194" s="675"/>
      <c r="BJ194" s="675"/>
      <c r="BK194" s="675"/>
      <c r="BL194" s="675"/>
      <c r="BM194" s="675"/>
      <c r="BN194" s="675"/>
      <c r="BO194" s="675"/>
      <c r="BP194" s="675"/>
      <c r="BQ194" s="675"/>
      <c r="BR194" s="675"/>
      <c r="BS194" s="675"/>
      <c r="BT194" s="675"/>
      <c r="BU194" s="675"/>
      <c r="BV194" s="675"/>
      <c r="BW194" s="675"/>
      <c r="BX194" s="675"/>
      <c r="BY194" s="675"/>
      <c r="BZ194" s="675"/>
      <c r="CA194" s="675"/>
      <c r="CB194" s="675"/>
      <c r="CC194" s="675"/>
      <c r="CD194" s="675"/>
      <c r="CE194" s="675"/>
      <c r="CF194" s="675"/>
      <c r="CG194" s="675"/>
      <c r="CH194" s="675"/>
      <c r="CI194" s="675"/>
      <c r="CJ194" s="675"/>
      <c r="CK194" s="675"/>
      <c r="CL194" s="675"/>
      <c r="CM194" s="675"/>
      <c r="CN194" s="675"/>
      <c r="CO194" s="675"/>
      <c r="CP194" s="675"/>
      <c r="CQ194" s="675"/>
      <c r="CR194" s="675"/>
      <c r="CS194" s="675"/>
      <c r="CT194" s="675"/>
      <c r="CU194" s="675"/>
      <c r="CV194" s="675"/>
      <c r="CW194" s="675"/>
      <c r="CX194" s="675"/>
      <c r="CY194" s="675"/>
      <c r="CZ194" s="675"/>
      <c r="DA194" s="675"/>
      <c r="DB194" s="675"/>
      <c r="DC194" s="675"/>
      <c r="DD194" s="675"/>
      <c r="DE194" s="675"/>
      <c r="DF194" s="675"/>
      <c r="DG194" s="675"/>
      <c r="DH194" s="675"/>
      <c r="DI194" s="675"/>
      <c r="DJ194" s="675"/>
      <c r="DK194" s="675"/>
      <c r="DL194" s="675"/>
      <c r="DM194" s="675"/>
      <c r="DN194" s="675"/>
      <c r="DO194" s="675"/>
      <c r="DP194" s="675"/>
      <c r="DQ194" s="675"/>
      <c r="DR194" s="675"/>
      <c r="DS194" s="675"/>
      <c r="DT194" s="675"/>
      <c r="DU194" s="675"/>
      <c r="DV194" s="675"/>
      <c r="DW194" s="675"/>
      <c r="DX194" s="675"/>
      <c r="DY194" s="675"/>
      <c r="DZ194" s="675"/>
      <c r="EA194" s="675"/>
      <c r="EB194" s="675"/>
      <c r="EC194" s="675"/>
      <c r="ED194" s="675"/>
      <c r="EE194" s="675"/>
      <c r="EF194" s="675"/>
      <c r="EG194" s="675"/>
      <c r="EH194" s="675"/>
      <c r="EI194" s="675"/>
      <c r="EJ194" s="675"/>
      <c r="EK194" s="675"/>
      <c r="EL194" s="675"/>
      <c r="EM194" s="675"/>
      <c r="EN194" s="675"/>
      <c r="EO194" s="675"/>
      <c r="EP194" s="675"/>
    </row>
    <row r="195" spans="1:146" x14ac:dyDescent="0.15">
      <c r="A195" s="675"/>
      <c r="B195" s="675"/>
      <c r="C195" s="675"/>
      <c r="D195" s="675"/>
      <c r="E195" s="675"/>
      <c r="F195" s="675"/>
      <c r="G195" s="675"/>
      <c r="H195" s="675"/>
      <c r="I195" s="675"/>
      <c r="J195" s="675"/>
      <c r="K195" s="675"/>
      <c r="L195" s="675"/>
      <c r="M195" s="675"/>
      <c r="N195" s="675"/>
      <c r="O195" s="675"/>
      <c r="P195" s="675"/>
      <c r="Q195" s="675"/>
      <c r="R195" s="675"/>
      <c r="S195" s="675"/>
      <c r="T195" s="891"/>
      <c r="U195" s="675"/>
      <c r="V195" s="675"/>
      <c r="W195" s="675"/>
      <c r="X195" s="675"/>
      <c r="Y195" s="675"/>
      <c r="Z195" s="675"/>
      <c r="AA195" s="675"/>
      <c r="AB195" s="675"/>
      <c r="AC195" s="675"/>
      <c r="AD195" s="675"/>
      <c r="AE195" s="675"/>
      <c r="AF195" s="675"/>
      <c r="AG195" s="675"/>
      <c r="AH195" s="675"/>
      <c r="AI195" s="675"/>
      <c r="AJ195" s="675"/>
      <c r="AK195" s="675"/>
      <c r="AL195" s="675"/>
      <c r="AM195" s="675"/>
      <c r="AN195" s="675"/>
      <c r="AO195" s="675"/>
      <c r="AP195" s="675"/>
      <c r="AQ195" s="675"/>
      <c r="AR195" s="675"/>
      <c r="AS195" s="675"/>
      <c r="AT195" s="675"/>
      <c r="AU195" s="752"/>
      <c r="AV195" s="752"/>
      <c r="AW195" s="752"/>
      <c r="AX195" s="752"/>
      <c r="AY195" s="752"/>
      <c r="AZ195" s="675"/>
      <c r="BA195" s="675"/>
      <c r="BB195" s="675"/>
      <c r="BC195" s="675"/>
      <c r="BD195" s="675"/>
      <c r="BE195" s="675"/>
      <c r="BF195" s="675"/>
      <c r="BG195" s="675"/>
      <c r="BH195" s="675"/>
      <c r="BI195" s="675"/>
      <c r="BJ195" s="675"/>
      <c r="BK195" s="675"/>
      <c r="BL195" s="675"/>
      <c r="BM195" s="675"/>
      <c r="BN195" s="675"/>
      <c r="BO195" s="675"/>
      <c r="BP195" s="675"/>
      <c r="BQ195" s="675"/>
      <c r="BR195" s="675"/>
      <c r="BS195" s="675"/>
      <c r="BT195" s="675"/>
      <c r="BU195" s="675"/>
      <c r="BV195" s="675"/>
      <c r="BW195" s="675"/>
      <c r="BX195" s="675"/>
      <c r="BY195" s="675"/>
      <c r="BZ195" s="675"/>
      <c r="CA195" s="675"/>
      <c r="CB195" s="675"/>
      <c r="CC195" s="675"/>
      <c r="CD195" s="675"/>
      <c r="CE195" s="675"/>
      <c r="CF195" s="675"/>
      <c r="CG195" s="675"/>
      <c r="CH195" s="675"/>
      <c r="CI195" s="675"/>
      <c r="CJ195" s="675"/>
      <c r="CK195" s="675"/>
      <c r="CL195" s="675"/>
      <c r="CM195" s="675"/>
      <c r="CN195" s="675"/>
      <c r="CO195" s="675"/>
      <c r="CP195" s="675"/>
      <c r="CQ195" s="675"/>
      <c r="CR195" s="675"/>
      <c r="CS195" s="675"/>
      <c r="CT195" s="675"/>
      <c r="CU195" s="675"/>
      <c r="CV195" s="675"/>
      <c r="CW195" s="675"/>
      <c r="CX195" s="675"/>
      <c r="CY195" s="675"/>
      <c r="CZ195" s="675"/>
      <c r="DA195" s="675"/>
      <c r="DB195" s="675"/>
      <c r="DC195" s="675"/>
      <c r="DD195" s="675"/>
      <c r="DE195" s="675"/>
      <c r="DF195" s="675"/>
      <c r="DG195" s="675"/>
      <c r="DH195" s="675"/>
      <c r="DI195" s="675"/>
      <c r="DJ195" s="675"/>
      <c r="DK195" s="675"/>
      <c r="DL195" s="675"/>
      <c r="DM195" s="675"/>
      <c r="DN195" s="675"/>
      <c r="DO195" s="675"/>
      <c r="DP195" s="675"/>
      <c r="DQ195" s="675"/>
      <c r="DR195" s="675"/>
      <c r="DS195" s="675"/>
      <c r="DT195" s="675"/>
      <c r="DU195" s="675"/>
      <c r="DV195" s="675"/>
      <c r="DW195" s="675"/>
      <c r="DX195" s="675"/>
      <c r="DY195" s="675"/>
      <c r="DZ195" s="675"/>
      <c r="EA195" s="675"/>
      <c r="EB195" s="675"/>
      <c r="EC195" s="675"/>
      <c r="ED195" s="675"/>
      <c r="EE195" s="675"/>
      <c r="EF195" s="675"/>
      <c r="EG195" s="675"/>
      <c r="EH195" s="675"/>
      <c r="EI195" s="675"/>
      <c r="EJ195" s="675"/>
      <c r="EK195" s="675"/>
      <c r="EL195" s="675"/>
      <c r="EM195" s="675"/>
      <c r="EN195" s="675"/>
      <c r="EO195" s="675"/>
      <c r="EP195" s="675"/>
    </row>
    <row r="196" spans="1:146" x14ac:dyDescent="0.15">
      <c r="A196" s="675"/>
      <c r="B196" s="675"/>
      <c r="C196" s="675"/>
      <c r="D196" s="675"/>
      <c r="E196" s="675"/>
      <c r="F196" s="675"/>
      <c r="G196" s="675"/>
      <c r="H196" s="675"/>
      <c r="I196" s="675"/>
      <c r="J196" s="675"/>
      <c r="K196" s="675"/>
      <c r="L196" s="675"/>
      <c r="M196" s="675"/>
      <c r="N196" s="675"/>
      <c r="O196" s="675"/>
      <c r="P196" s="675"/>
      <c r="Q196" s="675"/>
      <c r="R196" s="675"/>
      <c r="S196" s="675"/>
      <c r="T196" s="891"/>
      <c r="U196" s="675"/>
      <c r="V196" s="675"/>
      <c r="W196" s="675"/>
      <c r="X196" s="675"/>
      <c r="Y196" s="675"/>
      <c r="Z196" s="675"/>
      <c r="AA196" s="675"/>
      <c r="AB196" s="675"/>
      <c r="AC196" s="675"/>
      <c r="AD196" s="675"/>
      <c r="AE196" s="675"/>
      <c r="AF196" s="675"/>
      <c r="AG196" s="675"/>
      <c r="AH196" s="675"/>
      <c r="AI196" s="675"/>
      <c r="AJ196" s="675"/>
      <c r="AK196" s="675"/>
      <c r="AL196" s="675"/>
      <c r="AM196" s="675"/>
      <c r="AN196" s="675"/>
      <c r="AO196" s="675"/>
      <c r="AP196" s="675"/>
      <c r="AQ196" s="675"/>
      <c r="AR196" s="675"/>
      <c r="AS196" s="675"/>
      <c r="AT196" s="675"/>
      <c r="AU196" s="752"/>
      <c r="AV196" s="752"/>
      <c r="AW196" s="752"/>
      <c r="AX196" s="752"/>
      <c r="AY196" s="752"/>
      <c r="AZ196" s="675"/>
      <c r="BA196" s="675"/>
      <c r="BB196" s="675"/>
      <c r="BC196" s="675"/>
      <c r="BD196" s="675"/>
      <c r="BE196" s="675"/>
      <c r="BF196" s="675"/>
      <c r="BG196" s="675"/>
      <c r="BH196" s="675"/>
      <c r="BI196" s="675"/>
      <c r="BJ196" s="675"/>
      <c r="BK196" s="675"/>
      <c r="BL196" s="675"/>
      <c r="BM196" s="675"/>
      <c r="BN196" s="675"/>
      <c r="BO196" s="675"/>
      <c r="BP196" s="675"/>
      <c r="BQ196" s="675"/>
      <c r="BR196" s="675"/>
      <c r="BS196" s="675"/>
      <c r="BT196" s="675"/>
      <c r="BU196" s="675"/>
      <c r="BV196" s="675"/>
      <c r="BW196" s="675"/>
      <c r="BX196" s="675"/>
      <c r="BY196" s="675"/>
      <c r="BZ196" s="675"/>
      <c r="CA196" s="675"/>
      <c r="CB196" s="675"/>
      <c r="CC196" s="675"/>
      <c r="CD196" s="675"/>
      <c r="CE196" s="675"/>
      <c r="CF196" s="675"/>
      <c r="CG196" s="675"/>
      <c r="CH196" s="675"/>
      <c r="CI196" s="675"/>
      <c r="CJ196" s="675"/>
      <c r="CK196" s="675"/>
      <c r="CL196" s="675"/>
      <c r="CM196" s="675"/>
      <c r="CN196" s="675"/>
      <c r="CO196" s="675"/>
      <c r="CP196" s="675"/>
      <c r="CQ196" s="675"/>
      <c r="CR196" s="675"/>
      <c r="CS196" s="675"/>
      <c r="CT196" s="675"/>
      <c r="CU196" s="675"/>
      <c r="CV196" s="675"/>
      <c r="CW196" s="675"/>
      <c r="CX196" s="675"/>
      <c r="CY196" s="675"/>
      <c r="CZ196" s="675"/>
      <c r="DA196" s="675"/>
      <c r="DB196" s="675"/>
      <c r="DC196" s="675"/>
      <c r="DD196" s="675"/>
      <c r="DE196" s="675"/>
      <c r="DF196" s="675"/>
      <c r="DG196" s="675"/>
      <c r="DH196" s="675"/>
      <c r="DI196" s="675"/>
      <c r="DJ196" s="675"/>
      <c r="DK196" s="675"/>
      <c r="DL196" s="675"/>
      <c r="DM196" s="675"/>
      <c r="DN196" s="675"/>
      <c r="DO196" s="675"/>
      <c r="DP196" s="675"/>
      <c r="DQ196" s="675"/>
      <c r="DR196" s="675"/>
      <c r="DS196" s="675"/>
      <c r="DT196" s="675"/>
      <c r="DU196" s="675"/>
      <c r="DV196" s="675"/>
      <c r="DW196" s="675"/>
      <c r="DX196" s="675"/>
      <c r="DY196" s="675"/>
      <c r="DZ196" s="675"/>
      <c r="EA196" s="675"/>
      <c r="EB196" s="675"/>
      <c r="EC196" s="675"/>
      <c r="ED196" s="675"/>
      <c r="EE196" s="675"/>
      <c r="EF196" s="675"/>
      <c r="EG196" s="675"/>
      <c r="EH196" s="675"/>
      <c r="EI196" s="675"/>
      <c r="EJ196" s="675"/>
      <c r="EK196" s="675"/>
      <c r="EL196" s="675"/>
      <c r="EM196" s="675"/>
      <c r="EN196" s="675"/>
      <c r="EO196" s="675"/>
      <c r="EP196" s="675"/>
    </row>
    <row r="197" spans="1:146" x14ac:dyDescent="0.15">
      <c r="A197" s="675"/>
      <c r="B197" s="675"/>
      <c r="C197" s="675"/>
      <c r="D197" s="675"/>
      <c r="E197" s="675"/>
      <c r="F197" s="675"/>
      <c r="G197" s="675"/>
      <c r="H197" s="675"/>
      <c r="I197" s="675"/>
      <c r="J197" s="675"/>
      <c r="K197" s="675"/>
      <c r="L197" s="675"/>
      <c r="M197" s="675"/>
      <c r="N197" s="675"/>
      <c r="O197" s="675"/>
      <c r="P197" s="675"/>
      <c r="Q197" s="675"/>
      <c r="R197" s="675"/>
      <c r="S197" s="675"/>
      <c r="T197" s="891"/>
      <c r="U197" s="675"/>
      <c r="V197" s="675"/>
      <c r="W197" s="675"/>
      <c r="X197" s="675"/>
      <c r="Y197" s="675"/>
      <c r="Z197" s="675"/>
      <c r="AA197" s="675"/>
      <c r="AB197" s="675"/>
      <c r="AC197" s="675"/>
      <c r="AD197" s="675"/>
      <c r="AE197" s="675"/>
      <c r="AF197" s="675"/>
      <c r="AG197" s="675"/>
      <c r="AH197" s="675"/>
      <c r="AI197" s="675"/>
      <c r="AJ197" s="675"/>
      <c r="AK197" s="675"/>
      <c r="AL197" s="675"/>
      <c r="AM197" s="675"/>
      <c r="AN197" s="675"/>
      <c r="AO197" s="675"/>
      <c r="AP197" s="675"/>
      <c r="AQ197" s="675"/>
      <c r="AR197" s="675"/>
      <c r="AS197" s="675"/>
      <c r="AT197" s="675"/>
      <c r="AU197" s="752"/>
      <c r="AV197" s="752"/>
      <c r="AW197" s="752"/>
      <c r="AX197" s="752"/>
      <c r="AY197" s="752"/>
      <c r="AZ197" s="675"/>
      <c r="BA197" s="675"/>
      <c r="BB197" s="675"/>
      <c r="BC197" s="675"/>
      <c r="BD197" s="675"/>
      <c r="BE197" s="675"/>
      <c r="BF197" s="675"/>
      <c r="BG197" s="675"/>
      <c r="BH197" s="675"/>
      <c r="BI197" s="675"/>
      <c r="BJ197" s="675"/>
      <c r="BK197" s="675"/>
      <c r="BL197" s="675"/>
      <c r="BM197" s="675"/>
      <c r="BN197" s="675"/>
      <c r="BO197" s="675"/>
      <c r="BP197" s="675"/>
      <c r="BQ197" s="675"/>
      <c r="BR197" s="675"/>
      <c r="BS197" s="675"/>
      <c r="BT197" s="675"/>
      <c r="BU197" s="675"/>
      <c r="BV197" s="675"/>
      <c r="BW197" s="675"/>
      <c r="BX197" s="675"/>
      <c r="BY197" s="675"/>
      <c r="BZ197" s="675"/>
      <c r="CA197" s="675"/>
      <c r="CB197" s="675"/>
      <c r="CC197" s="675"/>
      <c r="CD197" s="675"/>
      <c r="CE197" s="675"/>
      <c r="CF197" s="675"/>
      <c r="CG197" s="675"/>
      <c r="CH197" s="675"/>
      <c r="CI197" s="675"/>
      <c r="CJ197" s="675"/>
      <c r="CK197" s="675"/>
      <c r="CL197" s="675"/>
      <c r="CM197" s="675"/>
      <c r="CN197" s="675"/>
      <c r="CO197" s="675"/>
      <c r="CP197" s="675"/>
      <c r="CQ197" s="675"/>
      <c r="CR197" s="675"/>
      <c r="CS197" s="675"/>
      <c r="CT197" s="675"/>
      <c r="CU197" s="675"/>
      <c r="CV197" s="675"/>
      <c r="CW197" s="675"/>
      <c r="CX197" s="675"/>
      <c r="CY197" s="675"/>
      <c r="CZ197" s="675"/>
      <c r="DA197" s="675"/>
      <c r="DB197" s="675"/>
      <c r="DC197" s="675"/>
      <c r="DD197" s="675"/>
      <c r="DE197" s="675"/>
      <c r="DF197" s="675"/>
      <c r="DG197" s="675"/>
      <c r="DH197" s="675"/>
      <c r="DI197" s="675"/>
      <c r="DJ197" s="675"/>
      <c r="DK197" s="675"/>
      <c r="DL197" s="675"/>
      <c r="DM197" s="675"/>
      <c r="DN197" s="675"/>
      <c r="DO197" s="675"/>
      <c r="DP197" s="675"/>
      <c r="DQ197" s="675"/>
      <c r="DR197" s="675"/>
      <c r="DS197" s="675"/>
      <c r="DT197" s="675"/>
      <c r="DU197" s="675"/>
      <c r="DV197" s="675"/>
      <c r="DW197" s="675"/>
      <c r="DX197" s="675"/>
      <c r="DY197" s="675"/>
      <c r="DZ197" s="675"/>
      <c r="EA197" s="675"/>
      <c r="EB197" s="675"/>
      <c r="EC197" s="675"/>
      <c r="ED197" s="675"/>
      <c r="EE197" s="675"/>
      <c r="EF197" s="675"/>
      <c r="EG197" s="675"/>
      <c r="EH197" s="675"/>
      <c r="EI197" s="675"/>
      <c r="EJ197" s="675"/>
      <c r="EK197" s="675"/>
      <c r="EL197" s="675"/>
      <c r="EM197" s="675"/>
      <c r="EN197" s="675"/>
      <c r="EO197" s="675"/>
      <c r="EP197" s="675"/>
    </row>
    <row r="198" spans="1:146" x14ac:dyDescent="0.15">
      <c r="A198" s="675"/>
      <c r="B198" s="675"/>
      <c r="C198" s="675"/>
      <c r="D198" s="675"/>
      <c r="E198" s="675"/>
      <c r="F198" s="675"/>
      <c r="G198" s="675"/>
      <c r="H198" s="675"/>
      <c r="I198" s="675"/>
      <c r="J198" s="675"/>
      <c r="K198" s="675"/>
      <c r="L198" s="675"/>
      <c r="M198" s="675"/>
      <c r="N198" s="675"/>
      <c r="O198" s="675"/>
      <c r="P198" s="675"/>
      <c r="Q198" s="675"/>
      <c r="R198" s="675"/>
      <c r="S198" s="675"/>
      <c r="T198" s="891"/>
      <c r="U198" s="675"/>
      <c r="V198" s="675"/>
      <c r="W198" s="675"/>
      <c r="X198" s="675"/>
      <c r="Y198" s="675"/>
      <c r="Z198" s="675"/>
      <c r="AA198" s="675"/>
      <c r="AB198" s="675"/>
      <c r="AC198" s="675"/>
      <c r="AD198" s="675"/>
      <c r="AE198" s="675"/>
      <c r="AF198" s="675"/>
      <c r="AG198" s="675"/>
      <c r="AH198" s="675"/>
      <c r="AI198" s="675"/>
      <c r="AJ198" s="675"/>
      <c r="AK198" s="675"/>
      <c r="AL198" s="675"/>
      <c r="AM198" s="675"/>
      <c r="AN198" s="675"/>
      <c r="AO198" s="675"/>
      <c r="AP198" s="675"/>
      <c r="AQ198" s="675"/>
      <c r="AR198" s="675"/>
      <c r="AS198" s="675"/>
      <c r="AT198" s="675"/>
      <c r="AU198" s="752"/>
      <c r="AV198" s="752"/>
      <c r="AW198" s="752"/>
      <c r="AX198" s="752"/>
      <c r="AY198" s="752"/>
      <c r="AZ198" s="675"/>
      <c r="BA198" s="675"/>
      <c r="BB198" s="675"/>
      <c r="BC198" s="675"/>
      <c r="BD198" s="675"/>
      <c r="BE198" s="675"/>
      <c r="BF198" s="675"/>
      <c r="BG198" s="675"/>
      <c r="BH198" s="675"/>
      <c r="BI198" s="675"/>
      <c r="BJ198" s="675"/>
      <c r="BK198" s="675"/>
      <c r="BL198" s="675"/>
      <c r="BM198" s="675"/>
      <c r="BN198" s="675"/>
      <c r="BO198" s="675"/>
      <c r="BP198" s="675"/>
      <c r="BQ198" s="675"/>
      <c r="BR198" s="675"/>
      <c r="BS198" s="675"/>
      <c r="BT198" s="675"/>
      <c r="BU198" s="675"/>
      <c r="BV198" s="675"/>
      <c r="BW198" s="675"/>
      <c r="BX198" s="675"/>
      <c r="BY198" s="675"/>
      <c r="BZ198" s="675"/>
      <c r="CA198" s="675"/>
      <c r="CB198" s="675"/>
      <c r="CC198" s="675"/>
      <c r="CD198" s="675"/>
      <c r="CE198" s="675"/>
      <c r="CF198" s="675"/>
      <c r="CG198" s="675"/>
      <c r="CH198" s="675"/>
      <c r="CI198" s="675"/>
      <c r="CJ198" s="675"/>
      <c r="CK198" s="675"/>
      <c r="CL198" s="675"/>
      <c r="CM198" s="675"/>
      <c r="CN198" s="675"/>
      <c r="CO198" s="675"/>
      <c r="CP198" s="675"/>
      <c r="CQ198" s="675"/>
      <c r="CR198" s="675"/>
      <c r="CS198" s="675"/>
      <c r="CT198" s="675"/>
      <c r="CU198" s="675"/>
      <c r="CV198" s="675"/>
      <c r="CW198" s="675"/>
      <c r="CX198" s="675"/>
      <c r="CY198" s="675"/>
      <c r="CZ198" s="675"/>
      <c r="DA198" s="675"/>
      <c r="DB198" s="675"/>
      <c r="DC198" s="675"/>
      <c r="DD198" s="675"/>
      <c r="DE198" s="675"/>
      <c r="DF198" s="675"/>
      <c r="DG198" s="675"/>
      <c r="DH198" s="675"/>
      <c r="DI198" s="675"/>
      <c r="DJ198" s="675"/>
      <c r="DK198" s="675"/>
      <c r="DL198" s="675"/>
      <c r="DM198" s="675"/>
      <c r="DN198" s="675"/>
      <c r="DO198" s="675"/>
      <c r="DP198" s="675"/>
      <c r="DQ198" s="675"/>
      <c r="DR198" s="675"/>
      <c r="DS198" s="675"/>
      <c r="DT198" s="675"/>
      <c r="DU198" s="675"/>
      <c r="DV198" s="675"/>
      <c r="DW198" s="675"/>
      <c r="DX198" s="675"/>
      <c r="DY198" s="675"/>
      <c r="DZ198" s="675"/>
      <c r="EA198" s="675"/>
      <c r="EB198" s="675"/>
      <c r="EC198" s="675"/>
      <c r="ED198" s="675"/>
      <c r="EE198" s="675"/>
      <c r="EF198" s="675"/>
      <c r="EG198" s="675"/>
      <c r="EH198" s="675"/>
      <c r="EI198" s="675"/>
      <c r="EJ198" s="675"/>
      <c r="EK198" s="675"/>
      <c r="EL198" s="675"/>
      <c r="EM198" s="675"/>
      <c r="EN198" s="675"/>
      <c r="EO198" s="675"/>
      <c r="EP198" s="675"/>
    </row>
    <row r="199" spans="1:146" x14ac:dyDescent="0.15">
      <c r="A199" s="675"/>
      <c r="B199" s="675"/>
      <c r="C199" s="675"/>
      <c r="D199" s="675"/>
      <c r="E199" s="675"/>
      <c r="F199" s="675"/>
      <c r="G199" s="675"/>
      <c r="H199" s="675"/>
      <c r="I199" s="675"/>
      <c r="J199" s="675"/>
      <c r="K199" s="675"/>
      <c r="L199" s="675"/>
      <c r="M199" s="675"/>
      <c r="N199" s="675"/>
      <c r="O199" s="675"/>
      <c r="P199" s="675"/>
      <c r="Q199" s="675"/>
      <c r="R199" s="675"/>
      <c r="S199" s="675"/>
      <c r="T199" s="891"/>
      <c r="U199" s="675"/>
      <c r="V199" s="675"/>
      <c r="W199" s="675"/>
      <c r="X199" s="675"/>
      <c r="Y199" s="675"/>
      <c r="Z199" s="675"/>
      <c r="AA199" s="675"/>
      <c r="AB199" s="675"/>
      <c r="AC199" s="675"/>
      <c r="AD199" s="675"/>
      <c r="AE199" s="675"/>
      <c r="AF199" s="675"/>
      <c r="AG199" s="675"/>
      <c r="AH199" s="675"/>
      <c r="AI199" s="675"/>
      <c r="AJ199" s="675"/>
      <c r="AK199" s="675"/>
      <c r="AL199" s="675"/>
      <c r="AM199" s="675"/>
      <c r="AN199" s="675"/>
      <c r="AO199" s="675"/>
      <c r="AP199" s="675"/>
      <c r="AQ199" s="675"/>
      <c r="AR199" s="675"/>
      <c r="AS199" s="675"/>
      <c r="AT199" s="675"/>
      <c r="AU199" s="752"/>
      <c r="AV199" s="752"/>
      <c r="AW199" s="752"/>
      <c r="AX199" s="752"/>
      <c r="AY199" s="752"/>
      <c r="AZ199" s="675"/>
      <c r="BA199" s="675"/>
      <c r="BB199" s="675"/>
      <c r="BC199" s="675"/>
      <c r="BD199" s="675"/>
      <c r="BE199" s="675"/>
      <c r="BF199" s="675"/>
      <c r="BG199" s="675"/>
      <c r="BH199" s="675"/>
      <c r="BI199" s="675"/>
      <c r="BJ199" s="675"/>
      <c r="BK199" s="675"/>
      <c r="BL199" s="675"/>
      <c r="BM199" s="675"/>
      <c r="BN199" s="675"/>
      <c r="BO199" s="675"/>
      <c r="BP199" s="675"/>
      <c r="BQ199" s="675"/>
      <c r="BR199" s="675"/>
      <c r="BS199" s="675"/>
      <c r="BT199" s="675"/>
      <c r="BU199" s="675"/>
      <c r="BV199" s="675"/>
      <c r="BW199" s="675"/>
      <c r="BX199" s="675"/>
      <c r="BY199" s="675"/>
      <c r="BZ199" s="675"/>
      <c r="CA199" s="675"/>
      <c r="CB199" s="675"/>
      <c r="CC199" s="675"/>
      <c r="CD199" s="675"/>
      <c r="CE199" s="675"/>
      <c r="CF199" s="675"/>
      <c r="CG199" s="675"/>
      <c r="CH199" s="675"/>
      <c r="CI199" s="675"/>
      <c r="CJ199" s="675"/>
      <c r="CK199" s="675"/>
      <c r="CL199" s="675"/>
      <c r="CM199" s="675"/>
      <c r="CN199" s="675"/>
      <c r="CO199" s="675"/>
      <c r="CP199" s="675"/>
      <c r="CQ199" s="675"/>
      <c r="CR199" s="675"/>
      <c r="CS199" s="675"/>
      <c r="CT199" s="675"/>
      <c r="CU199" s="675"/>
      <c r="CV199" s="675"/>
      <c r="CW199" s="675"/>
      <c r="CX199" s="675"/>
      <c r="CY199" s="675"/>
      <c r="CZ199" s="675"/>
      <c r="DA199" s="675"/>
      <c r="DB199" s="675"/>
      <c r="DC199" s="675"/>
      <c r="DD199" s="675"/>
      <c r="DE199" s="675"/>
      <c r="DF199" s="675"/>
      <c r="DG199" s="675"/>
      <c r="DH199" s="675"/>
      <c r="DI199" s="675"/>
      <c r="DJ199" s="675"/>
      <c r="DK199" s="675"/>
      <c r="DL199" s="675"/>
      <c r="DM199" s="675"/>
      <c r="DN199" s="675"/>
      <c r="DO199" s="675"/>
      <c r="DP199" s="675"/>
      <c r="DQ199" s="675"/>
      <c r="DR199" s="675"/>
      <c r="DS199" s="675"/>
      <c r="DT199" s="675"/>
      <c r="DU199" s="675"/>
      <c r="DV199" s="675"/>
      <c r="DW199" s="675"/>
      <c r="DX199" s="675"/>
      <c r="DY199" s="675"/>
      <c r="DZ199" s="675"/>
      <c r="EA199" s="675"/>
      <c r="EB199" s="675"/>
      <c r="EC199" s="675"/>
      <c r="ED199" s="675"/>
      <c r="EE199" s="675"/>
      <c r="EF199" s="675"/>
      <c r="EG199" s="675"/>
      <c r="EH199" s="675"/>
      <c r="EI199" s="675"/>
      <c r="EJ199" s="675"/>
      <c r="EK199" s="675"/>
      <c r="EL199" s="675"/>
      <c r="EM199" s="675"/>
      <c r="EN199" s="675"/>
      <c r="EO199" s="675"/>
      <c r="EP199" s="675"/>
    </row>
    <row r="200" spans="1:146" x14ac:dyDescent="0.15">
      <c r="A200" s="675"/>
      <c r="B200" s="675"/>
      <c r="C200" s="675"/>
      <c r="D200" s="675"/>
      <c r="E200" s="675"/>
      <c r="F200" s="675"/>
      <c r="G200" s="675"/>
      <c r="H200" s="675"/>
      <c r="I200" s="675"/>
      <c r="J200" s="675"/>
      <c r="K200" s="675"/>
      <c r="L200" s="675"/>
      <c r="M200" s="675"/>
      <c r="N200" s="675"/>
      <c r="O200" s="675"/>
      <c r="P200" s="675"/>
      <c r="Q200" s="675"/>
      <c r="R200" s="675"/>
      <c r="S200" s="675"/>
      <c r="T200" s="891"/>
      <c r="U200" s="675"/>
      <c r="V200" s="675"/>
      <c r="W200" s="675"/>
      <c r="X200" s="675"/>
      <c r="Y200" s="675"/>
      <c r="Z200" s="675"/>
      <c r="AA200" s="675"/>
      <c r="AB200" s="675"/>
      <c r="AC200" s="675"/>
      <c r="AD200" s="675"/>
      <c r="AE200" s="675"/>
      <c r="AF200" s="675"/>
      <c r="AG200" s="675"/>
      <c r="AH200" s="675"/>
      <c r="AI200" s="675"/>
      <c r="AJ200" s="675"/>
      <c r="AK200" s="675"/>
      <c r="AL200" s="675"/>
      <c r="AM200" s="675"/>
      <c r="AN200" s="675"/>
      <c r="AO200" s="675"/>
      <c r="AP200" s="675"/>
      <c r="AQ200" s="675"/>
      <c r="AR200" s="675"/>
      <c r="AS200" s="675"/>
      <c r="AT200" s="675"/>
      <c r="AU200" s="752"/>
      <c r="AV200" s="752"/>
      <c r="AW200" s="752"/>
      <c r="AX200" s="752"/>
      <c r="AY200" s="752"/>
      <c r="AZ200" s="675"/>
      <c r="BA200" s="675"/>
      <c r="BB200" s="675"/>
      <c r="BC200" s="675"/>
      <c r="BD200" s="675"/>
      <c r="BE200" s="675"/>
      <c r="BF200" s="675"/>
      <c r="BG200" s="675"/>
      <c r="BH200" s="675"/>
      <c r="BI200" s="675"/>
      <c r="BJ200" s="675"/>
      <c r="BK200" s="675"/>
      <c r="BL200" s="675"/>
      <c r="BM200" s="675"/>
      <c r="BN200" s="675"/>
      <c r="BO200" s="675"/>
      <c r="BP200" s="675"/>
      <c r="BQ200" s="675"/>
      <c r="BR200" s="675"/>
      <c r="BS200" s="675"/>
      <c r="BT200" s="675"/>
      <c r="BU200" s="675"/>
      <c r="BV200" s="675"/>
      <c r="BW200" s="675"/>
      <c r="BX200" s="675"/>
      <c r="BY200" s="675"/>
      <c r="BZ200" s="675"/>
      <c r="CA200" s="675"/>
      <c r="CB200" s="675"/>
      <c r="CC200" s="675"/>
      <c r="CD200" s="675"/>
      <c r="CE200" s="675"/>
      <c r="CF200" s="675"/>
      <c r="CG200" s="675"/>
      <c r="CH200" s="675"/>
      <c r="CI200" s="675"/>
      <c r="CJ200" s="675"/>
      <c r="CK200" s="675"/>
      <c r="CL200" s="675"/>
      <c r="CM200" s="675"/>
      <c r="CN200" s="675"/>
      <c r="CO200" s="675"/>
      <c r="CP200" s="675"/>
      <c r="CQ200" s="675"/>
      <c r="CR200" s="675"/>
      <c r="CS200" s="675"/>
      <c r="CT200" s="675"/>
      <c r="CU200" s="675"/>
      <c r="CV200" s="675"/>
      <c r="CW200" s="675"/>
      <c r="CX200" s="675"/>
      <c r="CY200" s="675"/>
      <c r="CZ200" s="675"/>
      <c r="DA200" s="675"/>
      <c r="DB200" s="675"/>
      <c r="DC200" s="675"/>
      <c r="DD200" s="675"/>
      <c r="DE200" s="675"/>
      <c r="DF200" s="675"/>
      <c r="DG200" s="675"/>
      <c r="DH200" s="675"/>
      <c r="DI200" s="675"/>
      <c r="DJ200" s="675"/>
      <c r="DK200" s="675"/>
      <c r="DL200" s="675"/>
      <c r="DM200" s="675"/>
      <c r="DN200" s="675"/>
      <c r="DO200" s="675"/>
      <c r="DP200" s="675"/>
      <c r="DQ200" s="675"/>
      <c r="DR200" s="675"/>
      <c r="DS200" s="675"/>
      <c r="DT200" s="675"/>
      <c r="DU200" s="675"/>
      <c r="DV200" s="675"/>
      <c r="DW200" s="675"/>
      <c r="DX200" s="675"/>
      <c r="DY200" s="675"/>
      <c r="DZ200" s="675"/>
      <c r="EA200" s="675"/>
      <c r="EB200" s="675"/>
      <c r="EC200" s="675"/>
      <c r="ED200" s="675"/>
      <c r="EE200" s="675"/>
      <c r="EF200" s="675"/>
      <c r="EG200" s="675"/>
      <c r="EH200" s="675"/>
      <c r="EI200" s="675"/>
      <c r="EJ200" s="675"/>
      <c r="EK200" s="675"/>
      <c r="EL200" s="675"/>
      <c r="EM200" s="675"/>
      <c r="EN200" s="675"/>
      <c r="EO200" s="675"/>
      <c r="EP200" s="675"/>
    </row>
    <row r="201" spans="1:146" x14ac:dyDescent="0.15">
      <c r="A201" s="675"/>
      <c r="B201" s="675"/>
      <c r="C201" s="675"/>
      <c r="D201" s="675"/>
      <c r="E201" s="675"/>
      <c r="F201" s="675"/>
      <c r="G201" s="675"/>
      <c r="H201" s="675"/>
      <c r="I201" s="675"/>
      <c r="J201" s="675"/>
      <c r="K201" s="675"/>
      <c r="L201" s="675"/>
      <c r="M201" s="675"/>
      <c r="N201" s="675"/>
      <c r="O201" s="675"/>
      <c r="P201" s="675"/>
      <c r="Q201" s="675"/>
      <c r="R201" s="675"/>
      <c r="S201" s="675"/>
      <c r="T201" s="891"/>
      <c r="U201" s="675"/>
      <c r="V201" s="675"/>
      <c r="W201" s="675"/>
      <c r="X201" s="675"/>
      <c r="Y201" s="675"/>
      <c r="Z201" s="675"/>
      <c r="AA201" s="675"/>
      <c r="AB201" s="675"/>
      <c r="AC201" s="675"/>
      <c r="AD201" s="675"/>
      <c r="AE201" s="675"/>
      <c r="AF201" s="675"/>
      <c r="AG201" s="675"/>
      <c r="AH201" s="675"/>
      <c r="AI201" s="675"/>
      <c r="AJ201" s="675"/>
      <c r="AK201" s="675"/>
      <c r="AL201" s="675"/>
      <c r="AM201" s="675"/>
      <c r="AN201" s="675"/>
      <c r="AO201" s="675"/>
      <c r="AP201" s="675"/>
      <c r="AQ201" s="675"/>
      <c r="AR201" s="675"/>
      <c r="AS201" s="675"/>
      <c r="AT201" s="675"/>
      <c r="AU201" s="752"/>
      <c r="AV201" s="752"/>
      <c r="AW201" s="752"/>
      <c r="AX201" s="752"/>
      <c r="AY201" s="752"/>
      <c r="AZ201" s="675"/>
      <c r="BA201" s="675"/>
      <c r="BB201" s="675"/>
      <c r="BC201" s="675"/>
      <c r="BD201" s="675"/>
      <c r="BE201" s="675"/>
      <c r="BF201" s="675"/>
      <c r="BG201" s="675"/>
      <c r="BH201" s="675"/>
      <c r="BI201" s="675"/>
      <c r="BJ201" s="675"/>
      <c r="BK201" s="675"/>
      <c r="BL201" s="675"/>
      <c r="BM201" s="675"/>
      <c r="BN201" s="675"/>
      <c r="BO201" s="675"/>
      <c r="BP201" s="675"/>
      <c r="BQ201" s="675"/>
      <c r="BR201" s="675"/>
      <c r="BS201" s="675"/>
      <c r="BT201" s="675"/>
      <c r="BU201" s="675"/>
      <c r="BV201" s="675"/>
      <c r="BW201" s="675"/>
      <c r="BX201" s="675"/>
      <c r="BY201" s="675"/>
      <c r="BZ201" s="675"/>
      <c r="CA201" s="675"/>
      <c r="CB201" s="675"/>
      <c r="CC201" s="675"/>
      <c r="CD201" s="675"/>
      <c r="CE201" s="675"/>
      <c r="CF201" s="675"/>
      <c r="CG201" s="675"/>
      <c r="CH201" s="675"/>
      <c r="CI201" s="675"/>
      <c r="CJ201" s="675"/>
      <c r="CK201" s="675"/>
      <c r="CL201" s="675"/>
      <c r="CM201" s="675"/>
      <c r="CN201" s="675"/>
      <c r="CO201" s="675"/>
      <c r="CP201" s="675"/>
      <c r="CQ201" s="675"/>
      <c r="CR201" s="675"/>
      <c r="CS201" s="675"/>
      <c r="CT201" s="675"/>
      <c r="CU201" s="675"/>
      <c r="CV201" s="675"/>
      <c r="CW201" s="675"/>
      <c r="CX201" s="675"/>
      <c r="CY201" s="675"/>
      <c r="CZ201" s="675"/>
      <c r="DA201" s="675"/>
      <c r="DB201" s="675"/>
      <c r="DC201" s="675"/>
      <c r="DD201" s="675"/>
      <c r="DE201" s="675"/>
      <c r="DF201" s="675"/>
      <c r="DG201" s="675"/>
      <c r="DH201" s="675"/>
      <c r="DI201" s="675"/>
      <c r="DJ201" s="675"/>
      <c r="DK201" s="675"/>
      <c r="DL201" s="675"/>
      <c r="DM201" s="675"/>
      <c r="DN201" s="675"/>
      <c r="DO201" s="675"/>
      <c r="DP201" s="675"/>
      <c r="DQ201" s="675"/>
      <c r="DR201" s="675"/>
      <c r="DS201" s="675"/>
      <c r="DT201" s="675"/>
      <c r="DU201" s="675"/>
      <c r="DV201" s="675"/>
      <c r="DW201" s="675"/>
      <c r="DX201" s="675"/>
      <c r="DY201" s="675"/>
      <c r="DZ201" s="675"/>
      <c r="EA201" s="675"/>
      <c r="EB201" s="675"/>
      <c r="EC201" s="675"/>
      <c r="ED201" s="675"/>
      <c r="EE201" s="675"/>
      <c r="EF201" s="675"/>
      <c r="EG201" s="675"/>
      <c r="EH201" s="675"/>
      <c r="EI201" s="675"/>
      <c r="EJ201" s="675"/>
      <c r="EK201" s="675"/>
      <c r="EL201" s="675"/>
      <c r="EM201" s="675"/>
      <c r="EN201" s="675"/>
      <c r="EO201" s="675"/>
      <c r="EP201" s="675"/>
    </row>
    <row r="202" spans="1:146" x14ac:dyDescent="0.15">
      <c r="A202" s="675"/>
      <c r="B202" s="675"/>
      <c r="C202" s="675"/>
      <c r="D202" s="675"/>
      <c r="E202" s="675"/>
      <c r="F202" s="675"/>
      <c r="G202" s="675"/>
      <c r="H202" s="675"/>
      <c r="I202" s="675"/>
      <c r="J202" s="675"/>
      <c r="K202" s="675"/>
      <c r="L202" s="675"/>
      <c r="M202" s="675"/>
      <c r="N202" s="675"/>
      <c r="O202" s="675"/>
      <c r="P202" s="675"/>
      <c r="Q202" s="675"/>
      <c r="R202" s="675"/>
      <c r="S202" s="675"/>
      <c r="T202" s="891"/>
      <c r="U202" s="675"/>
      <c r="V202" s="675"/>
      <c r="W202" s="675"/>
      <c r="X202" s="675"/>
      <c r="Y202" s="675"/>
      <c r="Z202" s="675"/>
      <c r="AA202" s="675"/>
      <c r="AB202" s="675"/>
      <c r="AC202" s="675"/>
      <c r="AD202" s="675"/>
      <c r="AE202" s="675"/>
      <c r="AF202" s="675"/>
      <c r="AG202" s="675"/>
      <c r="AH202" s="675"/>
      <c r="AI202" s="675"/>
      <c r="AJ202" s="675"/>
      <c r="AK202" s="675"/>
      <c r="AL202" s="675"/>
      <c r="AM202" s="675"/>
      <c r="AN202" s="675"/>
      <c r="AO202" s="675"/>
      <c r="AP202" s="675"/>
      <c r="AQ202" s="675"/>
      <c r="AR202" s="675"/>
      <c r="AS202" s="675"/>
      <c r="AT202" s="675"/>
      <c r="AU202" s="752"/>
      <c r="AV202" s="752"/>
      <c r="AW202" s="752"/>
      <c r="AX202" s="752"/>
      <c r="AY202" s="752"/>
      <c r="AZ202" s="675"/>
      <c r="BA202" s="675"/>
      <c r="BB202" s="675"/>
      <c r="BC202" s="675"/>
      <c r="BD202" s="675"/>
      <c r="BE202" s="675"/>
      <c r="BF202" s="675"/>
      <c r="BG202" s="675"/>
      <c r="BH202" s="675"/>
      <c r="BI202" s="675"/>
      <c r="BJ202" s="675"/>
      <c r="BK202" s="675"/>
      <c r="BL202" s="675"/>
      <c r="BM202" s="675"/>
      <c r="BN202" s="675"/>
      <c r="BO202" s="675"/>
      <c r="BP202" s="675"/>
      <c r="BQ202" s="675"/>
      <c r="BR202" s="675"/>
      <c r="BS202" s="675"/>
      <c r="BT202" s="675"/>
      <c r="BU202" s="675"/>
      <c r="BV202" s="675"/>
      <c r="BW202" s="675"/>
      <c r="BX202" s="675"/>
      <c r="BY202" s="675"/>
      <c r="BZ202" s="675"/>
      <c r="CA202" s="675"/>
      <c r="CB202" s="675"/>
      <c r="CC202" s="675"/>
      <c r="CD202" s="675"/>
      <c r="CE202" s="675"/>
      <c r="CF202" s="675"/>
      <c r="CG202" s="675"/>
      <c r="CH202" s="675"/>
      <c r="CI202" s="675"/>
      <c r="CJ202" s="675"/>
      <c r="CK202" s="675"/>
      <c r="CL202" s="675"/>
      <c r="CM202" s="675"/>
      <c r="CN202" s="675"/>
      <c r="CO202" s="675"/>
      <c r="CP202" s="675"/>
      <c r="CQ202" s="675"/>
      <c r="CR202" s="675"/>
      <c r="CS202" s="675"/>
      <c r="CT202" s="675"/>
      <c r="CU202" s="675"/>
      <c r="CV202" s="675"/>
      <c r="CW202" s="675"/>
      <c r="CX202" s="675"/>
      <c r="CY202" s="675"/>
      <c r="CZ202" s="675"/>
      <c r="DA202" s="675"/>
      <c r="DB202" s="675"/>
      <c r="DC202" s="675"/>
      <c r="DD202" s="675"/>
      <c r="DE202" s="675"/>
      <c r="DF202" s="675"/>
      <c r="DG202" s="675"/>
      <c r="DH202" s="675"/>
      <c r="DI202" s="675"/>
      <c r="DJ202" s="675"/>
      <c r="DK202" s="675"/>
      <c r="DL202" s="675"/>
      <c r="DM202" s="675"/>
      <c r="DN202" s="675"/>
      <c r="DO202" s="675"/>
      <c r="DP202" s="675"/>
      <c r="DQ202" s="675"/>
      <c r="DR202" s="675"/>
      <c r="DS202" s="675"/>
      <c r="DT202" s="675"/>
      <c r="DU202" s="675"/>
      <c r="DV202" s="675"/>
      <c r="DW202" s="675"/>
      <c r="DX202" s="675"/>
      <c r="DY202" s="675"/>
      <c r="DZ202" s="675"/>
      <c r="EA202" s="675"/>
      <c r="EB202" s="675"/>
      <c r="EC202" s="675"/>
      <c r="ED202" s="675"/>
      <c r="EE202" s="675"/>
      <c r="EF202" s="675"/>
      <c r="EG202" s="675"/>
      <c r="EH202" s="675"/>
      <c r="EI202" s="675"/>
      <c r="EJ202" s="675"/>
      <c r="EK202" s="675"/>
      <c r="EL202" s="675"/>
      <c r="EM202" s="675"/>
      <c r="EN202" s="675"/>
      <c r="EO202" s="675"/>
      <c r="EP202" s="675"/>
    </row>
    <row r="203" spans="1:146" x14ac:dyDescent="0.15">
      <c r="A203" s="675"/>
      <c r="B203" s="675"/>
      <c r="C203" s="675"/>
      <c r="D203" s="675"/>
      <c r="E203" s="675"/>
      <c r="F203" s="675"/>
      <c r="G203" s="675"/>
      <c r="H203" s="675"/>
      <c r="I203" s="675"/>
      <c r="J203" s="675"/>
      <c r="K203" s="675"/>
      <c r="L203" s="675"/>
      <c r="M203" s="675"/>
      <c r="N203" s="675"/>
      <c r="O203" s="675"/>
      <c r="P203" s="675"/>
      <c r="Q203" s="675"/>
      <c r="R203" s="675"/>
      <c r="S203" s="675"/>
      <c r="T203" s="891"/>
      <c r="U203" s="675"/>
      <c r="V203" s="675"/>
      <c r="W203" s="675"/>
      <c r="X203" s="675"/>
      <c r="Y203" s="675"/>
      <c r="Z203" s="675"/>
      <c r="AA203" s="675"/>
      <c r="AB203" s="675"/>
      <c r="AC203" s="675"/>
      <c r="AD203" s="675"/>
      <c r="AE203" s="675"/>
      <c r="AF203" s="675"/>
      <c r="AG203" s="675"/>
      <c r="AH203" s="675"/>
      <c r="AI203" s="675"/>
      <c r="AJ203" s="675"/>
      <c r="AK203" s="675"/>
      <c r="AL203" s="675"/>
      <c r="AM203" s="675"/>
      <c r="AN203" s="675"/>
      <c r="AO203" s="675"/>
      <c r="AP203" s="675"/>
      <c r="AQ203" s="675"/>
      <c r="AR203" s="675"/>
      <c r="AS203" s="675"/>
      <c r="AT203" s="675"/>
      <c r="AU203" s="752"/>
      <c r="AV203" s="752"/>
      <c r="AW203" s="752"/>
      <c r="AX203" s="752"/>
      <c r="AY203" s="752"/>
      <c r="AZ203" s="675"/>
      <c r="BA203" s="675"/>
      <c r="BB203" s="675"/>
      <c r="BC203" s="675"/>
      <c r="BD203" s="675"/>
      <c r="BE203" s="675"/>
      <c r="BF203" s="675"/>
      <c r="BG203" s="675"/>
      <c r="BH203" s="675"/>
      <c r="BI203" s="675"/>
      <c r="BJ203" s="675"/>
      <c r="BK203" s="675"/>
      <c r="BL203" s="675"/>
      <c r="BM203" s="675"/>
      <c r="BN203" s="675"/>
      <c r="BO203" s="675"/>
      <c r="BP203" s="675"/>
      <c r="BQ203" s="675"/>
      <c r="BR203" s="675"/>
      <c r="BS203" s="675"/>
      <c r="BT203" s="675"/>
      <c r="BU203" s="675"/>
      <c r="BV203" s="675"/>
      <c r="BW203" s="675"/>
      <c r="BX203" s="675"/>
      <c r="BY203" s="675"/>
      <c r="BZ203" s="675"/>
      <c r="CA203" s="675"/>
      <c r="CB203" s="675"/>
      <c r="CC203" s="675"/>
      <c r="CD203" s="675"/>
      <c r="CE203" s="675"/>
      <c r="CF203" s="675"/>
      <c r="CG203" s="675"/>
      <c r="CH203" s="675"/>
      <c r="CI203" s="675"/>
      <c r="CJ203" s="675"/>
      <c r="CK203" s="675"/>
      <c r="CL203" s="675"/>
      <c r="CM203" s="675"/>
      <c r="CN203" s="675"/>
      <c r="CO203" s="675"/>
      <c r="CP203" s="675"/>
      <c r="CQ203" s="675"/>
      <c r="CR203" s="675"/>
      <c r="CS203" s="675"/>
      <c r="CT203" s="675"/>
      <c r="CU203" s="675"/>
      <c r="CV203" s="675"/>
      <c r="CW203" s="675"/>
      <c r="CX203" s="675"/>
      <c r="CY203" s="675"/>
      <c r="CZ203" s="675"/>
      <c r="DA203" s="675"/>
      <c r="DB203" s="675"/>
      <c r="DC203" s="675"/>
      <c r="DD203" s="675"/>
      <c r="DE203" s="675"/>
      <c r="DF203" s="675"/>
      <c r="DG203" s="675"/>
      <c r="DH203" s="675"/>
      <c r="DI203" s="675"/>
      <c r="DJ203" s="675"/>
      <c r="DK203" s="675"/>
      <c r="DL203" s="675"/>
      <c r="DM203" s="675"/>
      <c r="DN203" s="675"/>
      <c r="DO203" s="675"/>
      <c r="DP203" s="675"/>
      <c r="DQ203" s="675"/>
      <c r="DR203" s="675"/>
      <c r="DS203" s="675"/>
      <c r="DT203" s="675"/>
      <c r="DU203" s="675"/>
      <c r="DV203" s="675"/>
      <c r="DW203" s="675"/>
      <c r="DX203" s="675"/>
      <c r="DY203" s="675"/>
      <c r="DZ203" s="675"/>
      <c r="EA203" s="675"/>
      <c r="EB203" s="675"/>
      <c r="EC203" s="675"/>
      <c r="ED203" s="675"/>
      <c r="EE203" s="675"/>
      <c r="EF203" s="675"/>
      <c r="EG203" s="675"/>
      <c r="EH203" s="675"/>
      <c r="EI203" s="675"/>
      <c r="EJ203" s="675"/>
      <c r="EK203" s="675"/>
      <c r="EL203" s="675"/>
      <c r="EM203" s="675"/>
      <c r="EN203" s="675"/>
      <c r="EO203" s="675"/>
      <c r="EP203" s="675"/>
    </row>
    <row r="204" spans="1:146" x14ac:dyDescent="0.15">
      <c r="A204" s="675"/>
      <c r="B204" s="675"/>
      <c r="C204" s="675"/>
      <c r="D204" s="675"/>
      <c r="E204" s="675"/>
      <c r="F204" s="675"/>
      <c r="G204" s="675"/>
      <c r="H204" s="675"/>
      <c r="I204" s="675"/>
      <c r="J204" s="675"/>
      <c r="K204" s="675"/>
      <c r="L204" s="675"/>
      <c r="M204" s="675"/>
      <c r="N204" s="675"/>
      <c r="O204" s="675"/>
      <c r="P204" s="675"/>
      <c r="Q204" s="675"/>
      <c r="R204" s="675"/>
      <c r="S204" s="675"/>
      <c r="T204" s="891"/>
      <c r="U204" s="675"/>
      <c r="V204" s="675"/>
      <c r="W204" s="675"/>
      <c r="X204" s="675"/>
      <c r="Y204" s="675"/>
      <c r="Z204" s="675"/>
      <c r="AA204" s="675"/>
      <c r="AB204" s="675"/>
      <c r="AC204" s="675"/>
      <c r="AD204" s="675"/>
      <c r="AE204" s="675"/>
      <c r="AF204" s="675"/>
      <c r="AG204" s="675"/>
      <c r="AH204" s="675"/>
      <c r="AI204" s="675"/>
      <c r="AJ204" s="675"/>
      <c r="AK204" s="675"/>
      <c r="AL204" s="675"/>
      <c r="AM204" s="675"/>
      <c r="AN204" s="675"/>
      <c r="AO204" s="675"/>
      <c r="AP204" s="675"/>
      <c r="AQ204" s="675"/>
      <c r="AR204" s="675"/>
      <c r="AS204" s="675"/>
      <c r="AT204" s="675"/>
      <c r="AU204" s="752"/>
      <c r="AV204" s="752"/>
      <c r="AW204" s="752"/>
      <c r="AX204" s="752"/>
      <c r="AY204" s="752"/>
      <c r="AZ204" s="675"/>
      <c r="BA204" s="675"/>
      <c r="BB204" s="675"/>
      <c r="BC204" s="675"/>
      <c r="BD204" s="675"/>
      <c r="BE204" s="675"/>
      <c r="BF204" s="675"/>
      <c r="BG204" s="675"/>
      <c r="BH204" s="675"/>
      <c r="BI204" s="675"/>
      <c r="BJ204" s="675"/>
      <c r="BK204" s="675"/>
      <c r="BL204" s="675"/>
      <c r="BM204" s="675"/>
      <c r="BN204" s="675"/>
      <c r="BO204" s="675"/>
      <c r="BP204" s="675"/>
      <c r="BQ204" s="675"/>
      <c r="BR204" s="675"/>
      <c r="BS204" s="675"/>
      <c r="BT204" s="675"/>
      <c r="BU204" s="675"/>
      <c r="BV204" s="675"/>
      <c r="BW204" s="675"/>
      <c r="BX204" s="675"/>
      <c r="BY204" s="675"/>
      <c r="BZ204" s="675"/>
      <c r="CA204" s="675"/>
      <c r="CB204" s="675"/>
      <c r="CC204" s="675"/>
      <c r="CD204" s="675"/>
      <c r="CE204" s="675"/>
      <c r="CF204" s="675"/>
      <c r="CG204" s="675"/>
      <c r="CH204" s="675"/>
      <c r="CI204" s="675"/>
      <c r="CJ204" s="675"/>
      <c r="CK204" s="675"/>
      <c r="CL204" s="675"/>
      <c r="CM204" s="675"/>
      <c r="CN204" s="675"/>
      <c r="CO204" s="675"/>
      <c r="CP204" s="675"/>
      <c r="CQ204" s="675"/>
      <c r="CR204" s="675"/>
      <c r="CS204" s="675"/>
      <c r="CT204" s="675"/>
      <c r="CU204" s="675"/>
      <c r="CV204" s="675"/>
      <c r="CW204" s="675"/>
      <c r="CX204" s="675"/>
      <c r="CY204" s="675"/>
      <c r="CZ204" s="675"/>
      <c r="DA204" s="675"/>
      <c r="DB204" s="675"/>
      <c r="DC204" s="675"/>
      <c r="DD204" s="675"/>
      <c r="DE204" s="675"/>
      <c r="DF204" s="675"/>
      <c r="DG204" s="675"/>
      <c r="DH204" s="675"/>
      <c r="DI204" s="675"/>
      <c r="DJ204" s="675"/>
      <c r="DK204" s="675"/>
      <c r="DL204" s="675"/>
      <c r="DM204" s="675"/>
      <c r="DN204" s="675"/>
      <c r="DO204" s="675"/>
      <c r="DP204" s="675"/>
      <c r="DQ204" s="675"/>
      <c r="DR204" s="675"/>
      <c r="DS204" s="675"/>
      <c r="DT204" s="675"/>
      <c r="DU204" s="675"/>
      <c r="DV204" s="675"/>
      <c r="DW204" s="675"/>
      <c r="DX204" s="675"/>
      <c r="DY204" s="675"/>
      <c r="DZ204" s="675"/>
      <c r="EA204" s="675"/>
      <c r="EB204" s="675"/>
      <c r="EC204" s="675"/>
      <c r="ED204" s="675"/>
      <c r="EE204" s="675"/>
      <c r="EF204" s="675"/>
      <c r="EG204" s="675"/>
      <c r="EH204" s="675"/>
      <c r="EI204" s="675"/>
      <c r="EJ204" s="675"/>
      <c r="EK204" s="675"/>
      <c r="EL204" s="675"/>
      <c r="EM204" s="675"/>
      <c r="EN204" s="675"/>
      <c r="EO204" s="675"/>
      <c r="EP204" s="675"/>
    </row>
    <row r="205" spans="1:146" x14ac:dyDescent="0.15">
      <c r="A205" s="675"/>
      <c r="B205" s="675"/>
      <c r="C205" s="675"/>
      <c r="D205" s="675"/>
      <c r="E205" s="675"/>
      <c r="F205" s="675"/>
      <c r="G205" s="675"/>
      <c r="H205" s="675"/>
      <c r="I205" s="675"/>
      <c r="J205" s="675"/>
      <c r="K205" s="675"/>
      <c r="L205" s="675"/>
      <c r="M205" s="675"/>
      <c r="N205" s="675"/>
      <c r="O205" s="675"/>
      <c r="P205" s="675"/>
      <c r="Q205" s="675"/>
      <c r="R205" s="675"/>
      <c r="S205" s="675"/>
      <c r="T205" s="891"/>
      <c r="U205" s="675"/>
      <c r="V205" s="675"/>
      <c r="W205" s="675"/>
      <c r="X205" s="675"/>
      <c r="Y205" s="675"/>
      <c r="Z205" s="675"/>
      <c r="AA205" s="675"/>
      <c r="AB205" s="675"/>
      <c r="AC205" s="675"/>
      <c r="AD205" s="675"/>
      <c r="AE205" s="675"/>
      <c r="AF205" s="675"/>
      <c r="AG205" s="675"/>
      <c r="AH205" s="675"/>
      <c r="AI205" s="675"/>
      <c r="AJ205" s="675"/>
      <c r="AK205" s="675"/>
      <c r="AL205" s="675"/>
      <c r="AM205" s="675"/>
      <c r="AN205" s="675"/>
      <c r="AO205" s="675"/>
      <c r="AP205" s="675"/>
      <c r="AQ205" s="675"/>
      <c r="AR205" s="675"/>
      <c r="AS205" s="675"/>
      <c r="AT205" s="675"/>
      <c r="AU205" s="752"/>
      <c r="AV205" s="752"/>
      <c r="AW205" s="752"/>
      <c r="AX205" s="752"/>
      <c r="AY205" s="752"/>
      <c r="AZ205" s="675"/>
      <c r="BA205" s="675"/>
      <c r="BB205" s="675"/>
      <c r="BC205" s="675"/>
      <c r="BD205" s="675"/>
      <c r="BE205" s="675"/>
      <c r="BF205" s="675"/>
      <c r="BG205" s="675"/>
      <c r="BH205" s="675"/>
      <c r="BI205" s="675"/>
      <c r="BJ205" s="675"/>
      <c r="BK205" s="675"/>
      <c r="BL205" s="675"/>
      <c r="BM205" s="675"/>
      <c r="BN205" s="675"/>
      <c r="BO205" s="675"/>
      <c r="BP205" s="675"/>
      <c r="BQ205" s="675"/>
      <c r="BR205" s="675"/>
      <c r="BS205" s="675"/>
      <c r="BT205" s="675"/>
      <c r="BU205" s="675"/>
      <c r="BV205" s="675"/>
      <c r="BW205" s="675"/>
      <c r="BX205" s="675"/>
      <c r="BY205" s="675"/>
      <c r="BZ205" s="675"/>
      <c r="CA205" s="675"/>
      <c r="CB205" s="675"/>
      <c r="CC205" s="675"/>
      <c r="CD205" s="675"/>
      <c r="CE205" s="675"/>
      <c r="CF205" s="675"/>
      <c r="CG205" s="675"/>
      <c r="CH205" s="675"/>
      <c r="CI205" s="675"/>
      <c r="CJ205" s="675"/>
      <c r="CK205" s="675"/>
      <c r="CL205" s="675"/>
      <c r="CM205" s="675"/>
      <c r="CN205" s="675"/>
      <c r="CO205" s="675"/>
      <c r="CP205" s="675"/>
      <c r="CQ205" s="675"/>
      <c r="CR205" s="675"/>
      <c r="CS205" s="675"/>
      <c r="CT205" s="675"/>
      <c r="CU205" s="675"/>
      <c r="CV205" s="675"/>
      <c r="CW205" s="675"/>
      <c r="CX205" s="675"/>
      <c r="CY205" s="675"/>
      <c r="CZ205" s="675"/>
      <c r="DA205" s="675"/>
      <c r="DB205" s="675"/>
      <c r="DC205" s="675"/>
      <c r="DD205" s="675"/>
      <c r="DE205" s="675"/>
      <c r="DF205" s="675"/>
      <c r="DG205" s="675"/>
      <c r="DH205" s="675"/>
      <c r="DI205" s="675"/>
      <c r="DJ205" s="675"/>
      <c r="DK205" s="675"/>
      <c r="DL205" s="675"/>
      <c r="DM205" s="675"/>
      <c r="DN205" s="675"/>
      <c r="DO205" s="675"/>
      <c r="DP205" s="675"/>
      <c r="DQ205" s="675"/>
      <c r="DR205" s="675"/>
      <c r="DS205" s="675"/>
      <c r="DT205" s="675"/>
      <c r="DU205" s="675"/>
      <c r="DV205" s="675"/>
      <c r="DW205" s="675"/>
      <c r="DX205" s="675"/>
      <c r="DY205" s="675"/>
      <c r="DZ205" s="675"/>
      <c r="EA205" s="675"/>
      <c r="EB205" s="675"/>
      <c r="EC205" s="675"/>
      <c r="ED205" s="675"/>
      <c r="EE205" s="675"/>
      <c r="EF205" s="675"/>
      <c r="EG205" s="675"/>
      <c r="EH205" s="675"/>
      <c r="EI205" s="675"/>
      <c r="EJ205" s="675"/>
      <c r="EK205" s="675"/>
      <c r="EL205" s="675"/>
      <c r="EM205" s="675"/>
      <c r="EN205" s="675"/>
      <c r="EO205" s="675"/>
      <c r="EP205" s="675"/>
    </row>
    <row r="206" spans="1:146" x14ac:dyDescent="0.15">
      <c r="A206" s="675"/>
      <c r="B206" s="675"/>
      <c r="C206" s="675"/>
      <c r="D206" s="675"/>
      <c r="E206" s="675"/>
      <c r="F206" s="675"/>
      <c r="G206" s="675"/>
      <c r="H206" s="675"/>
      <c r="I206" s="675"/>
      <c r="J206" s="675"/>
      <c r="K206" s="675"/>
      <c r="L206" s="675"/>
      <c r="M206" s="675"/>
      <c r="N206" s="675"/>
      <c r="O206" s="675"/>
      <c r="P206" s="675"/>
      <c r="Q206" s="675"/>
      <c r="R206" s="675"/>
      <c r="S206" s="675"/>
      <c r="T206" s="891"/>
      <c r="U206" s="675"/>
      <c r="V206" s="675"/>
      <c r="W206" s="675"/>
      <c r="X206" s="675"/>
      <c r="Y206" s="675"/>
      <c r="Z206" s="675"/>
      <c r="AA206" s="675"/>
      <c r="AB206" s="675"/>
      <c r="AC206" s="675"/>
      <c r="AD206" s="675"/>
      <c r="AE206" s="675"/>
      <c r="AF206" s="675"/>
      <c r="AG206" s="675"/>
      <c r="AH206" s="675"/>
      <c r="AI206" s="675"/>
      <c r="AJ206" s="675"/>
      <c r="AK206" s="675"/>
      <c r="AL206" s="675"/>
      <c r="AM206" s="675"/>
      <c r="AN206" s="675"/>
      <c r="AO206" s="675"/>
      <c r="AP206" s="675"/>
      <c r="AQ206" s="675"/>
      <c r="AR206" s="675"/>
      <c r="AS206" s="675"/>
      <c r="AT206" s="675"/>
      <c r="AU206" s="752"/>
      <c r="AV206" s="752"/>
      <c r="AW206" s="752"/>
      <c r="AX206" s="752"/>
      <c r="AY206" s="752"/>
      <c r="AZ206" s="675"/>
      <c r="BA206" s="675"/>
      <c r="BB206" s="675"/>
      <c r="BC206" s="675"/>
      <c r="BD206" s="675"/>
      <c r="BE206" s="675"/>
      <c r="BF206" s="675"/>
      <c r="BG206" s="675"/>
      <c r="BH206" s="675"/>
      <c r="BI206" s="675"/>
      <c r="BJ206" s="675"/>
      <c r="BK206" s="675"/>
      <c r="BL206" s="675"/>
      <c r="BM206" s="675"/>
      <c r="BN206" s="675"/>
      <c r="BO206" s="675"/>
      <c r="BP206" s="675"/>
      <c r="BQ206" s="675"/>
      <c r="BR206" s="675"/>
      <c r="BS206" s="675"/>
      <c r="BT206" s="675"/>
      <c r="BU206" s="675"/>
      <c r="BV206" s="675"/>
      <c r="BW206" s="675"/>
      <c r="BX206" s="675"/>
      <c r="BY206" s="675"/>
      <c r="BZ206" s="675"/>
      <c r="CA206" s="675"/>
      <c r="CB206" s="675"/>
      <c r="CC206" s="675"/>
      <c r="CD206" s="675"/>
      <c r="CE206" s="675"/>
      <c r="CF206" s="675"/>
      <c r="CG206" s="675"/>
      <c r="CH206" s="675"/>
      <c r="CI206" s="675"/>
      <c r="CJ206" s="675"/>
      <c r="CK206" s="675"/>
      <c r="CL206" s="675"/>
      <c r="CM206" s="675"/>
      <c r="CN206" s="675"/>
      <c r="CO206" s="675"/>
      <c r="CP206" s="675"/>
      <c r="CQ206" s="675"/>
      <c r="CR206" s="675"/>
      <c r="CS206" s="675"/>
      <c r="CT206" s="675"/>
      <c r="CU206" s="675"/>
      <c r="CV206" s="675"/>
      <c r="CW206" s="675"/>
      <c r="CX206" s="675"/>
      <c r="CY206" s="675"/>
      <c r="CZ206" s="675"/>
      <c r="DA206" s="675"/>
      <c r="DB206" s="675"/>
      <c r="DC206" s="675"/>
      <c r="DD206" s="675"/>
      <c r="DE206" s="675"/>
      <c r="DF206" s="675"/>
      <c r="DG206" s="675"/>
      <c r="DH206" s="675"/>
      <c r="DI206" s="675"/>
      <c r="DJ206" s="675"/>
      <c r="DK206" s="675"/>
      <c r="DL206" s="675"/>
      <c r="DM206" s="675"/>
      <c r="DN206" s="675"/>
      <c r="DO206" s="675"/>
      <c r="DP206" s="675"/>
      <c r="DQ206" s="675"/>
      <c r="DR206" s="675"/>
      <c r="DS206" s="675"/>
      <c r="DT206" s="675"/>
      <c r="DU206" s="675"/>
      <c r="DV206" s="675"/>
      <c r="DW206" s="675"/>
      <c r="DX206" s="675"/>
      <c r="DY206" s="675"/>
      <c r="DZ206" s="675"/>
      <c r="EA206" s="675"/>
      <c r="EB206" s="675"/>
      <c r="EC206" s="675"/>
      <c r="ED206" s="675"/>
      <c r="EE206" s="675"/>
      <c r="EF206" s="675"/>
      <c r="EG206" s="675"/>
      <c r="EH206" s="675"/>
      <c r="EI206" s="675"/>
      <c r="EJ206" s="675"/>
      <c r="EK206" s="675"/>
      <c r="EL206" s="675"/>
      <c r="EM206" s="675"/>
      <c r="EN206" s="675"/>
      <c r="EO206" s="675"/>
      <c r="EP206" s="675"/>
    </row>
    <row r="207" spans="1:146" x14ac:dyDescent="0.15">
      <c r="A207" s="675"/>
      <c r="B207" s="675"/>
      <c r="C207" s="675"/>
      <c r="D207" s="675"/>
      <c r="E207" s="675"/>
      <c r="F207" s="675"/>
      <c r="G207" s="675"/>
      <c r="H207" s="675"/>
      <c r="I207" s="675"/>
      <c r="J207" s="675"/>
      <c r="K207" s="675"/>
      <c r="L207" s="675"/>
      <c r="M207" s="675"/>
      <c r="N207" s="675"/>
      <c r="O207" s="675"/>
      <c r="P207" s="675"/>
      <c r="Q207" s="675"/>
      <c r="R207" s="675"/>
      <c r="S207" s="675"/>
      <c r="T207" s="891"/>
      <c r="U207" s="675"/>
      <c r="V207" s="675"/>
      <c r="W207" s="675"/>
      <c r="X207" s="675"/>
      <c r="Y207" s="675"/>
      <c r="Z207" s="675"/>
      <c r="AA207" s="675"/>
      <c r="AB207" s="675"/>
      <c r="AC207" s="675"/>
      <c r="AD207" s="675"/>
      <c r="AE207" s="675"/>
      <c r="AF207" s="675"/>
      <c r="AG207" s="675"/>
      <c r="AH207" s="675"/>
      <c r="AI207" s="675"/>
      <c r="AJ207" s="675"/>
      <c r="AK207" s="675"/>
      <c r="AL207" s="675"/>
      <c r="AM207" s="675"/>
      <c r="AN207" s="675"/>
      <c r="AO207" s="675"/>
      <c r="AP207" s="675"/>
      <c r="AQ207" s="675"/>
      <c r="AR207" s="675"/>
      <c r="AS207" s="675"/>
      <c r="AT207" s="675"/>
      <c r="AU207" s="752"/>
      <c r="AV207" s="752"/>
      <c r="AW207" s="752"/>
      <c r="AX207" s="752"/>
      <c r="AY207" s="752"/>
      <c r="AZ207" s="675"/>
      <c r="BA207" s="675"/>
      <c r="BB207" s="675"/>
      <c r="BC207" s="675"/>
      <c r="BD207" s="675"/>
      <c r="BE207" s="675"/>
      <c r="BF207" s="675"/>
      <c r="BG207" s="675"/>
      <c r="BH207" s="675"/>
      <c r="BI207" s="675"/>
      <c r="BJ207" s="675"/>
      <c r="BK207" s="675"/>
      <c r="BL207" s="675"/>
      <c r="BM207" s="675"/>
      <c r="BN207" s="675"/>
      <c r="BO207" s="675"/>
      <c r="BP207" s="675"/>
      <c r="BQ207" s="675"/>
      <c r="BR207" s="675"/>
      <c r="BS207" s="675"/>
      <c r="BT207" s="675"/>
      <c r="BU207" s="675"/>
      <c r="BV207" s="675"/>
      <c r="BW207" s="675"/>
      <c r="BX207" s="675"/>
      <c r="BY207" s="675"/>
      <c r="BZ207" s="675"/>
      <c r="CA207" s="675"/>
      <c r="CB207" s="675"/>
      <c r="CC207" s="675"/>
      <c r="CD207" s="675"/>
      <c r="CE207" s="675"/>
      <c r="CF207" s="675"/>
      <c r="CG207" s="675"/>
      <c r="CH207" s="675"/>
      <c r="CI207" s="675"/>
      <c r="CJ207" s="675"/>
      <c r="CK207" s="675"/>
      <c r="CL207" s="675"/>
      <c r="CM207" s="675"/>
      <c r="CN207" s="675"/>
      <c r="CO207" s="675"/>
      <c r="CP207" s="675"/>
      <c r="CQ207" s="675"/>
      <c r="CR207" s="675"/>
      <c r="CS207" s="675"/>
      <c r="CT207" s="675"/>
      <c r="CU207" s="675"/>
      <c r="CV207" s="675"/>
      <c r="CW207" s="675"/>
      <c r="CX207" s="675"/>
      <c r="CY207" s="675"/>
      <c r="CZ207" s="675"/>
      <c r="DA207" s="675"/>
      <c r="DB207" s="675"/>
      <c r="DC207" s="675"/>
      <c r="DD207" s="675"/>
      <c r="DE207" s="675"/>
      <c r="DF207" s="675"/>
      <c r="DG207" s="675"/>
      <c r="DH207" s="675"/>
      <c r="DI207" s="675"/>
      <c r="DJ207" s="675"/>
      <c r="DK207" s="675"/>
      <c r="DL207" s="675"/>
      <c r="DM207" s="675"/>
      <c r="DN207" s="675"/>
      <c r="DO207" s="675"/>
      <c r="DP207" s="675"/>
      <c r="DQ207" s="675"/>
      <c r="DR207" s="675"/>
      <c r="DS207" s="675"/>
      <c r="DT207" s="675"/>
      <c r="DU207" s="675"/>
      <c r="DV207" s="675"/>
      <c r="DW207" s="675"/>
      <c r="DX207" s="675"/>
      <c r="DY207" s="675"/>
      <c r="DZ207" s="675"/>
      <c r="EA207" s="675"/>
      <c r="EB207" s="675"/>
      <c r="EC207" s="675"/>
      <c r="ED207" s="675"/>
      <c r="EE207" s="675"/>
      <c r="EF207" s="675"/>
      <c r="EG207" s="675"/>
      <c r="EH207" s="675"/>
      <c r="EI207" s="675"/>
      <c r="EJ207" s="675"/>
      <c r="EK207" s="675"/>
      <c r="EL207" s="675"/>
      <c r="EM207" s="675"/>
      <c r="EN207" s="675"/>
      <c r="EO207" s="675"/>
      <c r="EP207" s="675"/>
    </row>
    <row r="208" spans="1:146" x14ac:dyDescent="0.15">
      <c r="A208" s="675"/>
      <c r="B208" s="675"/>
      <c r="C208" s="675"/>
      <c r="D208" s="675"/>
      <c r="E208" s="675"/>
      <c r="F208" s="675"/>
      <c r="G208" s="675"/>
      <c r="H208" s="675"/>
      <c r="I208" s="675"/>
      <c r="J208" s="675"/>
      <c r="K208" s="675"/>
      <c r="L208" s="675"/>
      <c r="M208" s="675"/>
      <c r="N208" s="675"/>
      <c r="O208" s="675"/>
      <c r="P208" s="675"/>
      <c r="Q208" s="675"/>
      <c r="R208" s="675"/>
      <c r="S208" s="675"/>
      <c r="T208" s="891"/>
      <c r="U208" s="675"/>
      <c r="V208" s="675"/>
      <c r="W208" s="675"/>
      <c r="X208" s="675"/>
      <c r="Y208" s="675"/>
      <c r="Z208" s="675"/>
      <c r="AA208" s="675"/>
      <c r="AB208" s="675"/>
      <c r="AC208" s="675"/>
      <c r="AD208" s="675"/>
      <c r="AE208" s="675"/>
      <c r="AF208" s="675"/>
      <c r="AG208" s="675"/>
      <c r="AH208" s="675"/>
      <c r="AI208" s="675"/>
      <c r="AJ208" s="675"/>
      <c r="AK208" s="675"/>
      <c r="AL208" s="675"/>
      <c r="AM208" s="675"/>
      <c r="AN208" s="675"/>
      <c r="AO208" s="675"/>
      <c r="AP208" s="675"/>
      <c r="AQ208" s="675"/>
      <c r="AR208" s="675"/>
      <c r="AS208" s="675"/>
      <c r="AT208" s="675"/>
      <c r="AU208" s="752"/>
      <c r="AV208" s="752"/>
      <c r="AW208" s="752"/>
      <c r="AX208" s="752"/>
      <c r="AY208" s="752"/>
      <c r="AZ208" s="675"/>
      <c r="BA208" s="675"/>
      <c r="BB208" s="675"/>
      <c r="BC208" s="675"/>
      <c r="BD208" s="675"/>
      <c r="BE208" s="675"/>
      <c r="BF208" s="675"/>
      <c r="BG208" s="675"/>
      <c r="BH208" s="675"/>
      <c r="BI208" s="675"/>
      <c r="BJ208" s="675"/>
      <c r="BK208" s="675"/>
      <c r="BL208" s="675"/>
      <c r="BM208" s="675"/>
      <c r="BN208" s="675"/>
      <c r="BO208" s="675"/>
      <c r="BP208" s="675"/>
      <c r="BQ208" s="675"/>
      <c r="BR208" s="675"/>
      <c r="BS208" s="675"/>
      <c r="BT208" s="675"/>
      <c r="BU208" s="675"/>
      <c r="BV208" s="675"/>
      <c r="BW208" s="675"/>
      <c r="BX208" s="675"/>
      <c r="BY208" s="675"/>
      <c r="BZ208" s="675"/>
      <c r="CA208" s="675"/>
      <c r="CB208" s="675"/>
      <c r="CC208" s="675"/>
      <c r="CD208" s="675"/>
      <c r="CE208" s="675"/>
      <c r="CF208" s="675"/>
      <c r="CG208" s="675"/>
      <c r="CH208" s="675"/>
      <c r="CI208" s="675"/>
      <c r="CJ208" s="675"/>
      <c r="CK208" s="675"/>
      <c r="CL208" s="675"/>
      <c r="CM208" s="675"/>
      <c r="CN208" s="675"/>
      <c r="CO208" s="675"/>
      <c r="CP208" s="675"/>
      <c r="CQ208" s="675"/>
      <c r="CR208" s="675"/>
      <c r="CS208" s="675"/>
      <c r="CT208" s="675"/>
      <c r="CU208" s="675"/>
      <c r="CV208" s="675"/>
      <c r="CW208" s="675"/>
      <c r="CX208" s="675"/>
      <c r="CY208" s="675"/>
      <c r="CZ208" s="675"/>
      <c r="DA208" s="675"/>
      <c r="DB208" s="675"/>
      <c r="DC208" s="675"/>
      <c r="DD208" s="675"/>
      <c r="DE208" s="675"/>
      <c r="DF208" s="675"/>
      <c r="DG208" s="675"/>
      <c r="DH208" s="675"/>
      <c r="DI208" s="675"/>
      <c r="DJ208" s="675"/>
      <c r="DK208" s="675"/>
      <c r="DL208" s="675"/>
      <c r="DM208" s="675"/>
      <c r="DN208" s="675"/>
      <c r="DO208" s="675"/>
      <c r="DP208" s="675"/>
      <c r="DQ208" s="675"/>
      <c r="DR208" s="675"/>
      <c r="DS208" s="675"/>
      <c r="DT208" s="675"/>
      <c r="DU208" s="675"/>
      <c r="DV208" s="675"/>
      <c r="DW208" s="675"/>
      <c r="DX208" s="675"/>
      <c r="DY208" s="675"/>
      <c r="DZ208" s="675"/>
      <c r="EA208" s="675"/>
      <c r="EB208" s="675"/>
      <c r="EC208" s="675"/>
      <c r="ED208" s="675"/>
      <c r="EE208" s="675"/>
      <c r="EF208" s="675"/>
      <c r="EG208" s="675"/>
      <c r="EH208" s="675"/>
      <c r="EI208" s="675"/>
      <c r="EJ208" s="675"/>
      <c r="EK208" s="675"/>
      <c r="EL208" s="675"/>
      <c r="EM208" s="675"/>
      <c r="EN208" s="675"/>
      <c r="EO208" s="675"/>
      <c r="EP208" s="675"/>
    </row>
    <row r="209" spans="1:146" x14ac:dyDescent="0.15">
      <c r="A209" s="675"/>
      <c r="B209" s="675"/>
      <c r="C209" s="675"/>
      <c r="D209" s="675"/>
      <c r="E209" s="675"/>
      <c r="F209" s="675"/>
      <c r="G209" s="675"/>
      <c r="H209" s="675"/>
      <c r="I209" s="675"/>
      <c r="J209" s="675"/>
      <c r="K209" s="675"/>
      <c r="L209" s="675"/>
      <c r="M209" s="675"/>
      <c r="N209" s="675"/>
      <c r="O209" s="675"/>
      <c r="P209" s="675"/>
      <c r="Q209" s="675"/>
      <c r="R209" s="675"/>
      <c r="S209" s="675"/>
      <c r="T209" s="891"/>
      <c r="U209" s="675"/>
      <c r="V209" s="675"/>
      <c r="W209" s="675"/>
      <c r="X209" s="675"/>
      <c r="Y209" s="675"/>
      <c r="Z209" s="675"/>
      <c r="AA209" s="675"/>
      <c r="AB209" s="675"/>
      <c r="AC209" s="675"/>
      <c r="AD209" s="675"/>
      <c r="AE209" s="675"/>
      <c r="AF209" s="675"/>
      <c r="AG209" s="675"/>
      <c r="AH209" s="675"/>
      <c r="AI209" s="675"/>
      <c r="AJ209" s="675"/>
      <c r="AK209" s="675"/>
      <c r="AL209" s="675"/>
      <c r="AM209" s="675"/>
      <c r="AN209" s="675"/>
      <c r="AO209" s="675"/>
      <c r="AP209" s="675"/>
      <c r="AQ209" s="675"/>
      <c r="AR209" s="675"/>
      <c r="AS209" s="675"/>
      <c r="AT209" s="675"/>
      <c r="AU209" s="752"/>
      <c r="AV209" s="752"/>
      <c r="AW209" s="752"/>
      <c r="AX209" s="752"/>
      <c r="AY209" s="752"/>
      <c r="AZ209" s="675"/>
      <c r="BA209" s="675"/>
      <c r="BB209" s="675"/>
      <c r="BC209" s="675"/>
      <c r="BD209" s="675"/>
      <c r="BE209" s="675"/>
      <c r="BF209" s="675"/>
      <c r="BG209" s="675"/>
      <c r="BH209" s="675"/>
      <c r="BI209" s="675"/>
      <c r="BJ209" s="675"/>
      <c r="BK209" s="675"/>
      <c r="BL209" s="675"/>
      <c r="BM209" s="675"/>
      <c r="BN209" s="675"/>
      <c r="BO209" s="675"/>
      <c r="BP209" s="675"/>
      <c r="BQ209" s="675"/>
      <c r="BR209" s="675"/>
      <c r="BS209" s="675"/>
      <c r="BT209" s="675"/>
      <c r="BU209" s="675"/>
      <c r="BV209" s="675"/>
      <c r="BW209" s="675"/>
      <c r="BX209" s="675"/>
      <c r="BY209" s="675"/>
      <c r="BZ209" s="675"/>
      <c r="CA209" s="675"/>
      <c r="CB209" s="675"/>
      <c r="CC209" s="675"/>
      <c r="CD209" s="675"/>
      <c r="CE209" s="675"/>
      <c r="CF209" s="675"/>
      <c r="CG209" s="675"/>
      <c r="CH209" s="675"/>
      <c r="CI209" s="675"/>
      <c r="CJ209" s="675"/>
      <c r="CK209" s="675"/>
      <c r="CL209" s="675"/>
      <c r="CM209" s="675"/>
      <c r="CN209" s="675"/>
      <c r="CO209" s="675"/>
      <c r="CP209" s="675"/>
      <c r="CQ209" s="675"/>
      <c r="CR209" s="675"/>
      <c r="CS209" s="675"/>
      <c r="CT209" s="675"/>
      <c r="CU209" s="675"/>
      <c r="CV209" s="675"/>
      <c r="CW209" s="675"/>
      <c r="CX209" s="675"/>
      <c r="CY209" s="675"/>
      <c r="CZ209" s="675"/>
      <c r="DA209" s="675"/>
      <c r="DB209" s="675"/>
      <c r="DC209" s="675"/>
      <c r="DD209" s="675"/>
      <c r="DE209" s="675"/>
      <c r="DF209" s="675"/>
      <c r="DG209" s="675"/>
      <c r="DH209" s="675"/>
      <c r="DI209" s="675"/>
      <c r="DJ209" s="675"/>
      <c r="DK209" s="675"/>
      <c r="DL209" s="675"/>
      <c r="DM209" s="675"/>
      <c r="DN209" s="675"/>
      <c r="DO209" s="675"/>
      <c r="DP209" s="675"/>
      <c r="DQ209" s="675"/>
      <c r="DR209" s="675"/>
      <c r="DS209" s="675"/>
      <c r="DT209" s="675"/>
      <c r="DU209" s="675"/>
      <c r="DV209" s="675"/>
      <c r="DW209" s="675"/>
      <c r="DX209" s="675"/>
      <c r="DY209" s="675"/>
      <c r="DZ209" s="675"/>
      <c r="EA209" s="675"/>
      <c r="EB209" s="675"/>
      <c r="EC209" s="675"/>
      <c r="ED209" s="675"/>
      <c r="EE209" s="675"/>
      <c r="EF209" s="675"/>
      <c r="EG209" s="675"/>
      <c r="EH209" s="675"/>
      <c r="EI209" s="675"/>
      <c r="EJ209" s="675"/>
      <c r="EK209" s="675"/>
      <c r="EL209" s="675"/>
      <c r="EM209" s="675"/>
      <c r="EN209" s="675"/>
      <c r="EO209" s="675"/>
      <c r="EP209" s="675"/>
    </row>
    <row r="210" spans="1:146" x14ac:dyDescent="0.15">
      <c r="A210" s="675"/>
      <c r="B210" s="675"/>
      <c r="C210" s="675"/>
      <c r="D210" s="675"/>
      <c r="E210" s="675"/>
      <c r="F210" s="675"/>
      <c r="G210" s="675"/>
      <c r="H210" s="675"/>
      <c r="I210" s="675"/>
      <c r="J210" s="675"/>
      <c r="K210" s="675"/>
      <c r="L210" s="675"/>
      <c r="M210" s="675"/>
      <c r="N210" s="675"/>
      <c r="O210" s="675"/>
      <c r="P210" s="675"/>
      <c r="Q210" s="675"/>
      <c r="R210" s="675"/>
      <c r="S210" s="675"/>
      <c r="T210" s="891"/>
      <c r="U210" s="675"/>
      <c r="V210" s="675"/>
      <c r="W210" s="675"/>
      <c r="X210" s="675"/>
      <c r="Y210" s="675"/>
      <c r="Z210" s="675"/>
      <c r="AA210" s="675"/>
      <c r="AB210" s="675"/>
      <c r="AC210" s="675"/>
      <c r="AD210" s="675"/>
      <c r="AE210" s="675"/>
      <c r="AF210" s="675"/>
      <c r="AG210" s="675"/>
      <c r="AH210" s="675"/>
      <c r="AI210" s="675"/>
      <c r="AJ210" s="675"/>
      <c r="AK210" s="675"/>
      <c r="AL210" s="675"/>
      <c r="AM210" s="675"/>
      <c r="AN210" s="675"/>
      <c r="AO210" s="675"/>
      <c r="AP210" s="675"/>
      <c r="AQ210" s="675"/>
      <c r="AR210" s="675"/>
      <c r="AS210" s="675"/>
      <c r="AT210" s="675"/>
      <c r="AU210" s="752"/>
      <c r="AV210" s="752"/>
      <c r="AW210" s="752"/>
      <c r="AX210" s="752"/>
      <c r="AY210" s="752"/>
      <c r="AZ210" s="675"/>
      <c r="BA210" s="675"/>
      <c r="BB210" s="675"/>
      <c r="BC210" s="675"/>
      <c r="BD210" s="675"/>
      <c r="BE210" s="675"/>
      <c r="BF210" s="675"/>
      <c r="BG210" s="675"/>
      <c r="BH210" s="675"/>
      <c r="BI210" s="675"/>
      <c r="BJ210" s="675"/>
      <c r="BK210" s="675"/>
      <c r="BL210" s="675"/>
      <c r="BM210" s="675"/>
      <c r="BN210" s="675"/>
      <c r="BO210" s="675"/>
      <c r="BP210" s="675"/>
      <c r="BQ210" s="675"/>
      <c r="BR210" s="675"/>
      <c r="BS210" s="675"/>
      <c r="BT210" s="675"/>
      <c r="BU210" s="675"/>
      <c r="BV210" s="675"/>
      <c r="BW210" s="675"/>
      <c r="BX210" s="675"/>
      <c r="BY210" s="675"/>
      <c r="BZ210" s="675"/>
      <c r="CA210" s="675"/>
      <c r="CB210" s="675"/>
      <c r="CC210" s="675"/>
      <c r="CD210" s="675"/>
      <c r="CE210" s="675"/>
      <c r="CF210" s="675"/>
      <c r="CG210" s="675"/>
      <c r="CH210" s="675"/>
      <c r="CI210" s="675"/>
      <c r="CJ210" s="675"/>
      <c r="CK210" s="675"/>
      <c r="CL210" s="675"/>
      <c r="CM210" s="675"/>
      <c r="CN210" s="675"/>
      <c r="CO210" s="675"/>
      <c r="CP210" s="675"/>
      <c r="CQ210" s="675"/>
      <c r="CR210" s="675"/>
      <c r="CS210" s="675"/>
      <c r="CT210" s="675"/>
      <c r="CU210" s="675"/>
      <c r="CV210" s="675"/>
      <c r="CW210" s="675"/>
      <c r="CX210" s="675"/>
      <c r="CY210" s="675"/>
      <c r="CZ210" s="675"/>
      <c r="DA210" s="675"/>
      <c r="DB210" s="675"/>
      <c r="DC210" s="675"/>
      <c r="DD210" s="675"/>
      <c r="DE210" s="675"/>
      <c r="DF210" s="675"/>
      <c r="DG210" s="675"/>
      <c r="DH210" s="675"/>
      <c r="DI210" s="675"/>
      <c r="DJ210" s="675"/>
      <c r="DK210" s="675"/>
      <c r="DL210" s="675"/>
      <c r="DM210" s="675"/>
      <c r="DN210" s="675"/>
      <c r="DO210" s="675"/>
      <c r="DP210" s="675"/>
      <c r="DQ210" s="675"/>
      <c r="DR210" s="675"/>
      <c r="DS210" s="675"/>
      <c r="DT210" s="675"/>
      <c r="DU210" s="675"/>
      <c r="DV210" s="675"/>
      <c r="DW210" s="675"/>
      <c r="DX210" s="675"/>
      <c r="DY210" s="675"/>
      <c r="DZ210" s="675"/>
      <c r="EA210" s="675"/>
      <c r="EB210" s="675"/>
      <c r="EC210" s="675"/>
      <c r="ED210" s="675"/>
      <c r="EE210" s="675"/>
      <c r="EF210" s="675"/>
      <c r="EG210" s="675"/>
      <c r="EH210" s="675"/>
      <c r="EI210" s="675"/>
      <c r="EJ210" s="675"/>
      <c r="EK210" s="675"/>
      <c r="EL210" s="675"/>
      <c r="EM210" s="675"/>
      <c r="EN210" s="675"/>
      <c r="EO210" s="675"/>
      <c r="EP210" s="675"/>
    </row>
    <row r="211" spans="1:146" x14ac:dyDescent="0.15">
      <c r="A211" s="675"/>
      <c r="B211" s="675"/>
      <c r="C211" s="675"/>
      <c r="D211" s="675"/>
      <c r="E211" s="675"/>
      <c r="F211" s="675"/>
      <c r="G211" s="675"/>
      <c r="H211" s="675"/>
      <c r="I211" s="675"/>
      <c r="J211" s="675"/>
      <c r="K211" s="675"/>
      <c r="L211" s="675"/>
      <c r="M211" s="675"/>
      <c r="N211" s="675"/>
      <c r="O211" s="675"/>
      <c r="P211" s="675"/>
      <c r="Q211" s="675"/>
      <c r="R211" s="675"/>
      <c r="S211" s="675"/>
      <c r="T211" s="891"/>
      <c r="U211" s="675"/>
      <c r="V211" s="675"/>
      <c r="W211" s="675"/>
      <c r="X211" s="675"/>
      <c r="Y211" s="675"/>
      <c r="Z211" s="675"/>
      <c r="AA211" s="675"/>
      <c r="AB211" s="675"/>
      <c r="AC211" s="675"/>
      <c r="AD211" s="675"/>
      <c r="AE211" s="675"/>
      <c r="AF211" s="675"/>
      <c r="AG211" s="675"/>
      <c r="AH211" s="675"/>
      <c r="AI211" s="675"/>
      <c r="AJ211" s="675"/>
      <c r="AK211" s="675"/>
      <c r="AL211" s="675"/>
      <c r="AM211" s="675"/>
      <c r="AN211" s="675"/>
      <c r="AO211" s="675"/>
      <c r="AP211" s="675"/>
      <c r="AQ211" s="675"/>
      <c r="AR211" s="675"/>
      <c r="AS211" s="675"/>
      <c r="AT211" s="675"/>
      <c r="AU211" s="752"/>
      <c r="AV211" s="752"/>
      <c r="AW211" s="752"/>
      <c r="AX211" s="752"/>
      <c r="AY211" s="752"/>
      <c r="AZ211" s="675"/>
      <c r="BA211" s="675"/>
      <c r="BB211" s="675"/>
      <c r="BC211" s="675"/>
      <c r="BD211" s="675"/>
      <c r="BE211" s="675"/>
      <c r="BF211" s="675"/>
      <c r="BG211" s="675"/>
      <c r="BH211" s="675"/>
      <c r="BI211" s="675"/>
      <c r="BJ211" s="675"/>
      <c r="BK211" s="675"/>
      <c r="BL211" s="675"/>
      <c r="BM211" s="675"/>
      <c r="BN211" s="675"/>
      <c r="BO211" s="675"/>
      <c r="BP211" s="675"/>
      <c r="BQ211" s="675"/>
      <c r="BR211" s="675"/>
      <c r="BS211" s="675"/>
      <c r="BT211" s="675"/>
      <c r="BU211" s="675"/>
      <c r="BV211" s="675"/>
      <c r="BW211" s="675"/>
      <c r="BX211" s="675"/>
      <c r="BY211" s="675"/>
      <c r="BZ211" s="675"/>
      <c r="CA211" s="675"/>
      <c r="CB211" s="675"/>
      <c r="CC211" s="675"/>
      <c r="CD211" s="675"/>
      <c r="CE211" s="675"/>
      <c r="CF211" s="675"/>
      <c r="CG211" s="675"/>
      <c r="CH211" s="675"/>
      <c r="CI211" s="675"/>
      <c r="CJ211" s="675"/>
      <c r="CK211" s="675"/>
      <c r="CL211" s="675"/>
      <c r="CM211" s="675"/>
      <c r="CN211" s="675"/>
      <c r="CO211" s="675"/>
      <c r="CP211" s="675"/>
      <c r="CQ211" s="675"/>
      <c r="CR211" s="675"/>
      <c r="CS211" s="675"/>
      <c r="CT211" s="675"/>
      <c r="CU211" s="675"/>
      <c r="CV211" s="675"/>
      <c r="CW211" s="675"/>
      <c r="CX211" s="675"/>
      <c r="CY211" s="675"/>
      <c r="CZ211" s="675"/>
      <c r="DA211" s="675"/>
      <c r="DB211" s="675"/>
      <c r="DC211" s="675"/>
      <c r="DD211" s="675"/>
      <c r="DE211" s="675"/>
      <c r="DF211" s="675"/>
      <c r="DG211" s="675"/>
      <c r="DH211" s="675"/>
      <c r="DI211" s="675"/>
      <c r="DJ211" s="675"/>
      <c r="DK211" s="675"/>
      <c r="DL211" s="675"/>
      <c r="DM211" s="675"/>
      <c r="DN211" s="675"/>
      <c r="DO211" s="675"/>
      <c r="DP211" s="675"/>
      <c r="DQ211" s="675"/>
      <c r="DR211" s="675"/>
      <c r="DS211" s="675"/>
      <c r="DT211" s="675"/>
      <c r="DU211" s="675"/>
      <c r="DV211" s="675"/>
      <c r="DW211" s="675"/>
      <c r="DX211" s="675"/>
      <c r="DY211" s="675"/>
      <c r="DZ211" s="675"/>
      <c r="EA211" s="675"/>
      <c r="EB211" s="675"/>
      <c r="EC211" s="675"/>
      <c r="ED211" s="675"/>
      <c r="EE211" s="675"/>
      <c r="EF211" s="675"/>
      <c r="EG211" s="675"/>
      <c r="EH211" s="675"/>
      <c r="EI211" s="675"/>
      <c r="EJ211" s="675"/>
      <c r="EK211" s="675"/>
      <c r="EL211" s="675"/>
      <c r="EM211" s="675"/>
      <c r="EN211" s="675"/>
      <c r="EO211" s="675"/>
      <c r="EP211" s="675"/>
    </row>
    <row r="212" spans="1:146" x14ac:dyDescent="0.15">
      <c r="A212" s="675"/>
      <c r="B212" s="675"/>
      <c r="C212" s="675"/>
      <c r="D212" s="675"/>
      <c r="E212" s="675"/>
      <c r="F212" s="675"/>
      <c r="G212" s="675"/>
      <c r="H212" s="675"/>
      <c r="I212" s="675"/>
      <c r="J212" s="675"/>
      <c r="K212" s="675"/>
      <c r="L212" s="675"/>
      <c r="M212" s="675"/>
      <c r="N212" s="675"/>
      <c r="O212" s="675"/>
      <c r="P212" s="675"/>
      <c r="Q212" s="675"/>
      <c r="R212" s="675"/>
      <c r="S212" s="675"/>
      <c r="T212" s="891"/>
      <c r="U212" s="675"/>
      <c r="V212" s="675"/>
      <c r="W212" s="675"/>
      <c r="X212" s="675"/>
      <c r="Y212" s="675"/>
      <c r="Z212" s="675"/>
      <c r="AA212" s="675"/>
      <c r="AB212" s="675"/>
      <c r="AC212" s="675"/>
      <c r="AD212" s="675"/>
      <c r="AE212" s="675"/>
      <c r="AF212" s="675"/>
      <c r="AG212" s="675"/>
      <c r="AH212" s="675"/>
      <c r="AI212" s="675"/>
      <c r="AJ212" s="675"/>
      <c r="AK212" s="675"/>
      <c r="AL212" s="675"/>
      <c r="AM212" s="675"/>
      <c r="AN212" s="675"/>
      <c r="AO212" s="675"/>
      <c r="AP212" s="675"/>
      <c r="AQ212" s="675"/>
      <c r="AR212" s="675"/>
      <c r="AS212" s="675"/>
      <c r="AT212" s="675"/>
      <c r="AU212" s="752"/>
      <c r="AV212" s="752"/>
      <c r="AW212" s="752"/>
      <c r="AX212" s="752"/>
      <c r="AY212" s="752"/>
      <c r="AZ212" s="675"/>
      <c r="BA212" s="675"/>
      <c r="BB212" s="675"/>
      <c r="BC212" s="675"/>
      <c r="BD212" s="675"/>
      <c r="BE212" s="675"/>
      <c r="BF212" s="675"/>
      <c r="BG212" s="675"/>
      <c r="BH212" s="675"/>
      <c r="BI212" s="675"/>
      <c r="BJ212" s="675"/>
      <c r="BK212" s="675"/>
      <c r="BL212" s="675"/>
      <c r="BM212" s="675"/>
      <c r="BN212" s="675"/>
      <c r="BO212" s="675"/>
      <c r="BP212" s="675"/>
      <c r="BQ212" s="675"/>
      <c r="BR212" s="675"/>
      <c r="BS212" s="675"/>
      <c r="BT212" s="675"/>
      <c r="BU212" s="675"/>
      <c r="BV212" s="675"/>
      <c r="BW212" s="675"/>
      <c r="BX212" s="675"/>
      <c r="BY212" s="675"/>
      <c r="BZ212" s="675"/>
      <c r="CA212" s="675"/>
      <c r="CB212" s="675"/>
      <c r="CC212" s="675"/>
      <c r="CD212" s="675"/>
      <c r="CE212" s="675"/>
      <c r="CF212" s="675"/>
      <c r="CG212" s="675"/>
      <c r="CH212" s="675"/>
      <c r="CI212" s="675"/>
      <c r="CJ212" s="675"/>
      <c r="CK212" s="675"/>
      <c r="CL212" s="675"/>
      <c r="CM212" s="675"/>
      <c r="CN212" s="675"/>
      <c r="CO212" s="675"/>
      <c r="CP212" s="675"/>
      <c r="CQ212" s="675"/>
      <c r="CR212" s="675"/>
      <c r="CS212" s="675"/>
      <c r="CT212" s="675"/>
      <c r="CU212" s="675"/>
      <c r="CV212" s="675"/>
      <c r="CW212" s="675"/>
      <c r="CX212" s="675"/>
      <c r="CY212" s="675"/>
      <c r="CZ212" s="675"/>
      <c r="DA212" s="675"/>
      <c r="DB212" s="675"/>
      <c r="DC212" s="675"/>
      <c r="DD212" s="675"/>
      <c r="DE212" s="675"/>
      <c r="DF212" s="675"/>
      <c r="DG212" s="675"/>
      <c r="DH212" s="675"/>
      <c r="DI212" s="675"/>
      <c r="DJ212" s="675"/>
      <c r="DK212" s="675"/>
      <c r="DL212" s="675"/>
      <c r="DM212" s="675"/>
      <c r="DN212" s="675"/>
      <c r="DO212" s="675"/>
      <c r="DP212" s="675"/>
      <c r="DQ212" s="675"/>
      <c r="DR212" s="675"/>
      <c r="DS212" s="675"/>
      <c r="DT212" s="675"/>
      <c r="DU212" s="675"/>
      <c r="DV212" s="675"/>
      <c r="DW212" s="675"/>
      <c r="DX212" s="675"/>
      <c r="DY212" s="675"/>
      <c r="DZ212" s="675"/>
      <c r="EA212" s="675"/>
      <c r="EB212" s="675"/>
      <c r="EC212" s="675"/>
      <c r="ED212" s="675"/>
      <c r="EE212" s="675"/>
      <c r="EF212" s="675"/>
      <c r="EG212" s="675"/>
      <c r="EH212" s="675"/>
      <c r="EI212" s="675"/>
      <c r="EJ212" s="675"/>
      <c r="EK212" s="675"/>
      <c r="EL212" s="675"/>
      <c r="EM212" s="675"/>
      <c r="EN212" s="675"/>
      <c r="EO212" s="675"/>
      <c r="EP212" s="675"/>
    </row>
    <row r="213" spans="1:146" x14ac:dyDescent="0.15">
      <c r="A213" s="675"/>
      <c r="B213" s="675"/>
      <c r="C213" s="675"/>
      <c r="D213" s="675"/>
      <c r="E213" s="675"/>
      <c r="F213" s="675"/>
      <c r="G213" s="675"/>
      <c r="H213" s="675"/>
      <c r="I213" s="675"/>
      <c r="J213" s="675"/>
      <c r="K213" s="675"/>
      <c r="L213" s="675"/>
      <c r="M213" s="675"/>
      <c r="N213" s="675"/>
      <c r="O213" s="675"/>
      <c r="P213" s="675"/>
      <c r="Q213" s="675"/>
      <c r="R213" s="675"/>
      <c r="S213" s="675"/>
      <c r="T213" s="891"/>
      <c r="U213" s="675"/>
      <c r="V213" s="675"/>
      <c r="W213" s="675"/>
      <c r="X213" s="675"/>
      <c r="Y213" s="675"/>
      <c r="Z213" s="675"/>
      <c r="AA213" s="675"/>
      <c r="AB213" s="675"/>
      <c r="AC213" s="675"/>
      <c r="AD213" s="675"/>
      <c r="AE213" s="675"/>
      <c r="AF213" s="675"/>
      <c r="AG213" s="675"/>
      <c r="AH213" s="675"/>
      <c r="AI213" s="675"/>
      <c r="AJ213" s="675"/>
      <c r="AK213" s="675"/>
      <c r="AL213" s="675"/>
      <c r="AM213" s="675"/>
      <c r="AN213" s="675"/>
      <c r="AO213" s="675"/>
      <c r="AP213" s="675"/>
      <c r="AQ213" s="675"/>
      <c r="AR213" s="675"/>
      <c r="AS213" s="675"/>
      <c r="AT213" s="675"/>
      <c r="AU213" s="752"/>
      <c r="AV213" s="752"/>
      <c r="AW213" s="752"/>
      <c r="AX213" s="752"/>
      <c r="AY213" s="752"/>
      <c r="AZ213" s="675"/>
      <c r="BA213" s="675"/>
      <c r="BB213" s="675"/>
      <c r="BC213" s="675"/>
      <c r="BD213" s="675"/>
      <c r="BE213" s="675"/>
      <c r="BF213" s="675"/>
      <c r="BG213" s="675"/>
      <c r="BH213" s="675"/>
      <c r="BI213" s="675"/>
      <c r="BJ213" s="675"/>
      <c r="BK213" s="675"/>
      <c r="BL213" s="675"/>
      <c r="BM213" s="675"/>
      <c r="BN213" s="675"/>
      <c r="BO213" s="675"/>
      <c r="BP213" s="675"/>
      <c r="BQ213" s="675"/>
      <c r="BR213" s="675"/>
      <c r="BS213" s="675"/>
      <c r="BT213" s="675"/>
      <c r="BU213" s="675"/>
      <c r="BV213" s="675"/>
      <c r="BW213" s="675"/>
      <c r="BX213" s="675"/>
      <c r="BY213" s="675"/>
      <c r="BZ213" s="675"/>
      <c r="CA213" s="675"/>
      <c r="CB213" s="675"/>
      <c r="CC213" s="675"/>
      <c r="CD213" s="675"/>
      <c r="CE213" s="675"/>
      <c r="CF213" s="675"/>
      <c r="CG213" s="675"/>
      <c r="CH213" s="675"/>
      <c r="CI213" s="675"/>
      <c r="CJ213" s="675"/>
      <c r="CK213" s="675"/>
      <c r="CL213" s="675"/>
      <c r="CM213" s="675"/>
      <c r="CN213" s="675"/>
      <c r="CO213" s="675"/>
      <c r="CP213" s="675"/>
      <c r="CQ213" s="675"/>
      <c r="CR213" s="675"/>
      <c r="CS213" s="675"/>
      <c r="CT213" s="675"/>
      <c r="CU213" s="675"/>
      <c r="CV213" s="675"/>
      <c r="CW213" s="675"/>
      <c r="CX213" s="675"/>
      <c r="CY213" s="675"/>
      <c r="CZ213" s="675"/>
      <c r="DA213" s="675"/>
      <c r="DB213" s="675"/>
      <c r="DC213" s="675"/>
      <c r="DD213" s="675"/>
      <c r="DE213" s="675"/>
      <c r="DF213" s="675"/>
      <c r="DG213" s="675"/>
      <c r="DH213" s="675"/>
      <c r="DI213" s="675"/>
      <c r="DJ213" s="675"/>
      <c r="DK213" s="675"/>
      <c r="DL213" s="675"/>
      <c r="DM213" s="675"/>
      <c r="DN213" s="675"/>
      <c r="DO213" s="675"/>
      <c r="DP213" s="675"/>
      <c r="DQ213" s="675"/>
      <c r="DR213" s="675"/>
      <c r="DS213" s="675"/>
      <c r="DT213" s="675"/>
      <c r="DU213" s="675"/>
      <c r="DV213" s="675"/>
      <c r="DW213" s="675"/>
      <c r="DX213" s="675"/>
      <c r="DY213" s="675"/>
      <c r="DZ213" s="675"/>
      <c r="EA213" s="675"/>
      <c r="EB213" s="675"/>
      <c r="EC213" s="675"/>
      <c r="ED213" s="675"/>
      <c r="EE213" s="675"/>
      <c r="EF213" s="675"/>
      <c r="EG213" s="675"/>
      <c r="EH213" s="675"/>
      <c r="EI213" s="675"/>
      <c r="EJ213" s="675"/>
      <c r="EK213" s="675"/>
      <c r="EL213" s="675"/>
      <c r="EM213" s="675"/>
      <c r="EN213" s="675"/>
      <c r="EO213" s="675"/>
      <c r="EP213" s="675"/>
    </row>
    <row r="214" spans="1:146" x14ac:dyDescent="0.15">
      <c r="A214" s="675"/>
      <c r="B214" s="675"/>
      <c r="C214" s="675"/>
      <c r="D214" s="675"/>
      <c r="E214" s="675"/>
      <c r="F214" s="675"/>
      <c r="G214" s="675"/>
      <c r="H214" s="675"/>
      <c r="I214" s="675"/>
      <c r="J214" s="675"/>
      <c r="K214" s="675"/>
      <c r="L214" s="675"/>
      <c r="M214" s="675"/>
      <c r="N214" s="675"/>
      <c r="O214" s="675"/>
      <c r="P214" s="675"/>
      <c r="Q214" s="675"/>
      <c r="R214" s="675"/>
      <c r="S214" s="675"/>
      <c r="T214" s="891"/>
      <c r="U214" s="675"/>
      <c r="V214" s="675"/>
      <c r="W214" s="675"/>
      <c r="X214" s="675"/>
      <c r="Y214" s="675"/>
      <c r="Z214" s="675"/>
      <c r="AA214" s="675"/>
      <c r="AB214" s="675"/>
      <c r="AC214" s="675"/>
      <c r="AD214" s="675"/>
      <c r="AE214" s="675"/>
      <c r="AF214" s="675"/>
      <c r="AG214" s="675"/>
      <c r="AH214" s="675"/>
      <c r="AI214" s="675"/>
      <c r="AJ214" s="675"/>
      <c r="AK214" s="675"/>
      <c r="AL214" s="675"/>
      <c r="AM214" s="675"/>
      <c r="AN214" s="675"/>
      <c r="AO214" s="675"/>
      <c r="AP214" s="675"/>
      <c r="AQ214" s="675"/>
      <c r="AR214" s="675"/>
      <c r="AS214" s="675"/>
      <c r="AT214" s="675"/>
      <c r="AU214" s="752"/>
      <c r="AV214" s="752"/>
      <c r="AW214" s="752"/>
      <c r="AX214" s="752"/>
      <c r="AY214" s="752"/>
      <c r="AZ214" s="675"/>
      <c r="BA214" s="675"/>
      <c r="BB214" s="675"/>
      <c r="BC214" s="675"/>
      <c r="BD214" s="675"/>
      <c r="BE214" s="675"/>
      <c r="BF214" s="675"/>
      <c r="BG214" s="675"/>
      <c r="BH214" s="675"/>
      <c r="BI214" s="675"/>
      <c r="BJ214" s="675"/>
      <c r="BK214" s="675"/>
      <c r="BL214" s="675"/>
      <c r="BM214" s="675"/>
      <c r="BN214" s="675"/>
      <c r="BO214" s="675"/>
      <c r="BP214" s="675"/>
      <c r="BQ214" s="675"/>
      <c r="BR214" s="675"/>
      <c r="BS214" s="675"/>
      <c r="BT214" s="675"/>
      <c r="BU214" s="675"/>
      <c r="BV214" s="675"/>
      <c r="BW214" s="675"/>
      <c r="BX214" s="675"/>
      <c r="BY214" s="675"/>
      <c r="BZ214" s="675"/>
      <c r="CA214" s="675"/>
      <c r="CB214" s="675"/>
      <c r="CC214" s="675"/>
      <c r="CD214" s="675"/>
      <c r="CE214" s="675"/>
      <c r="CF214" s="675"/>
      <c r="CG214" s="675"/>
      <c r="CH214" s="675"/>
      <c r="CI214" s="675"/>
      <c r="CJ214" s="675"/>
      <c r="CK214" s="675"/>
      <c r="CL214" s="675"/>
      <c r="CM214" s="675"/>
      <c r="CN214" s="675"/>
      <c r="CO214" s="675"/>
      <c r="CP214" s="675"/>
      <c r="CQ214" s="675"/>
      <c r="CR214" s="675"/>
      <c r="CS214" s="675"/>
      <c r="CT214" s="675"/>
      <c r="CU214" s="675"/>
      <c r="CV214" s="675"/>
      <c r="CW214" s="675"/>
      <c r="CX214" s="675"/>
      <c r="CY214" s="675"/>
      <c r="CZ214" s="675"/>
      <c r="DA214" s="675"/>
      <c r="DB214" s="675"/>
      <c r="DC214" s="675"/>
      <c r="DD214" s="675"/>
      <c r="DE214" s="675"/>
      <c r="DF214" s="675"/>
      <c r="DG214" s="675"/>
      <c r="DH214" s="675"/>
      <c r="DI214" s="675"/>
      <c r="DJ214" s="675"/>
      <c r="DK214" s="675"/>
      <c r="DL214" s="675"/>
      <c r="DM214" s="675"/>
      <c r="DN214" s="675"/>
      <c r="DO214" s="675"/>
      <c r="DP214" s="675"/>
      <c r="DQ214" s="675"/>
      <c r="DR214" s="675"/>
      <c r="DS214" s="675"/>
      <c r="DT214" s="675"/>
      <c r="DU214" s="675"/>
      <c r="DV214" s="675"/>
      <c r="DW214" s="675"/>
      <c r="DX214" s="675"/>
      <c r="DY214" s="675"/>
      <c r="DZ214" s="675"/>
      <c r="EA214" s="675"/>
      <c r="EB214" s="675"/>
      <c r="EC214" s="675"/>
      <c r="ED214" s="675"/>
      <c r="EE214" s="675"/>
      <c r="EF214" s="675"/>
      <c r="EG214" s="675"/>
      <c r="EH214" s="675"/>
      <c r="EI214" s="675"/>
      <c r="EJ214" s="675"/>
      <c r="EK214" s="675"/>
      <c r="EL214" s="675"/>
      <c r="EM214" s="675"/>
      <c r="EN214" s="675"/>
      <c r="EO214" s="675"/>
      <c r="EP214" s="675"/>
    </row>
    <row r="215" spans="1:146" x14ac:dyDescent="0.15">
      <c r="A215" s="675"/>
      <c r="B215" s="675"/>
      <c r="C215" s="675"/>
      <c r="D215" s="675"/>
      <c r="E215" s="675"/>
      <c r="F215" s="675"/>
      <c r="G215" s="675"/>
      <c r="H215" s="675"/>
      <c r="I215" s="675"/>
      <c r="J215" s="675"/>
      <c r="K215" s="675"/>
      <c r="L215" s="675"/>
      <c r="M215" s="675"/>
      <c r="N215" s="675"/>
      <c r="O215" s="675"/>
      <c r="P215" s="675"/>
      <c r="Q215" s="675"/>
      <c r="R215" s="675"/>
      <c r="S215" s="675"/>
      <c r="T215" s="891"/>
      <c r="U215" s="675"/>
      <c r="V215" s="675"/>
      <c r="W215" s="675"/>
      <c r="X215" s="675"/>
      <c r="Y215" s="675"/>
      <c r="Z215" s="675"/>
      <c r="AA215" s="675"/>
      <c r="AB215" s="675"/>
      <c r="AC215" s="675"/>
      <c r="AD215" s="675"/>
      <c r="AE215" s="675"/>
      <c r="AF215" s="675"/>
      <c r="AG215" s="675"/>
      <c r="AH215" s="675"/>
      <c r="AI215" s="675"/>
      <c r="AJ215" s="675"/>
      <c r="AK215" s="675"/>
      <c r="AL215" s="675"/>
      <c r="AM215" s="675"/>
      <c r="AN215" s="675"/>
      <c r="AO215" s="675"/>
      <c r="AP215" s="675"/>
      <c r="AQ215" s="675"/>
      <c r="AR215" s="675"/>
      <c r="AS215" s="675"/>
      <c r="AT215" s="675"/>
      <c r="AU215" s="752"/>
      <c r="AV215" s="752"/>
      <c r="AW215" s="752"/>
      <c r="AX215" s="752"/>
      <c r="AY215" s="752"/>
      <c r="AZ215" s="675"/>
      <c r="BA215" s="675"/>
      <c r="BB215" s="675"/>
      <c r="BC215" s="675"/>
      <c r="BD215" s="675"/>
      <c r="BE215" s="675"/>
      <c r="BF215" s="675"/>
      <c r="BG215" s="675"/>
      <c r="BH215" s="675"/>
      <c r="BI215" s="675"/>
      <c r="BJ215" s="675"/>
      <c r="BK215" s="675"/>
      <c r="BL215" s="675"/>
      <c r="BM215" s="675"/>
      <c r="BN215" s="675"/>
      <c r="BO215" s="675"/>
      <c r="BP215" s="675"/>
      <c r="BQ215" s="675"/>
      <c r="BR215" s="675"/>
      <c r="BS215" s="675"/>
      <c r="BT215" s="675"/>
      <c r="BU215" s="675"/>
      <c r="BV215" s="675"/>
      <c r="BW215" s="675"/>
      <c r="BX215" s="675"/>
      <c r="BY215" s="675"/>
      <c r="BZ215" s="675"/>
      <c r="CA215" s="675"/>
      <c r="CB215" s="675"/>
      <c r="CC215" s="675"/>
      <c r="CD215" s="675"/>
      <c r="CE215" s="675"/>
      <c r="CF215" s="675"/>
      <c r="CG215" s="675"/>
      <c r="CH215" s="675"/>
      <c r="CI215" s="675"/>
      <c r="CJ215" s="675"/>
      <c r="CK215" s="675"/>
      <c r="CL215" s="675"/>
      <c r="CM215" s="675"/>
      <c r="CN215" s="675"/>
      <c r="CO215" s="675"/>
      <c r="CP215" s="675"/>
      <c r="CQ215" s="675"/>
      <c r="CR215" s="675"/>
      <c r="CS215" s="675"/>
      <c r="CT215" s="675"/>
      <c r="CU215" s="675"/>
      <c r="CV215" s="675"/>
      <c r="CW215" s="675"/>
      <c r="CX215" s="675"/>
      <c r="CY215" s="675"/>
      <c r="CZ215" s="675"/>
      <c r="DA215" s="675"/>
      <c r="DB215" s="675"/>
      <c r="DC215" s="675"/>
      <c r="DD215" s="675"/>
      <c r="DE215" s="675"/>
      <c r="DF215" s="675"/>
      <c r="DG215" s="675"/>
      <c r="DH215" s="675"/>
      <c r="DI215" s="675"/>
      <c r="DJ215" s="675"/>
      <c r="DK215" s="675"/>
      <c r="DL215" s="675"/>
      <c r="DM215" s="675"/>
      <c r="DN215" s="675"/>
      <c r="DO215" s="675"/>
      <c r="DP215" s="675"/>
      <c r="DQ215" s="675"/>
      <c r="DR215" s="675"/>
      <c r="DS215" s="675"/>
      <c r="DT215" s="675"/>
      <c r="DU215" s="675"/>
      <c r="DV215" s="675"/>
      <c r="DW215" s="675"/>
      <c r="DX215" s="675"/>
      <c r="DY215" s="675"/>
      <c r="DZ215" s="675"/>
      <c r="EA215" s="675"/>
      <c r="EB215" s="675"/>
      <c r="EC215" s="675"/>
      <c r="ED215" s="675"/>
      <c r="EE215" s="675"/>
      <c r="EF215" s="675"/>
      <c r="EG215" s="675"/>
      <c r="EH215" s="675"/>
      <c r="EI215" s="675"/>
      <c r="EJ215" s="675"/>
      <c r="EK215" s="675"/>
      <c r="EL215" s="675"/>
      <c r="EM215" s="675"/>
      <c r="EN215" s="675"/>
      <c r="EO215" s="675"/>
      <c r="EP215" s="675"/>
    </row>
    <row r="216" spans="1:146" x14ac:dyDescent="0.15">
      <c r="A216" s="675"/>
      <c r="B216" s="675"/>
      <c r="C216" s="675"/>
      <c r="D216" s="675"/>
      <c r="E216" s="675"/>
      <c r="F216" s="675"/>
      <c r="G216" s="675"/>
      <c r="H216" s="675"/>
      <c r="I216" s="675"/>
      <c r="J216" s="675"/>
      <c r="K216" s="675"/>
      <c r="L216" s="675"/>
      <c r="M216" s="675"/>
      <c r="N216" s="675"/>
      <c r="O216" s="675"/>
      <c r="P216" s="675"/>
      <c r="Q216" s="675"/>
      <c r="R216" s="675"/>
      <c r="S216" s="675"/>
      <c r="T216" s="891"/>
      <c r="U216" s="675"/>
      <c r="V216" s="675"/>
      <c r="W216" s="675"/>
      <c r="X216" s="675"/>
      <c r="Y216" s="675"/>
      <c r="Z216" s="675"/>
      <c r="AA216" s="675"/>
      <c r="AB216" s="675"/>
      <c r="AC216" s="675"/>
      <c r="AD216" s="675"/>
      <c r="AE216" s="675"/>
      <c r="AF216" s="675"/>
      <c r="AG216" s="675"/>
      <c r="AH216" s="675"/>
      <c r="AI216" s="675"/>
      <c r="AJ216" s="675"/>
      <c r="AK216" s="675"/>
      <c r="AL216" s="675"/>
      <c r="AM216" s="675"/>
      <c r="AN216" s="675"/>
      <c r="AO216" s="675"/>
      <c r="AP216" s="675"/>
      <c r="AQ216" s="675"/>
      <c r="AR216" s="675"/>
      <c r="AS216" s="675"/>
      <c r="AT216" s="675"/>
      <c r="AU216" s="752"/>
      <c r="AV216" s="752"/>
      <c r="AW216" s="752"/>
      <c r="AX216" s="752"/>
      <c r="AY216" s="752"/>
      <c r="AZ216" s="675"/>
      <c r="BA216" s="675"/>
      <c r="BB216" s="675"/>
      <c r="BC216" s="675"/>
      <c r="BD216" s="675"/>
      <c r="BE216" s="675"/>
      <c r="BF216" s="675"/>
      <c r="BG216" s="675"/>
      <c r="BH216" s="675"/>
      <c r="BI216" s="675"/>
      <c r="BJ216" s="675"/>
      <c r="BK216" s="675"/>
      <c r="BL216" s="675"/>
      <c r="BM216" s="675"/>
      <c r="BN216" s="675"/>
      <c r="BO216" s="675"/>
      <c r="BP216" s="675"/>
      <c r="BQ216" s="675"/>
      <c r="BR216" s="675"/>
      <c r="BS216" s="675"/>
      <c r="BT216" s="675"/>
      <c r="BU216" s="675"/>
      <c r="BV216" s="675"/>
      <c r="BW216" s="675"/>
      <c r="BX216" s="675"/>
      <c r="BY216" s="675"/>
      <c r="BZ216" s="675"/>
      <c r="CA216" s="675"/>
      <c r="CB216" s="675"/>
      <c r="CC216" s="675"/>
      <c r="CD216" s="675"/>
      <c r="CE216" s="675"/>
      <c r="CF216" s="675"/>
      <c r="CG216" s="675"/>
      <c r="CH216" s="675"/>
      <c r="CI216" s="675"/>
      <c r="CJ216" s="675"/>
      <c r="CK216" s="675"/>
      <c r="CL216" s="675"/>
      <c r="CM216" s="675"/>
      <c r="CN216" s="675"/>
      <c r="CO216" s="675"/>
      <c r="CP216" s="675"/>
      <c r="CQ216" s="675"/>
      <c r="CR216" s="675"/>
      <c r="CS216" s="675"/>
      <c r="CT216" s="675"/>
      <c r="CU216" s="675"/>
      <c r="CV216" s="675"/>
      <c r="CW216" s="675"/>
      <c r="CX216" s="675"/>
      <c r="CY216" s="675"/>
      <c r="CZ216" s="675"/>
      <c r="DA216" s="675"/>
      <c r="DB216" s="675"/>
      <c r="DC216" s="675"/>
      <c r="DD216" s="675"/>
      <c r="DE216" s="675"/>
      <c r="DF216" s="675"/>
      <c r="DG216" s="675"/>
      <c r="DH216" s="675"/>
      <c r="DI216" s="675"/>
      <c r="DJ216" s="675"/>
      <c r="DK216" s="675"/>
      <c r="DL216" s="675"/>
      <c r="DM216" s="675"/>
      <c r="DN216" s="675"/>
      <c r="DO216" s="675"/>
      <c r="DP216" s="675"/>
      <c r="DQ216" s="675"/>
      <c r="DR216" s="675"/>
      <c r="DS216" s="675"/>
      <c r="DT216" s="675"/>
      <c r="DU216" s="675"/>
      <c r="DV216" s="675"/>
      <c r="DW216" s="675"/>
      <c r="DX216" s="675"/>
      <c r="DY216" s="675"/>
      <c r="DZ216" s="675"/>
      <c r="EA216" s="675"/>
      <c r="EB216" s="675"/>
      <c r="EC216" s="675"/>
      <c r="ED216" s="675"/>
      <c r="EE216" s="675"/>
      <c r="EF216" s="675"/>
      <c r="EG216" s="675"/>
      <c r="EH216" s="675"/>
      <c r="EI216" s="675"/>
      <c r="EJ216" s="675"/>
      <c r="EK216" s="675"/>
      <c r="EL216" s="675"/>
      <c r="EM216" s="675"/>
      <c r="EN216" s="675"/>
      <c r="EO216" s="675"/>
      <c r="EP216" s="675"/>
    </row>
    <row r="217" spans="1:146" x14ac:dyDescent="0.15">
      <c r="A217" s="675"/>
      <c r="B217" s="675"/>
      <c r="C217" s="675"/>
      <c r="D217" s="675"/>
      <c r="E217" s="675"/>
      <c r="F217" s="675"/>
      <c r="G217" s="675"/>
      <c r="H217" s="675"/>
      <c r="I217" s="675"/>
      <c r="J217" s="675"/>
      <c r="K217" s="675"/>
      <c r="L217" s="675"/>
      <c r="M217" s="675"/>
      <c r="N217" s="675"/>
      <c r="O217" s="675"/>
      <c r="P217" s="675"/>
      <c r="Q217" s="675"/>
      <c r="R217" s="675"/>
      <c r="S217" s="675"/>
      <c r="T217" s="891"/>
      <c r="U217" s="675"/>
      <c r="V217" s="675"/>
      <c r="W217" s="675"/>
      <c r="X217" s="675"/>
      <c r="Y217" s="675"/>
      <c r="Z217" s="675"/>
      <c r="AA217" s="675"/>
      <c r="AB217" s="675"/>
      <c r="AC217" s="675"/>
      <c r="AD217" s="675"/>
      <c r="AE217" s="675"/>
      <c r="AF217" s="675"/>
      <c r="AG217" s="675"/>
      <c r="AH217" s="675"/>
      <c r="AI217" s="675"/>
      <c r="AJ217" s="675"/>
      <c r="AK217" s="675"/>
      <c r="AL217" s="675"/>
      <c r="AM217" s="675"/>
      <c r="AN217" s="675"/>
      <c r="AO217" s="675"/>
      <c r="AP217" s="675"/>
      <c r="AQ217" s="675"/>
      <c r="AR217" s="675"/>
      <c r="AS217" s="675"/>
      <c r="AT217" s="675"/>
      <c r="AU217" s="752"/>
      <c r="AV217" s="752"/>
      <c r="AW217" s="752"/>
      <c r="AX217" s="752"/>
      <c r="AY217" s="752"/>
      <c r="AZ217" s="675"/>
      <c r="BA217" s="675"/>
      <c r="BB217" s="675"/>
      <c r="BC217" s="675"/>
      <c r="BD217" s="675"/>
      <c r="BE217" s="675"/>
      <c r="BF217" s="675"/>
      <c r="BG217" s="675"/>
      <c r="BH217" s="675"/>
      <c r="BI217" s="675"/>
      <c r="BJ217" s="675"/>
      <c r="BK217" s="675"/>
      <c r="BL217" s="675"/>
      <c r="BM217" s="675"/>
      <c r="BN217" s="675"/>
      <c r="BO217" s="675"/>
      <c r="BP217" s="675"/>
      <c r="BQ217" s="675"/>
      <c r="BR217" s="675"/>
      <c r="BS217" s="675"/>
      <c r="BT217" s="675"/>
      <c r="BU217" s="675"/>
      <c r="BV217" s="675"/>
      <c r="BW217" s="675"/>
      <c r="BX217" s="675"/>
      <c r="BY217" s="675"/>
      <c r="BZ217" s="675"/>
      <c r="CA217" s="675"/>
      <c r="CB217" s="675"/>
      <c r="CC217" s="675"/>
      <c r="CD217" s="675"/>
      <c r="CE217" s="675"/>
      <c r="CF217" s="675"/>
      <c r="CG217" s="675"/>
      <c r="CH217" s="675"/>
      <c r="CI217" s="675"/>
      <c r="CJ217" s="675"/>
      <c r="CK217" s="675"/>
      <c r="CL217" s="675"/>
      <c r="CM217" s="675"/>
      <c r="CN217" s="675"/>
      <c r="CO217" s="675"/>
      <c r="CP217" s="675"/>
      <c r="CQ217" s="675"/>
      <c r="CR217" s="675"/>
      <c r="CS217" s="675"/>
      <c r="CT217" s="675"/>
      <c r="CU217" s="675"/>
      <c r="CV217" s="675"/>
      <c r="CW217" s="675"/>
      <c r="CX217" s="675"/>
      <c r="CY217" s="675"/>
      <c r="CZ217" s="675"/>
      <c r="DA217" s="675"/>
      <c r="DB217" s="675"/>
      <c r="DC217" s="675"/>
      <c r="DD217" s="675"/>
      <c r="DE217" s="675"/>
      <c r="DF217" s="675"/>
      <c r="DG217" s="675"/>
      <c r="DH217" s="675"/>
      <c r="DI217" s="675"/>
      <c r="DJ217" s="675"/>
      <c r="DK217" s="675"/>
      <c r="DL217" s="675"/>
      <c r="DM217" s="675"/>
      <c r="DN217" s="675"/>
      <c r="DO217" s="675"/>
      <c r="DP217" s="675"/>
      <c r="DQ217" s="675"/>
      <c r="DR217" s="675"/>
      <c r="DS217" s="675"/>
      <c r="DT217" s="675"/>
      <c r="DU217" s="675"/>
      <c r="DV217" s="675"/>
      <c r="DW217" s="675"/>
      <c r="DX217" s="675"/>
      <c r="DY217" s="675"/>
      <c r="DZ217" s="675"/>
      <c r="EA217" s="675"/>
      <c r="EB217" s="675"/>
      <c r="EC217" s="675"/>
      <c r="ED217" s="675"/>
      <c r="EE217" s="675"/>
      <c r="EF217" s="675"/>
      <c r="EG217" s="675"/>
      <c r="EH217" s="675"/>
      <c r="EI217" s="675"/>
      <c r="EJ217" s="675"/>
      <c r="EK217" s="675"/>
      <c r="EL217" s="675"/>
      <c r="EM217" s="675"/>
      <c r="EN217" s="675"/>
      <c r="EO217" s="675"/>
      <c r="EP217" s="675"/>
    </row>
    <row r="218" spans="1:146" x14ac:dyDescent="0.15">
      <c r="A218" s="675"/>
      <c r="B218" s="675"/>
      <c r="C218" s="675"/>
      <c r="D218" s="675"/>
      <c r="E218" s="675"/>
      <c r="F218" s="675"/>
      <c r="G218" s="675"/>
      <c r="H218" s="675"/>
      <c r="I218" s="675"/>
      <c r="J218" s="675"/>
      <c r="K218" s="675"/>
      <c r="L218" s="675"/>
      <c r="M218" s="675"/>
      <c r="N218" s="675"/>
      <c r="O218" s="675"/>
      <c r="P218" s="675"/>
      <c r="Q218" s="675"/>
      <c r="R218" s="675"/>
      <c r="S218" s="675"/>
      <c r="T218" s="891"/>
      <c r="U218" s="675"/>
      <c r="V218" s="675"/>
      <c r="W218" s="675"/>
      <c r="X218" s="675"/>
      <c r="Y218" s="675"/>
      <c r="Z218" s="675"/>
      <c r="AA218" s="675"/>
      <c r="AB218" s="675"/>
      <c r="AC218" s="675"/>
      <c r="AD218" s="675"/>
      <c r="AE218" s="675"/>
      <c r="AF218" s="675"/>
      <c r="AG218" s="675"/>
      <c r="AH218" s="675"/>
      <c r="AI218" s="675"/>
      <c r="AJ218" s="675"/>
      <c r="AK218" s="675"/>
      <c r="AL218" s="675"/>
      <c r="AM218" s="675"/>
      <c r="AN218" s="675"/>
      <c r="AO218" s="675"/>
      <c r="AP218" s="675"/>
      <c r="AQ218" s="675"/>
      <c r="AR218" s="675"/>
      <c r="AS218" s="675"/>
      <c r="AT218" s="675"/>
      <c r="AU218" s="752"/>
      <c r="AV218" s="752"/>
      <c r="AW218" s="752"/>
      <c r="AX218" s="752"/>
      <c r="AY218" s="752"/>
      <c r="AZ218" s="675"/>
      <c r="BA218" s="675"/>
      <c r="BB218" s="675"/>
      <c r="BC218" s="675"/>
      <c r="BD218" s="675"/>
      <c r="BE218" s="675"/>
      <c r="BF218" s="675"/>
      <c r="BG218" s="675"/>
      <c r="BH218" s="675"/>
      <c r="BI218" s="675"/>
      <c r="BJ218" s="675"/>
      <c r="BK218" s="675"/>
      <c r="BL218" s="675"/>
      <c r="BM218" s="675"/>
      <c r="BN218" s="675"/>
      <c r="BO218" s="675"/>
      <c r="BP218" s="675"/>
      <c r="BQ218" s="675"/>
      <c r="BR218" s="675"/>
      <c r="BS218" s="675"/>
      <c r="BT218" s="675"/>
      <c r="BU218" s="675"/>
      <c r="BV218" s="675"/>
      <c r="BW218" s="675"/>
      <c r="BX218" s="675"/>
      <c r="BY218" s="675"/>
      <c r="BZ218" s="675"/>
      <c r="CA218" s="675"/>
      <c r="CB218" s="675"/>
      <c r="CC218" s="675"/>
      <c r="CD218" s="675"/>
      <c r="CE218" s="675"/>
      <c r="CF218" s="675"/>
      <c r="CG218" s="675"/>
      <c r="CH218" s="675"/>
      <c r="CI218" s="675"/>
      <c r="CJ218" s="675"/>
      <c r="CK218" s="675"/>
      <c r="CL218" s="675"/>
      <c r="CM218" s="675"/>
      <c r="CN218" s="675"/>
      <c r="CO218" s="675"/>
      <c r="CP218" s="675"/>
      <c r="CQ218" s="675"/>
      <c r="CR218" s="675"/>
      <c r="CS218" s="675"/>
      <c r="CT218" s="675"/>
      <c r="CU218" s="675"/>
      <c r="CV218" s="675"/>
      <c r="CW218" s="675"/>
      <c r="CX218" s="675"/>
      <c r="CY218" s="675"/>
      <c r="CZ218" s="675"/>
      <c r="DA218" s="675"/>
      <c r="DB218" s="675"/>
      <c r="DC218" s="675"/>
      <c r="DD218" s="675"/>
      <c r="DE218" s="675"/>
      <c r="DF218" s="675"/>
      <c r="DG218" s="675"/>
      <c r="DH218" s="675"/>
      <c r="DI218" s="675"/>
      <c r="DJ218" s="675"/>
      <c r="DK218" s="675"/>
      <c r="DL218" s="675"/>
      <c r="DM218" s="675"/>
      <c r="DN218" s="675"/>
      <c r="DO218" s="675"/>
      <c r="DP218" s="675"/>
      <c r="DQ218" s="675"/>
      <c r="DR218" s="675"/>
      <c r="DS218" s="675"/>
      <c r="DT218" s="675"/>
      <c r="DU218" s="675"/>
      <c r="DV218" s="675"/>
      <c r="DW218" s="675"/>
      <c r="DX218" s="675"/>
      <c r="DY218" s="675"/>
      <c r="DZ218" s="675"/>
      <c r="EA218" s="675"/>
      <c r="EB218" s="675"/>
      <c r="EC218" s="675"/>
      <c r="ED218" s="675"/>
      <c r="EE218" s="675"/>
      <c r="EF218" s="675"/>
      <c r="EG218" s="675"/>
      <c r="EH218" s="675"/>
      <c r="EI218" s="675"/>
      <c r="EJ218" s="675"/>
      <c r="EK218" s="675"/>
      <c r="EL218" s="675"/>
      <c r="EM218" s="675"/>
      <c r="EN218" s="675"/>
      <c r="EO218" s="675"/>
      <c r="EP218" s="675"/>
    </row>
    <row r="219" spans="1:146" x14ac:dyDescent="0.15">
      <c r="A219" s="675"/>
      <c r="B219" s="675"/>
      <c r="C219" s="675"/>
      <c r="D219" s="675"/>
      <c r="E219" s="675"/>
      <c r="F219" s="675"/>
      <c r="G219" s="675"/>
      <c r="H219" s="675"/>
      <c r="I219" s="675"/>
      <c r="J219" s="675"/>
      <c r="K219" s="675"/>
      <c r="L219" s="675"/>
      <c r="M219" s="675"/>
      <c r="N219" s="675"/>
      <c r="O219" s="675"/>
      <c r="P219" s="675"/>
      <c r="Q219" s="675"/>
      <c r="R219" s="675"/>
      <c r="S219" s="675"/>
      <c r="T219" s="891"/>
      <c r="U219" s="675"/>
      <c r="V219" s="675"/>
      <c r="W219" s="675"/>
      <c r="X219" s="675"/>
      <c r="Y219" s="675"/>
      <c r="Z219" s="675"/>
      <c r="AA219" s="675"/>
      <c r="AB219" s="675"/>
      <c r="AC219" s="675"/>
      <c r="AD219" s="675"/>
      <c r="AE219" s="675"/>
      <c r="AF219" s="675"/>
      <c r="AG219" s="675"/>
      <c r="AH219" s="675"/>
      <c r="AI219" s="675"/>
      <c r="AJ219" s="675"/>
      <c r="AK219" s="675"/>
      <c r="AL219" s="675"/>
      <c r="AM219" s="675"/>
      <c r="AN219" s="675"/>
      <c r="AO219" s="675"/>
      <c r="AP219" s="675"/>
      <c r="AQ219" s="675"/>
      <c r="AR219" s="675"/>
      <c r="AS219" s="675"/>
      <c r="AT219" s="675"/>
      <c r="AU219" s="752"/>
      <c r="AV219" s="752"/>
      <c r="AW219" s="752"/>
      <c r="AX219" s="752"/>
      <c r="AY219" s="752"/>
      <c r="AZ219" s="675"/>
      <c r="BA219" s="675"/>
      <c r="BB219" s="675"/>
      <c r="BC219" s="675"/>
      <c r="BD219" s="675"/>
      <c r="BE219" s="675"/>
      <c r="BF219" s="675"/>
      <c r="BG219" s="675"/>
      <c r="BH219" s="675"/>
      <c r="BI219" s="675"/>
      <c r="BJ219" s="675"/>
      <c r="BK219" s="675"/>
      <c r="BL219" s="675"/>
      <c r="BM219" s="675"/>
      <c r="BN219" s="675"/>
      <c r="BO219" s="675"/>
      <c r="BP219" s="675"/>
      <c r="BQ219" s="675"/>
      <c r="BR219" s="675"/>
      <c r="BS219" s="675"/>
      <c r="BT219" s="675"/>
      <c r="BU219" s="675"/>
      <c r="BV219" s="675"/>
      <c r="BW219" s="675"/>
      <c r="BX219" s="675"/>
      <c r="BY219" s="675"/>
      <c r="BZ219" s="675"/>
      <c r="CA219" s="675"/>
      <c r="CB219" s="675"/>
      <c r="CC219" s="675"/>
      <c r="CD219" s="675"/>
      <c r="CE219" s="675"/>
      <c r="CF219" s="675"/>
      <c r="CG219" s="675"/>
      <c r="CH219" s="675"/>
      <c r="CI219" s="675"/>
      <c r="CJ219" s="675"/>
      <c r="CK219" s="675"/>
      <c r="CL219" s="675"/>
      <c r="CM219" s="675"/>
      <c r="CN219" s="675"/>
      <c r="CO219" s="675"/>
      <c r="CP219" s="675"/>
      <c r="CQ219" s="675"/>
      <c r="CR219" s="675"/>
      <c r="CS219" s="675"/>
      <c r="CT219" s="675"/>
      <c r="CU219" s="675"/>
      <c r="CV219" s="675"/>
      <c r="CW219" s="675"/>
      <c r="CX219" s="675"/>
      <c r="CY219" s="675"/>
      <c r="CZ219" s="675"/>
      <c r="DA219" s="675"/>
      <c r="DB219" s="675"/>
      <c r="DC219" s="675"/>
      <c r="DD219" s="675"/>
      <c r="DE219" s="675"/>
      <c r="DF219" s="675"/>
      <c r="DG219" s="675"/>
      <c r="DH219" s="675"/>
      <c r="DI219" s="675"/>
      <c r="DJ219" s="675"/>
      <c r="DK219" s="675"/>
      <c r="DL219" s="675"/>
      <c r="DM219" s="675"/>
      <c r="DN219" s="675"/>
      <c r="DO219" s="675"/>
      <c r="DP219" s="675"/>
      <c r="DQ219" s="675"/>
      <c r="DR219" s="675"/>
      <c r="DS219" s="675"/>
      <c r="DT219" s="675"/>
      <c r="DU219" s="675"/>
      <c r="DV219" s="675"/>
      <c r="DW219" s="675"/>
      <c r="DX219" s="675"/>
      <c r="DY219" s="675"/>
      <c r="DZ219" s="675"/>
      <c r="EA219" s="675"/>
      <c r="EB219" s="675"/>
      <c r="EC219" s="675"/>
      <c r="ED219" s="675"/>
      <c r="EE219" s="675"/>
      <c r="EF219" s="675"/>
      <c r="EG219" s="675"/>
      <c r="EH219" s="675"/>
      <c r="EI219" s="675"/>
      <c r="EJ219" s="675"/>
      <c r="EK219" s="675"/>
      <c r="EL219" s="675"/>
      <c r="EM219" s="675"/>
      <c r="EN219" s="675"/>
      <c r="EO219" s="675"/>
      <c r="EP219" s="675"/>
    </row>
    <row r="220" spans="1:146" x14ac:dyDescent="0.15">
      <c r="A220" s="675"/>
      <c r="B220" s="675"/>
      <c r="C220" s="675"/>
      <c r="D220" s="675"/>
      <c r="E220" s="675"/>
      <c r="F220" s="675"/>
      <c r="G220" s="675"/>
      <c r="H220" s="675"/>
      <c r="I220" s="675"/>
      <c r="J220" s="675"/>
      <c r="K220" s="675"/>
      <c r="L220" s="675"/>
      <c r="M220" s="675"/>
      <c r="N220" s="675"/>
      <c r="O220" s="675"/>
      <c r="P220" s="675"/>
      <c r="Q220" s="675"/>
      <c r="R220" s="675"/>
      <c r="S220" s="675"/>
      <c r="T220" s="891"/>
      <c r="U220" s="675"/>
      <c r="V220" s="675"/>
      <c r="W220" s="675"/>
      <c r="X220" s="675"/>
      <c r="Y220" s="675"/>
      <c r="Z220" s="675"/>
      <c r="AA220" s="675"/>
      <c r="AB220" s="675"/>
      <c r="AC220" s="675"/>
      <c r="AD220" s="675"/>
      <c r="AE220" s="675"/>
      <c r="AF220" s="675"/>
      <c r="AG220" s="675"/>
      <c r="AH220" s="675"/>
      <c r="AI220" s="675"/>
      <c r="AJ220" s="675"/>
      <c r="AK220" s="675"/>
      <c r="AL220" s="675"/>
      <c r="AM220" s="675"/>
      <c r="AN220" s="675"/>
      <c r="AO220" s="675"/>
      <c r="AP220" s="675"/>
      <c r="AQ220" s="675"/>
      <c r="AR220" s="675"/>
      <c r="AS220" s="675"/>
      <c r="AT220" s="675"/>
      <c r="AU220" s="752"/>
      <c r="AV220" s="752"/>
      <c r="AW220" s="752"/>
      <c r="AX220" s="752"/>
      <c r="AY220" s="752"/>
      <c r="AZ220" s="675"/>
      <c r="BA220" s="675"/>
      <c r="BB220" s="675"/>
      <c r="BC220" s="675"/>
      <c r="BD220" s="675"/>
      <c r="BE220" s="675"/>
      <c r="BF220" s="675"/>
      <c r="BG220" s="675"/>
      <c r="BH220" s="675"/>
      <c r="BI220" s="675"/>
      <c r="BJ220" s="675"/>
      <c r="BK220" s="675"/>
      <c r="BL220" s="675"/>
      <c r="BM220" s="675"/>
      <c r="BN220" s="675"/>
      <c r="BO220" s="675"/>
      <c r="BP220" s="675"/>
      <c r="BQ220" s="675"/>
      <c r="BR220" s="675"/>
      <c r="BS220" s="675"/>
      <c r="BT220" s="675"/>
      <c r="BU220" s="675"/>
      <c r="BV220" s="675"/>
      <c r="BW220" s="675"/>
      <c r="BX220" s="675"/>
      <c r="BY220" s="675"/>
      <c r="BZ220" s="675"/>
      <c r="CA220" s="675"/>
      <c r="CB220" s="675"/>
      <c r="CC220" s="675"/>
      <c r="CD220" s="675"/>
      <c r="CE220" s="675"/>
      <c r="CF220" s="675"/>
      <c r="CG220" s="675"/>
      <c r="CH220" s="675"/>
      <c r="CI220" s="675"/>
      <c r="CJ220" s="675"/>
      <c r="CK220" s="675"/>
      <c r="CL220" s="675"/>
      <c r="CM220" s="675"/>
      <c r="CN220" s="675"/>
      <c r="CO220" s="675"/>
      <c r="CP220" s="675"/>
      <c r="CQ220" s="675"/>
      <c r="CR220" s="675"/>
      <c r="CS220" s="675"/>
      <c r="CT220" s="675"/>
      <c r="CU220" s="675"/>
      <c r="CV220" s="675"/>
      <c r="CW220" s="675"/>
      <c r="CX220" s="675"/>
      <c r="CY220" s="675"/>
      <c r="CZ220" s="675"/>
      <c r="DA220" s="675"/>
      <c r="DB220" s="675"/>
      <c r="DC220" s="675"/>
      <c r="DD220" s="675"/>
      <c r="DE220" s="675"/>
      <c r="DF220" s="675"/>
      <c r="DG220" s="675"/>
      <c r="DH220" s="675"/>
      <c r="DI220" s="675"/>
      <c r="DJ220" s="675"/>
      <c r="DK220" s="675"/>
      <c r="DL220" s="675"/>
      <c r="DM220" s="675"/>
      <c r="DN220" s="675"/>
      <c r="DO220" s="675"/>
      <c r="DP220" s="675"/>
      <c r="DQ220" s="675"/>
      <c r="DR220" s="675"/>
      <c r="DS220" s="675"/>
      <c r="DT220" s="675"/>
      <c r="DU220" s="675"/>
      <c r="DV220" s="675"/>
      <c r="DW220" s="675"/>
      <c r="DX220" s="675"/>
      <c r="DY220" s="675"/>
      <c r="DZ220" s="675"/>
      <c r="EA220" s="675"/>
      <c r="EB220" s="675"/>
      <c r="EC220" s="675"/>
      <c r="ED220" s="675"/>
      <c r="EE220" s="675"/>
      <c r="EF220" s="675"/>
      <c r="EG220" s="675"/>
      <c r="EH220" s="675"/>
      <c r="EI220" s="675"/>
      <c r="EJ220" s="675"/>
      <c r="EK220" s="675"/>
      <c r="EL220" s="675"/>
      <c r="EM220" s="675"/>
      <c r="EN220" s="675"/>
      <c r="EO220" s="675"/>
      <c r="EP220" s="675"/>
    </row>
    <row r="221" spans="1:146" x14ac:dyDescent="0.15">
      <c r="A221" s="675"/>
      <c r="B221" s="675"/>
      <c r="C221" s="675"/>
      <c r="D221" s="675"/>
      <c r="E221" s="675"/>
      <c r="F221" s="675"/>
      <c r="G221" s="675"/>
      <c r="H221" s="675"/>
      <c r="I221" s="675"/>
      <c r="J221" s="675"/>
      <c r="K221" s="675"/>
      <c r="L221" s="675"/>
      <c r="M221" s="675"/>
      <c r="N221" s="675"/>
      <c r="O221" s="675"/>
      <c r="P221" s="675"/>
      <c r="Q221" s="675"/>
      <c r="R221" s="675"/>
      <c r="S221" s="675"/>
      <c r="T221" s="891"/>
      <c r="U221" s="675"/>
      <c r="V221" s="675"/>
      <c r="W221" s="675"/>
      <c r="X221" s="675"/>
      <c r="Y221" s="675"/>
      <c r="Z221" s="675"/>
      <c r="AA221" s="675"/>
      <c r="AB221" s="675"/>
      <c r="AC221" s="675"/>
      <c r="AD221" s="675"/>
      <c r="AE221" s="675"/>
      <c r="AF221" s="675"/>
      <c r="AG221" s="675"/>
      <c r="AH221" s="675"/>
      <c r="AI221" s="675"/>
      <c r="AJ221" s="675"/>
      <c r="AK221" s="675"/>
      <c r="AL221" s="675"/>
      <c r="AM221" s="675"/>
      <c r="AN221" s="675"/>
      <c r="AO221" s="675"/>
      <c r="AP221" s="675"/>
      <c r="AQ221" s="675"/>
      <c r="AR221" s="675"/>
      <c r="AS221" s="675"/>
      <c r="AT221" s="675"/>
      <c r="AU221" s="752"/>
      <c r="AV221" s="752"/>
      <c r="AW221" s="752"/>
      <c r="AX221" s="752"/>
      <c r="AY221" s="752"/>
      <c r="AZ221" s="675"/>
      <c r="BA221" s="675"/>
      <c r="BB221" s="675"/>
      <c r="BC221" s="675"/>
      <c r="BD221" s="675"/>
      <c r="BE221" s="675"/>
      <c r="BF221" s="675"/>
      <c r="BG221" s="675"/>
      <c r="BH221" s="675"/>
      <c r="BI221" s="675"/>
      <c r="BJ221" s="675"/>
      <c r="BK221" s="675"/>
      <c r="BL221" s="675"/>
      <c r="BM221" s="675"/>
      <c r="BN221" s="675"/>
      <c r="BO221" s="675"/>
      <c r="BP221" s="675"/>
      <c r="BQ221" s="675"/>
      <c r="BR221" s="675"/>
      <c r="BS221" s="675"/>
      <c r="BT221" s="675"/>
      <c r="BU221" s="675"/>
      <c r="BV221" s="675"/>
      <c r="BW221" s="675"/>
      <c r="BX221" s="675"/>
      <c r="BY221" s="675"/>
      <c r="BZ221" s="675"/>
      <c r="CA221" s="675"/>
      <c r="CB221" s="675"/>
      <c r="CC221" s="675"/>
      <c r="CD221" s="675"/>
      <c r="CE221" s="675"/>
      <c r="CF221" s="675"/>
      <c r="CG221" s="675"/>
      <c r="CH221" s="675"/>
      <c r="CI221" s="675"/>
      <c r="CJ221" s="675"/>
      <c r="CK221" s="675"/>
      <c r="CL221" s="675"/>
      <c r="CM221" s="675"/>
      <c r="CN221" s="675"/>
      <c r="CO221" s="675"/>
      <c r="CP221" s="675"/>
      <c r="CQ221" s="675"/>
      <c r="CR221" s="675"/>
      <c r="CS221" s="675"/>
      <c r="CT221" s="675"/>
      <c r="CU221" s="675"/>
      <c r="CV221" s="675"/>
      <c r="CW221" s="675"/>
      <c r="CX221" s="675"/>
      <c r="CY221" s="675"/>
      <c r="CZ221" s="675"/>
      <c r="DA221" s="675"/>
      <c r="DB221" s="675"/>
      <c r="DC221" s="675"/>
      <c r="DD221" s="675"/>
      <c r="DE221" s="675"/>
      <c r="DF221" s="675"/>
      <c r="DG221" s="675"/>
      <c r="DH221" s="675"/>
      <c r="DI221" s="675"/>
      <c r="DJ221" s="675"/>
      <c r="DK221" s="675"/>
      <c r="DL221" s="675"/>
      <c r="DM221" s="675"/>
      <c r="DN221" s="675"/>
      <c r="DO221" s="675"/>
      <c r="DP221" s="675"/>
      <c r="DQ221" s="675"/>
      <c r="DR221" s="675"/>
      <c r="DS221" s="675"/>
      <c r="DT221" s="675"/>
      <c r="DU221" s="675"/>
      <c r="DV221" s="675"/>
      <c r="DW221" s="675"/>
      <c r="DX221" s="675"/>
      <c r="DY221" s="675"/>
      <c r="DZ221" s="675"/>
      <c r="EA221" s="675"/>
      <c r="EB221" s="675"/>
      <c r="EC221" s="675"/>
      <c r="ED221" s="675"/>
      <c r="EE221" s="675"/>
      <c r="EF221" s="675"/>
      <c r="EG221" s="675"/>
      <c r="EH221" s="675"/>
      <c r="EI221" s="675"/>
      <c r="EJ221" s="675"/>
      <c r="EK221" s="675"/>
      <c r="EL221" s="675"/>
      <c r="EM221" s="675"/>
      <c r="EN221" s="675"/>
      <c r="EO221" s="675"/>
      <c r="EP221" s="675"/>
    </row>
    <row r="222" spans="1:146" x14ac:dyDescent="0.15">
      <c r="A222" s="675"/>
      <c r="B222" s="675"/>
      <c r="C222" s="675"/>
      <c r="D222" s="675"/>
      <c r="E222" s="675"/>
      <c r="F222" s="675"/>
      <c r="G222" s="675"/>
      <c r="H222" s="675"/>
      <c r="I222" s="675"/>
      <c r="J222" s="675"/>
      <c r="K222" s="675"/>
      <c r="L222" s="675"/>
      <c r="M222" s="675"/>
      <c r="N222" s="675"/>
      <c r="O222" s="675"/>
      <c r="P222" s="675"/>
      <c r="Q222" s="675"/>
      <c r="R222" s="675"/>
      <c r="S222" s="675"/>
      <c r="T222" s="891"/>
      <c r="U222" s="675"/>
      <c r="V222" s="675"/>
      <c r="W222" s="675"/>
      <c r="X222" s="675"/>
      <c r="Y222" s="675"/>
      <c r="Z222" s="675"/>
      <c r="AA222" s="675"/>
      <c r="AB222" s="675"/>
      <c r="AC222" s="675"/>
      <c r="AD222" s="675"/>
      <c r="AE222" s="675"/>
      <c r="AF222" s="675"/>
      <c r="AG222" s="675"/>
      <c r="AH222" s="675"/>
      <c r="AI222" s="675"/>
      <c r="AJ222" s="675"/>
      <c r="AK222" s="675"/>
      <c r="AL222" s="675"/>
      <c r="AM222" s="675"/>
      <c r="AN222" s="675"/>
      <c r="AO222" s="675"/>
      <c r="AP222" s="675"/>
      <c r="AQ222" s="675"/>
      <c r="AR222" s="675"/>
      <c r="AS222" s="675"/>
      <c r="AT222" s="675"/>
      <c r="AU222" s="752"/>
      <c r="AV222" s="752"/>
      <c r="AW222" s="752"/>
      <c r="AX222" s="752"/>
      <c r="AY222" s="752"/>
      <c r="AZ222" s="675"/>
      <c r="BA222" s="675"/>
      <c r="BB222" s="675"/>
      <c r="BC222" s="675"/>
      <c r="BD222" s="675"/>
      <c r="BE222" s="675"/>
      <c r="BF222" s="675"/>
      <c r="BG222" s="675"/>
      <c r="BH222" s="675"/>
      <c r="BI222" s="675"/>
      <c r="BJ222" s="675"/>
      <c r="BK222" s="675"/>
      <c r="BL222" s="675"/>
      <c r="BM222" s="675"/>
      <c r="BN222" s="675"/>
      <c r="BO222" s="675"/>
      <c r="BP222" s="675"/>
      <c r="BQ222" s="675"/>
      <c r="BR222" s="675"/>
      <c r="BS222" s="675"/>
      <c r="BT222" s="675"/>
      <c r="BU222" s="675"/>
      <c r="BV222" s="675"/>
      <c r="BW222" s="675"/>
      <c r="BX222" s="675"/>
      <c r="BY222" s="675"/>
      <c r="BZ222" s="675"/>
      <c r="CA222" s="675"/>
      <c r="CB222" s="675"/>
      <c r="CC222" s="675"/>
      <c r="CD222" s="675"/>
      <c r="CE222" s="675"/>
      <c r="CF222" s="675"/>
      <c r="CG222" s="675"/>
      <c r="CH222" s="675"/>
      <c r="CI222" s="675"/>
      <c r="CJ222" s="675"/>
      <c r="CK222" s="675"/>
      <c r="CL222" s="675"/>
      <c r="CM222" s="675"/>
      <c r="CN222" s="675"/>
      <c r="CO222" s="675"/>
      <c r="CP222" s="675"/>
      <c r="CQ222" s="675"/>
      <c r="CR222" s="675"/>
      <c r="CS222" s="675"/>
      <c r="CT222" s="675"/>
      <c r="CU222" s="675"/>
      <c r="CV222" s="675"/>
      <c r="CW222" s="675"/>
      <c r="CX222" s="675"/>
      <c r="CY222" s="675"/>
      <c r="CZ222" s="675"/>
      <c r="DA222" s="675"/>
      <c r="DB222" s="675"/>
      <c r="DC222" s="675"/>
      <c r="DD222" s="675"/>
      <c r="DE222" s="675"/>
      <c r="DF222" s="675"/>
      <c r="DG222" s="675"/>
      <c r="DH222" s="675"/>
      <c r="DI222" s="675"/>
      <c r="DJ222" s="675"/>
      <c r="DK222" s="675"/>
      <c r="DL222" s="675"/>
      <c r="DM222" s="675"/>
      <c r="DN222" s="675"/>
      <c r="DO222" s="675"/>
      <c r="DP222" s="675"/>
      <c r="DQ222" s="675"/>
      <c r="DR222" s="675"/>
      <c r="DS222" s="675"/>
      <c r="DT222" s="675"/>
      <c r="DU222" s="675"/>
      <c r="DV222" s="675"/>
      <c r="DW222" s="675"/>
      <c r="DX222" s="675"/>
      <c r="DY222" s="675"/>
      <c r="DZ222" s="675"/>
      <c r="EA222" s="675"/>
      <c r="EB222" s="675"/>
      <c r="EC222" s="675"/>
      <c r="ED222" s="675"/>
      <c r="EE222" s="675"/>
      <c r="EF222" s="675"/>
      <c r="EG222" s="675"/>
      <c r="EH222" s="675"/>
      <c r="EI222" s="675"/>
      <c r="EJ222" s="675"/>
      <c r="EK222" s="675"/>
      <c r="EL222" s="675"/>
      <c r="EM222" s="675"/>
      <c r="EN222" s="675"/>
      <c r="EO222" s="675"/>
      <c r="EP222" s="675"/>
    </row>
    <row r="223" spans="1:146" x14ac:dyDescent="0.15">
      <c r="A223" s="675"/>
      <c r="B223" s="675"/>
      <c r="C223" s="675"/>
      <c r="D223" s="675"/>
      <c r="E223" s="675"/>
      <c r="F223" s="675"/>
      <c r="G223" s="675"/>
      <c r="H223" s="675"/>
      <c r="I223" s="675"/>
      <c r="J223" s="675"/>
      <c r="K223" s="675"/>
      <c r="L223" s="675"/>
      <c r="M223" s="675"/>
      <c r="N223" s="675"/>
      <c r="O223" s="675"/>
      <c r="P223" s="675"/>
      <c r="Q223" s="675"/>
      <c r="R223" s="675"/>
      <c r="S223" s="675"/>
      <c r="T223" s="891"/>
      <c r="U223" s="675"/>
      <c r="V223" s="675"/>
      <c r="W223" s="675"/>
      <c r="X223" s="675"/>
      <c r="Y223" s="675"/>
      <c r="Z223" s="675"/>
      <c r="AA223" s="675"/>
      <c r="AB223" s="675"/>
      <c r="AC223" s="675"/>
      <c r="AD223" s="675"/>
      <c r="AE223" s="675"/>
      <c r="AF223" s="675"/>
      <c r="AG223" s="675"/>
      <c r="AH223" s="675"/>
      <c r="AI223" s="675"/>
      <c r="AJ223" s="675"/>
      <c r="AK223" s="675"/>
      <c r="AL223" s="675"/>
      <c r="AM223" s="675"/>
      <c r="AN223" s="675"/>
      <c r="AO223" s="675"/>
      <c r="AP223" s="675"/>
      <c r="AQ223" s="675"/>
      <c r="AR223" s="675"/>
      <c r="AS223" s="675"/>
      <c r="AT223" s="675"/>
      <c r="AU223" s="752"/>
      <c r="AV223" s="752"/>
      <c r="AW223" s="752"/>
      <c r="AX223" s="752"/>
      <c r="AY223" s="752"/>
      <c r="AZ223" s="675"/>
      <c r="BA223" s="675"/>
      <c r="BB223" s="675"/>
      <c r="BC223" s="675"/>
      <c r="BD223" s="675"/>
      <c r="BE223" s="675"/>
      <c r="BF223" s="675"/>
      <c r="BG223" s="675"/>
      <c r="BH223" s="675"/>
      <c r="BI223" s="675"/>
      <c r="BJ223" s="675"/>
      <c r="BK223" s="675"/>
      <c r="BL223" s="675"/>
      <c r="BM223" s="675"/>
      <c r="BN223" s="675"/>
      <c r="BO223" s="675"/>
      <c r="BP223" s="675"/>
      <c r="BQ223" s="675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  <c r="CB223" s="675"/>
      <c r="CC223" s="675"/>
      <c r="CD223" s="675"/>
      <c r="CE223" s="675"/>
      <c r="CF223" s="675"/>
      <c r="CG223" s="675"/>
      <c r="CH223" s="675"/>
      <c r="CI223" s="675"/>
      <c r="CJ223" s="675"/>
      <c r="CK223" s="675"/>
      <c r="CL223" s="675"/>
      <c r="CM223" s="675"/>
      <c r="CN223" s="675"/>
      <c r="CO223" s="675"/>
      <c r="CP223" s="675"/>
      <c r="CQ223" s="675"/>
      <c r="CR223" s="675"/>
      <c r="CS223" s="675"/>
      <c r="CT223" s="675"/>
      <c r="CU223" s="675"/>
      <c r="CV223" s="675"/>
      <c r="CW223" s="675"/>
      <c r="CX223" s="675"/>
      <c r="CY223" s="675"/>
      <c r="CZ223" s="675"/>
      <c r="DA223" s="675"/>
      <c r="DB223" s="675"/>
      <c r="DC223" s="675"/>
      <c r="DD223" s="675"/>
      <c r="DE223" s="675"/>
      <c r="DF223" s="675"/>
      <c r="DG223" s="675"/>
      <c r="DH223" s="675"/>
      <c r="DI223" s="675"/>
      <c r="DJ223" s="675"/>
      <c r="DK223" s="675"/>
      <c r="DL223" s="675"/>
      <c r="DM223" s="675"/>
      <c r="DN223" s="675"/>
      <c r="DO223" s="675"/>
      <c r="DP223" s="675"/>
      <c r="DQ223" s="675"/>
      <c r="DR223" s="675"/>
      <c r="DS223" s="675"/>
      <c r="DT223" s="675"/>
      <c r="DU223" s="675"/>
      <c r="DV223" s="675"/>
      <c r="DW223" s="675"/>
      <c r="DX223" s="675"/>
      <c r="DY223" s="675"/>
      <c r="DZ223" s="675"/>
      <c r="EA223" s="675"/>
      <c r="EB223" s="675"/>
      <c r="EC223" s="675"/>
      <c r="ED223" s="675"/>
      <c r="EE223" s="675"/>
      <c r="EF223" s="675"/>
      <c r="EG223" s="675"/>
      <c r="EH223" s="675"/>
      <c r="EI223" s="675"/>
      <c r="EJ223" s="675"/>
      <c r="EK223" s="675"/>
      <c r="EL223" s="675"/>
      <c r="EM223" s="675"/>
      <c r="EN223" s="675"/>
      <c r="EO223" s="675"/>
      <c r="EP223" s="675"/>
    </row>
    <row r="224" spans="1:146" x14ac:dyDescent="0.15">
      <c r="A224" s="675"/>
      <c r="B224" s="675"/>
      <c r="C224" s="675"/>
      <c r="D224" s="675"/>
      <c r="E224" s="675"/>
      <c r="F224" s="675"/>
      <c r="G224" s="675"/>
      <c r="H224" s="675"/>
      <c r="I224" s="675"/>
      <c r="J224" s="675"/>
      <c r="K224" s="675"/>
      <c r="L224" s="675"/>
      <c r="M224" s="675"/>
      <c r="N224" s="675"/>
      <c r="O224" s="675"/>
      <c r="P224" s="675"/>
      <c r="Q224" s="675"/>
      <c r="R224" s="675"/>
      <c r="S224" s="675"/>
      <c r="T224" s="891"/>
      <c r="U224" s="675"/>
      <c r="V224" s="675"/>
      <c r="W224" s="675"/>
      <c r="X224" s="675"/>
      <c r="Y224" s="675"/>
      <c r="Z224" s="675"/>
      <c r="AA224" s="675"/>
      <c r="AB224" s="675"/>
      <c r="AC224" s="675"/>
      <c r="AD224" s="675"/>
      <c r="AE224" s="675"/>
      <c r="AF224" s="675"/>
      <c r="AG224" s="675"/>
      <c r="AH224" s="675"/>
      <c r="AI224" s="675"/>
      <c r="AJ224" s="675"/>
      <c r="AK224" s="675"/>
      <c r="AL224" s="675"/>
      <c r="AM224" s="675"/>
      <c r="AN224" s="675"/>
      <c r="AO224" s="675"/>
      <c r="AP224" s="675"/>
      <c r="AQ224" s="675"/>
      <c r="AR224" s="675"/>
      <c r="AS224" s="675"/>
      <c r="AT224" s="675"/>
      <c r="AU224" s="752"/>
      <c r="AV224" s="752"/>
      <c r="AW224" s="752"/>
      <c r="AX224" s="752"/>
      <c r="AY224" s="752"/>
      <c r="AZ224" s="675"/>
      <c r="BA224" s="675"/>
      <c r="BB224" s="675"/>
      <c r="BC224" s="675"/>
      <c r="BD224" s="675"/>
      <c r="BE224" s="675"/>
      <c r="BF224" s="675"/>
      <c r="BG224" s="675"/>
      <c r="BH224" s="675"/>
      <c r="BI224" s="675"/>
      <c r="BJ224" s="675"/>
      <c r="BK224" s="675"/>
      <c r="BL224" s="675"/>
      <c r="BM224" s="675"/>
      <c r="BN224" s="675"/>
      <c r="BO224" s="675"/>
      <c r="BP224" s="675"/>
      <c r="BQ224" s="675"/>
      <c r="BR224" s="675"/>
      <c r="BS224" s="675"/>
      <c r="BT224" s="675"/>
      <c r="BU224" s="675"/>
      <c r="BV224" s="675"/>
      <c r="BW224" s="675"/>
      <c r="BX224" s="675"/>
      <c r="BY224" s="675"/>
      <c r="BZ224" s="675"/>
      <c r="CA224" s="675"/>
      <c r="CB224" s="675"/>
      <c r="CC224" s="675"/>
      <c r="CD224" s="675"/>
      <c r="CE224" s="675"/>
      <c r="CF224" s="675"/>
      <c r="CG224" s="675"/>
      <c r="CH224" s="675"/>
      <c r="CI224" s="675"/>
      <c r="CJ224" s="675"/>
      <c r="CK224" s="675"/>
      <c r="CL224" s="675"/>
      <c r="CM224" s="675"/>
      <c r="CN224" s="675"/>
      <c r="CO224" s="675"/>
      <c r="CP224" s="675"/>
      <c r="CQ224" s="675"/>
      <c r="CR224" s="675"/>
      <c r="CS224" s="675"/>
      <c r="CT224" s="675"/>
      <c r="CU224" s="675"/>
      <c r="CV224" s="675"/>
      <c r="CW224" s="675"/>
      <c r="CX224" s="675"/>
      <c r="CY224" s="675"/>
      <c r="CZ224" s="675"/>
      <c r="DA224" s="675"/>
      <c r="DB224" s="675"/>
      <c r="DC224" s="675"/>
      <c r="DD224" s="675"/>
      <c r="DE224" s="675"/>
      <c r="DF224" s="675"/>
      <c r="DG224" s="675"/>
      <c r="DH224" s="675"/>
      <c r="DI224" s="675"/>
      <c r="DJ224" s="675"/>
      <c r="DK224" s="675"/>
      <c r="DL224" s="675"/>
      <c r="DM224" s="675"/>
      <c r="DN224" s="675"/>
      <c r="DO224" s="675"/>
      <c r="DP224" s="675"/>
      <c r="DQ224" s="675"/>
      <c r="DR224" s="675"/>
      <c r="DS224" s="675"/>
      <c r="DT224" s="675"/>
      <c r="DU224" s="675"/>
      <c r="DV224" s="675"/>
      <c r="DW224" s="675"/>
      <c r="DX224" s="675"/>
      <c r="DY224" s="675"/>
      <c r="DZ224" s="675"/>
      <c r="EA224" s="675"/>
      <c r="EB224" s="675"/>
      <c r="EC224" s="675"/>
      <c r="ED224" s="675"/>
      <c r="EE224" s="675"/>
      <c r="EF224" s="675"/>
      <c r="EG224" s="675"/>
      <c r="EH224" s="675"/>
      <c r="EI224" s="675"/>
      <c r="EJ224" s="675"/>
      <c r="EK224" s="675"/>
      <c r="EL224" s="675"/>
      <c r="EM224" s="675"/>
      <c r="EN224" s="675"/>
      <c r="EO224" s="675"/>
      <c r="EP224" s="675"/>
    </row>
    <row r="225" spans="1:146" x14ac:dyDescent="0.15">
      <c r="A225" s="675"/>
      <c r="B225" s="675"/>
      <c r="C225" s="675"/>
      <c r="D225" s="675"/>
      <c r="E225" s="675"/>
      <c r="F225" s="675"/>
      <c r="G225" s="675"/>
      <c r="H225" s="675"/>
      <c r="I225" s="675"/>
      <c r="J225" s="675"/>
      <c r="K225" s="675"/>
      <c r="L225" s="675"/>
      <c r="M225" s="675"/>
      <c r="N225" s="675"/>
      <c r="O225" s="675"/>
      <c r="P225" s="675"/>
      <c r="Q225" s="675"/>
      <c r="R225" s="675"/>
      <c r="S225" s="675"/>
      <c r="T225" s="891"/>
      <c r="U225" s="675"/>
      <c r="V225" s="675"/>
      <c r="W225" s="675"/>
      <c r="X225" s="675"/>
      <c r="Y225" s="675"/>
      <c r="Z225" s="675"/>
      <c r="AA225" s="675"/>
      <c r="AB225" s="675"/>
      <c r="AC225" s="675"/>
      <c r="AD225" s="675"/>
      <c r="AE225" s="675"/>
      <c r="AF225" s="675"/>
      <c r="AG225" s="675"/>
      <c r="AH225" s="675"/>
      <c r="AI225" s="675"/>
      <c r="AJ225" s="675"/>
      <c r="AK225" s="675"/>
      <c r="AL225" s="675"/>
      <c r="AM225" s="675"/>
      <c r="AN225" s="675"/>
      <c r="AO225" s="675"/>
      <c r="AP225" s="675"/>
      <c r="AQ225" s="675"/>
      <c r="AR225" s="675"/>
      <c r="AS225" s="675"/>
      <c r="AT225" s="675"/>
      <c r="AU225" s="752"/>
      <c r="AV225" s="752"/>
      <c r="AW225" s="752"/>
      <c r="AX225" s="752"/>
      <c r="AY225" s="752"/>
      <c r="AZ225" s="675"/>
      <c r="BA225" s="675"/>
      <c r="BB225" s="675"/>
      <c r="BC225" s="675"/>
      <c r="BD225" s="675"/>
      <c r="BE225" s="675"/>
      <c r="BF225" s="675"/>
      <c r="BG225" s="675"/>
      <c r="BH225" s="675"/>
      <c r="BI225" s="675"/>
      <c r="BJ225" s="675"/>
      <c r="BK225" s="675"/>
      <c r="BL225" s="675"/>
      <c r="BM225" s="675"/>
      <c r="BN225" s="675"/>
      <c r="BO225" s="675"/>
      <c r="BP225" s="675"/>
      <c r="BQ225" s="675"/>
      <c r="BR225" s="675"/>
      <c r="BS225" s="675"/>
      <c r="BT225" s="675"/>
      <c r="BU225" s="675"/>
      <c r="BV225" s="675"/>
      <c r="BW225" s="675"/>
      <c r="BX225" s="675"/>
      <c r="BY225" s="675"/>
      <c r="BZ225" s="675"/>
      <c r="CA225" s="675"/>
      <c r="CB225" s="675"/>
      <c r="CC225" s="675"/>
      <c r="CD225" s="675"/>
      <c r="CE225" s="675"/>
      <c r="CF225" s="675"/>
      <c r="CG225" s="675"/>
      <c r="CH225" s="675"/>
      <c r="CI225" s="675"/>
      <c r="CJ225" s="675"/>
      <c r="CK225" s="675"/>
      <c r="CL225" s="675"/>
      <c r="CM225" s="675"/>
      <c r="CN225" s="675"/>
      <c r="CO225" s="675"/>
      <c r="CP225" s="675"/>
      <c r="CQ225" s="675"/>
      <c r="CR225" s="675"/>
      <c r="CS225" s="675"/>
      <c r="CT225" s="675"/>
      <c r="CU225" s="675"/>
      <c r="CV225" s="675"/>
      <c r="CW225" s="675"/>
      <c r="CX225" s="675"/>
      <c r="CY225" s="675"/>
      <c r="CZ225" s="675"/>
      <c r="DA225" s="675"/>
      <c r="DB225" s="675"/>
      <c r="DC225" s="675"/>
      <c r="DD225" s="675"/>
      <c r="DE225" s="675"/>
      <c r="DF225" s="675"/>
      <c r="DG225" s="675"/>
      <c r="DH225" s="675"/>
      <c r="DI225" s="675"/>
      <c r="DJ225" s="675"/>
      <c r="DK225" s="675"/>
      <c r="DL225" s="675"/>
      <c r="DM225" s="675"/>
      <c r="DN225" s="675"/>
      <c r="DO225" s="675"/>
      <c r="DP225" s="675"/>
      <c r="DQ225" s="675"/>
      <c r="DR225" s="675"/>
      <c r="DS225" s="675"/>
      <c r="DT225" s="675"/>
      <c r="DU225" s="675"/>
      <c r="DV225" s="675"/>
      <c r="DW225" s="675"/>
      <c r="DX225" s="675"/>
      <c r="DY225" s="675"/>
      <c r="DZ225" s="675"/>
      <c r="EA225" s="675"/>
      <c r="EB225" s="675"/>
      <c r="EC225" s="675"/>
      <c r="ED225" s="675"/>
      <c r="EE225" s="675"/>
      <c r="EF225" s="675"/>
      <c r="EG225" s="675"/>
      <c r="EH225" s="675"/>
      <c r="EI225" s="675"/>
      <c r="EJ225" s="675"/>
      <c r="EK225" s="675"/>
      <c r="EL225" s="675"/>
      <c r="EM225" s="675"/>
      <c r="EN225" s="675"/>
      <c r="EO225" s="675"/>
      <c r="EP225" s="675"/>
    </row>
    <row r="226" spans="1:146" x14ac:dyDescent="0.15">
      <c r="A226" s="675"/>
      <c r="B226" s="675"/>
      <c r="C226" s="675"/>
      <c r="D226" s="675"/>
      <c r="E226" s="675"/>
      <c r="F226" s="675"/>
      <c r="G226" s="675"/>
      <c r="H226" s="675"/>
      <c r="I226" s="675"/>
      <c r="J226" s="675"/>
      <c r="K226" s="675"/>
      <c r="L226" s="675"/>
      <c r="M226" s="675"/>
      <c r="N226" s="675"/>
      <c r="O226" s="675"/>
      <c r="P226" s="675"/>
      <c r="Q226" s="675"/>
      <c r="R226" s="675"/>
      <c r="S226" s="675"/>
      <c r="T226" s="891"/>
      <c r="U226" s="675"/>
      <c r="V226" s="675"/>
      <c r="W226" s="675"/>
      <c r="X226" s="675"/>
      <c r="Y226" s="675"/>
      <c r="Z226" s="675"/>
      <c r="AA226" s="675"/>
      <c r="AB226" s="675"/>
      <c r="AC226" s="675"/>
      <c r="AD226" s="675"/>
      <c r="AE226" s="675"/>
      <c r="AF226" s="675"/>
      <c r="AG226" s="675"/>
      <c r="AH226" s="675"/>
      <c r="AI226" s="675"/>
      <c r="AJ226" s="675"/>
      <c r="AK226" s="675"/>
      <c r="AL226" s="675"/>
      <c r="AM226" s="675"/>
      <c r="AN226" s="675"/>
      <c r="AO226" s="675"/>
      <c r="AP226" s="675"/>
      <c r="AQ226" s="675"/>
      <c r="AR226" s="675"/>
      <c r="AS226" s="675"/>
      <c r="AT226" s="675"/>
      <c r="AU226" s="752"/>
      <c r="AV226" s="752"/>
      <c r="AW226" s="752"/>
      <c r="AX226" s="752"/>
      <c r="AY226" s="752"/>
      <c r="AZ226" s="675"/>
      <c r="BA226" s="675"/>
      <c r="BB226" s="675"/>
      <c r="BC226" s="675"/>
      <c r="BD226" s="675"/>
      <c r="BE226" s="675"/>
      <c r="BF226" s="675"/>
      <c r="BG226" s="675"/>
      <c r="BH226" s="675"/>
      <c r="BI226" s="675"/>
      <c r="BJ226" s="675"/>
      <c r="BK226" s="675"/>
      <c r="BL226" s="675"/>
      <c r="BM226" s="675"/>
      <c r="BN226" s="675"/>
      <c r="BO226" s="675"/>
      <c r="BP226" s="675"/>
      <c r="BQ226" s="675"/>
      <c r="BR226" s="675"/>
      <c r="BS226" s="675"/>
      <c r="BT226" s="675"/>
      <c r="BU226" s="675"/>
      <c r="BV226" s="675"/>
      <c r="BW226" s="675"/>
      <c r="BX226" s="675"/>
      <c r="BY226" s="675"/>
      <c r="BZ226" s="675"/>
      <c r="CA226" s="675"/>
      <c r="CB226" s="675"/>
      <c r="CC226" s="675"/>
      <c r="CD226" s="675"/>
      <c r="CE226" s="675"/>
      <c r="CF226" s="675"/>
      <c r="CG226" s="675"/>
      <c r="CH226" s="675"/>
      <c r="CI226" s="675"/>
      <c r="CJ226" s="675"/>
      <c r="CK226" s="675"/>
      <c r="CL226" s="675"/>
      <c r="CM226" s="675"/>
      <c r="CN226" s="675"/>
      <c r="CO226" s="675"/>
      <c r="CP226" s="675"/>
      <c r="CQ226" s="675"/>
      <c r="CR226" s="675"/>
      <c r="CS226" s="675"/>
      <c r="CT226" s="675"/>
      <c r="CU226" s="675"/>
      <c r="CV226" s="675"/>
      <c r="CW226" s="675"/>
      <c r="CX226" s="675"/>
      <c r="CY226" s="675"/>
      <c r="CZ226" s="675"/>
      <c r="DA226" s="675"/>
      <c r="DB226" s="675"/>
      <c r="DC226" s="675"/>
      <c r="DD226" s="675"/>
      <c r="DE226" s="675"/>
      <c r="DF226" s="675"/>
      <c r="DG226" s="675"/>
      <c r="DH226" s="675"/>
      <c r="DI226" s="675"/>
      <c r="DJ226" s="675"/>
      <c r="DK226" s="675"/>
      <c r="DL226" s="675"/>
      <c r="DM226" s="675"/>
      <c r="DN226" s="675"/>
      <c r="DO226" s="675"/>
      <c r="DP226" s="675"/>
      <c r="DQ226" s="675"/>
      <c r="DR226" s="675"/>
      <c r="DS226" s="675"/>
      <c r="DT226" s="675"/>
      <c r="DU226" s="675"/>
      <c r="DV226" s="675"/>
      <c r="DW226" s="675"/>
      <c r="DX226" s="675"/>
      <c r="DY226" s="675"/>
      <c r="DZ226" s="675"/>
      <c r="EA226" s="675"/>
      <c r="EB226" s="675"/>
      <c r="EC226" s="675"/>
      <c r="ED226" s="675"/>
      <c r="EE226" s="675"/>
      <c r="EF226" s="675"/>
      <c r="EG226" s="675"/>
      <c r="EH226" s="675"/>
      <c r="EI226" s="675"/>
      <c r="EJ226" s="675"/>
      <c r="EK226" s="675"/>
      <c r="EL226" s="675"/>
      <c r="EM226" s="675"/>
      <c r="EN226" s="675"/>
      <c r="EO226" s="675"/>
      <c r="EP226" s="675"/>
    </row>
    <row r="227" spans="1:146" x14ac:dyDescent="0.15">
      <c r="A227" s="675"/>
      <c r="B227" s="675"/>
      <c r="C227" s="675"/>
      <c r="D227" s="675"/>
      <c r="E227" s="675"/>
      <c r="F227" s="675"/>
      <c r="G227" s="675"/>
      <c r="H227" s="675"/>
      <c r="I227" s="675"/>
      <c r="J227" s="675"/>
      <c r="K227" s="675"/>
      <c r="L227" s="675"/>
      <c r="M227" s="675"/>
      <c r="N227" s="675"/>
      <c r="O227" s="675"/>
      <c r="P227" s="675"/>
      <c r="Q227" s="675"/>
      <c r="R227" s="675"/>
      <c r="S227" s="675"/>
      <c r="T227" s="891"/>
      <c r="U227" s="675"/>
      <c r="V227" s="675"/>
      <c r="W227" s="675"/>
      <c r="X227" s="675"/>
      <c r="Y227" s="675"/>
      <c r="Z227" s="675"/>
      <c r="AA227" s="675"/>
      <c r="AB227" s="675"/>
      <c r="AC227" s="675"/>
      <c r="AD227" s="675"/>
      <c r="AE227" s="675"/>
      <c r="AF227" s="675"/>
      <c r="AG227" s="675"/>
      <c r="AH227" s="675"/>
      <c r="AI227" s="675"/>
      <c r="AJ227" s="675"/>
      <c r="AK227" s="675"/>
      <c r="AL227" s="675"/>
      <c r="AM227" s="675"/>
      <c r="AN227" s="675"/>
      <c r="AO227" s="675"/>
      <c r="AP227" s="675"/>
      <c r="AQ227" s="675"/>
      <c r="AR227" s="675"/>
      <c r="AS227" s="675"/>
      <c r="AT227" s="675"/>
      <c r="AU227" s="752"/>
      <c r="AV227" s="752"/>
      <c r="AW227" s="752"/>
      <c r="AX227" s="752"/>
      <c r="AY227" s="752"/>
      <c r="AZ227" s="675"/>
      <c r="BA227" s="675"/>
      <c r="BB227" s="675"/>
      <c r="BC227" s="675"/>
      <c r="BD227" s="675"/>
      <c r="BE227" s="675"/>
      <c r="BF227" s="675"/>
      <c r="BG227" s="675"/>
      <c r="BH227" s="675"/>
      <c r="BI227" s="675"/>
      <c r="BJ227" s="675"/>
      <c r="BK227" s="675"/>
      <c r="BL227" s="675"/>
      <c r="BM227" s="675"/>
      <c r="BN227" s="675"/>
      <c r="BO227" s="675"/>
      <c r="BP227" s="675"/>
      <c r="BQ227" s="675"/>
      <c r="BR227" s="675"/>
      <c r="BS227" s="675"/>
      <c r="BT227" s="675"/>
      <c r="BU227" s="675"/>
      <c r="BV227" s="675"/>
      <c r="BW227" s="675"/>
      <c r="BX227" s="675"/>
      <c r="BY227" s="675"/>
      <c r="BZ227" s="675"/>
      <c r="CA227" s="675"/>
      <c r="CB227" s="675"/>
      <c r="CC227" s="675"/>
      <c r="CD227" s="675"/>
      <c r="CE227" s="675"/>
      <c r="CF227" s="675"/>
      <c r="CG227" s="675"/>
      <c r="CH227" s="675"/>
      <c r="CI227" s="675"/>
      <c r="CJ227" s="675"/>
      <c r="CK227" s="675"/>
      <c r="CL227" s="675"/>
      <c r="CM227" s="675"/>
      <c r="CN227" s="675"/>
      <c r="CO227" s="675"/>
      <c r="CP227" s="675"/>
      <c r="CQ227" s="675"/>
      <c r="CR227" s="675"/>
      <c r="CS227" s="675"/>
      <c r="CT227" s="675"/>
      <c r="CU227" s="675"/>
      <c r="CV227" s="675"/>
      <c r="CW227" s="675"/>
      <c r="CX227" s="675"/>
      <c r="CY227" s="675"/>
      <c r="CZ227" s="675"/>
      <c r="DA227" s="675"/>
      <c r="DB227" s="675"/>
      <c r="DC227" s="675"/>
      <c r="DD227" s="675"/>
      <c r="DE227" s="675"/>
      <c r="DF227" s="675"/>
      <c r="DG227" s="675"/>
      <c r="DH227" s="675"/>
      <c r="DI227" s="675"/>
      <c r="DJ227" s="675"/>
      <c r="DK227" s="675"/>
      <c r="DL227" s="675"/>
      <c r="DM227" s="675"/>
      <c r="DN227" s="675"/>
      <c r="DO227" s="675"/>
      <c r="DP227" s="675"/>
      <c r="DQ227" s="675"/>
      <c r="DR227" s="675"/>
      <c r="DS227" s="675"/>
      <c r="DT227" s="675"/>
      <c r="DU227" s="675"/>
      <c r="DV227" s="675"/>
      <c r="DW227" s="675"/>
      <c r="DX227" s="675"/>
      <c r="DY227" s="675"/>
      <c r="DZ227" s="675"/>
      <c r="EA227" s="675"/>
      <c r="EB227" s="675"/>
      <c r="EC227" s="675"/>
      <c r="ED227" s="675"/>
      <c r="EE227" s="675"/>
      <c r="EF227" s="675"/>
      <c r="EG227" s="675"/>
      <c r="EH227" s="675"/>
      <c r="EI227" s="675"/>
      <c r="EJ227" s="675"/>
      <c r="EK227" s="675"/>
      <c r="EL227" s="675"/>
      <c r="EM227" s="675"/>
      <c r="EN227" s="675"/>
      <c r="EO227" s="675"/>
      <c r="EP227" s="675"/>
    </row>
    <row r="228" spans="1:146" x14ac:dyDescent="0.15">
      <c r="A228" s="675"/>
      <c r="B228" s="675"/>
      <c r="C228" s="675"/>
      <c r="D228" s="675"/>
      <c r="E228" s="675"/>
      <c r="F228" s="675"/>
      <c r="G228" s="675"/>
      <c r="H228" s="675"/>
      <c r="I228" s="675"/>
      <c r="J228" s="675"/>
      <c r="K228" s="675"/>
      <c r="L228" s="675"/>
      <c r="M228" s="675"/>
      <c r="N228" s="675"/>
      <c r="O228" s="675"/>
      <c r="P228" s="675"/>
      <c r="Q228" s="675"/>
      <c r="R228" s="675"/>
      <c r="S228" s="675"/>
      <c r="T228" s="891"/>
      <c r="U228" s="675"/>
      <c r="V228" s="675"/>
      <c r="W228" s="675"/>
      <c r="X228" s="675"/>
      <c r="Y228" s="675"/>
      <c r="Z228" s="675"/>
      <c r="AA228" s="675"/>
      <c r="AB228" s="675"/>
      <c r="AC228" s="675"/>
      <c r="AD228" s="675"/>
      <c r="AE228" s="675"/>
      <c r="AF228" s="675"/>
      <c r="AG228" s="675"/>
      <c r="AH228" s="675"/>
      <c r="AI228" s="675"/>
      <c r="AJ228" s="675"/>
      <c r="AK228" s="675"/>
      <c r="AL228" s="675"/>
      <c r="AM228" s="675"/>
      <c r="AN228" s="675"/>
      <c r="AO228" s="675"/>
      <c r="AP228" s="675"/>
      <c r="AQ228" s="675"/>
      <c r="AR228" s="675"/>
      <c r="AS228" s="675"/>
      <c r="AT228" s="675"/>
      <c r="AU228" s="752"/>
      <c r="AV228" s="752"/>
      <c r="AW228" s="752"/>
      <c r="AX228" s="752"/>
      <c r="AY228" s="752"/>
      <c r="AZ228" s="675"/>
      <c r="BA228" s="675"/>
      <c r="BB228" s="675"/>
      <c r="BC228" s="675"/>
      <c r="BD228" s="675"/>
      <c r="BE228" s="675"/>
      <c r="BF228" s="675"/>
      <c r="BG228" s="675"/>
      <c r="BH228" s="675"/>
      <c r="BI228" s="675"/>
      <c r="BJ228" s="675"/>
      <c r="BK228" s="675"/>
      <c r="BL228" s="675"/>
      <c r="BM228" s="675"/>
      <c r="BN228" s="675"/>
      <c r="BO228" s="675"/>
      <c r="BP228" s="675"/>
      <c r="BQ228" s="675"/>
      <c r="BR228" s="675"/>
      <c r="BS228" s="675"/>
      <c r="BT228" s="675"/>
      <c r="BU228" s="675"/>
      <c r="BV228" s="675"/>
      <c r="BW228" s="675"/>
      <c r="BX228" s="675"/>
      <c r="BY228" s="675"/>
      <c r="BZ228" s="675"/>
      <c r="CA228" s="675"/>
      <c r="CB228" s="675"/>
      <c r="CC228" s="675"/>
      <c r="CD228" s="675"/>
      <c r="CE228" s="675"/>
      <c r="CF228" s="675"/>
      <c r="CG228" s="675"/>
      <c r="CH228" s="675"/>
      <c r="CI228" s="675"/>
      <c r="CJ228" s="675"/>
      <c r="CK228" s="675"/>
      <c r="CL228" s="675"/>
      <c r="CM228" s="675"/>
      <c r="CN228" s="675"/>
      <c r="CO228" s="675"/>
      <c r="CP228" s="675"/>
      <c r="CQ228" s="675"/>
      <c r="CR228" s="675"/>
      <c r="CS228" s="675"/>
      <c r="CT228" s="675"/>
      <c r="CU228" s="675"/>
      <c r="CV228" s="675"/>
      <c r="CW228" s="675"/>
      <c r="CX228" s="675"/>
      <c r="CY228" s="675"/>
      <c r="CZ228" s="675"/>
      <c r="DA228" s="675"/>
      <c r="DB228" s="675"/>
      <c r="DC228" s="675"/>
      <c r="DD228" s="675"/>
      <c r="DE228" s="675"/>
      <c r="DF228" s="675"/>
      <c r="DG228" s="675"/>
      <c r="DH228" s="675"/>
      <c r="DI228" s="675"/>
      <c r="DJ228" s="675"/>
      <c r="DK228" s="675"/>
      <c r="DL228" s="675"/>
      <c r="DM228" s="675"/>
      <c r="DN228" s="675"/>
      <c r="DO228" s="675"/>
      <c r="DP228" s="675"/>
      <c r="DQ228" s="675"/>
      <c r="DR228" s="675"/>
      <c r="DS228" s="675"/>
      <c r="DT228" s="675"/>
      <c r="DU228" s="675"/>
      <c r="DV228" s="675"/>
      <c r="DW228" s="675"/>
      <c r="DX228" s="675"/>
      <c r="DY228" s="675"/>
      <c r="DZ228" s="675"/>
      <c r="EA228" s="675"/>
      <c r="EB228" s="675"/>
      <c r="EC228" s="675"/>
      <c r="ED228" s="675"/>
      <c r="EE228" s="675"/>
      <c r="EF228" s="675"/>
      <c r="EG228" s="675"/>
      <c r="EH228" s="675"/>
      <c r="EI228" s="675"/>
      <c r="EJ228" s="675"/>
      <c r="EK228" s="675"/>
      <c r="EL228" s="675"/>
      <c r="EM228" s="675"/>
      <c r="EN228" s="675"/>
      <c r="EO228" s="675"/>
      <c r="EP228" s="675"/>
    </row>
    <row r="229" spans="1:146" x14ac:dyDescent="0.15">
      <c r="A229" s="675"/>
      <c r="B229" s="675"/>
      <c r="C229" s="675"/>
      <c r="D229" s="675"/>
      <c r="E229" s="675"/>
      <c r="F229" s="675"/>
      <c r="G229" s="675"/>
      <c r="H229" s="675"/>
      <c r="I229" s="675"/>
      <c r="J229" s="675"/>
      <c r="K229" s="675"/>
      <c r="L229" s="675"/>
      <c r="M229" s="675"/>
      <c r="N229" s="675"/>
      <c r="O229" s="675"/>
      <c r="P229" s="675"/>
      <c r="Q229" s="675"/>
      <c r="R229" s="675"/>
      <c r="S229" s="675"/>
      <c r="T229" s="891"/>
      <c r="U229" s="675"/>
      <c r="V229" s="675"/>
      <c r="W229" s="675"/>
      <c r="X229" s="675"/>
      <c r="Y229" s="675"/>
      <c r="Z229" s="675"/>
      <c r="AA229" s="675"/>
      <c r="AB229" s="675"/>
      <c r="AC229" s="675"/>
      <c r="AD229" s="675"/>
      <c r="AE229" s="675"/>
      <c r="AF229" s="675"/>
      <c r="AG229" s="675"/>
      <c r="AH229" s="675"/>
      <c r="AI229" s="675"/>
      <c r="AJ229" s="675"/>
      <c r="AK229" s="675"/>
      <c r="AL229" s="675"/>
      <c r="AM229" s="675"/>
      <c r="AN229" s="675"/>
      <c r="AO229" s="675"/>
      <c r="AP229" s="675"/>
      <c r="AQ229" s="675"/>
      <c r="AR229" s="675"/>
      <c r="AS229" s="675"/>
      <c r="AT229" s="675"/>
      <c r="AU229" s="752"/>
      <c r="AV229" s="752"/>
      <c r="AW229" s="752"/>
      <c r="AX229" s="752"/>
      <c r="AY229" s="752"/>
      <c r="AZ229" s="675"/>
      <c r="BA229" s="675"/>
      <c r="BB229" s="675"/>
      <c r="BC229" s="675"/>
      <c r="BD229" s="675"/>
      <c r="BE229" s="675"/>
      <c r="BF229" s="675"/>
      <c r="BG229" s="675"/>
      <c r="BH229" s="675"/>
      <c r="BI229" s="675"/>
      <c r="BJ229" s="675"/>
      <c r="BK229" s="675"/>
      <c r="BL229" s="675"/>
      <c r="BM229" s="675"/>
      <c r="BN229" s="675"/>
      <c r="BO229" s="675"/>
      <c r="BP229" s="675"/>
      <c r="BQ229" s="675"/>
      <c r="BR229" s="675"/>
      <c r="BS229" s="675"/>
      <c r="BT229" s="675"/>
      <c r="BU229" s="675"/>
      <c r="BV229" s="675"/>
      <c r="BW229" s="675"/>
      <c r="BX229" s="675"/>
      <c r="BY229" s="675"/>
      <c r="BZ229" s="675"/>
      <c r="CA229" s="675"/>
      <c r="CB229" s="675"/>
      <c r="CC229" s="675"/>
      <c r="CD229" s="675"/>
      <c r="CE229" s="675"/>
      <c r="CF229" s="675"/>
      <c r="CG229" s="675"/>
      <c r="CH229" s="675"/>
      <c r="CI229" s="675"/>
      <c r="CJ229" s="675"/>
      <c r="CK229" s="675"/>
      <c r="CL229" s="675"/>
      <c r="CM229" s="675"/>
      <c r="CN229" s="675"/>
      <c r="CO229" s="675"/>
      <c r="CP229" s="675"/>
      <c r="CQ229" s="675"/>
      <c r="CR229" s="675"/>
      <c r="CS229" s="675"/>
      <c r="CT229" s="675"/>
      <c r="CU229" s="675"/>
      <c r="CV229" s="675"/>
      <c r="CW229" s="675"/>
      <c r="CX229" s="675"/>
      <c r="CY229" s="675"/>
      <c r="CZ229" s="675"/>
      <c r="DA229" s="675"/>
      <c r="DB229" s="675"/>
      <c r="DC229" s="675"/>
      <c r="DD229" s="675"/>
      <c r="DE229" s="675"/>
      <c r="DF229" s="675"/>
      <c r="DG229" s="675"/>
      <c r="DH229" s="675"/>
      <c r="DI229" s="675"/>
      <c r="DJ229" s="675"/>
      <c r="DK229" s="675"/>
      <c r="DL229" s="675"/>
      <c r="DM229" s="675"/>
      <c r="DN229" s="675"/>
      <c r="DO229" s="675"/>
      <c r="DP229" s="675"/>
      <c r="DQ229" s="675"/>
      <c r="DR229" s="675"/>
      <c r="DS229" s="675"/>
      <c r="DT229" s="675"/>
      <c r="DU229" s="675"/>
      <c r="DV229" s="675"/>
      <c r="DW229" s="675"/>
      <c r="DX229" s="675"/>
      <c r="DY229" s="675"/>
      <c r="DZ229" s="675"/>
      <c r="EA229" s="675"/>
      <c r="EB229" s="675"/>
      <c r="EC229" s="675"/>
      <c r="ED229" s="675"/>
      <c r="EE229" s="675"/>
      <c r="EF229" s="675"/>
      <c r="EG229" s="675"/>
      <c r="EH229" s="675"/>
      <c r="EI229" s="675"/>
      <c r="EJ229" s="675"/>
      <c r="EK229" s="675"/>
      <c r="EL229" s="675"/>
      <c r="EM229" s="675"/>
      <c r="EN229" s="675"/>
      <c r="EO229" s="675"/>
      <c r="EP229" s="675"/>
    </row>
    <row r="230" spans="1:146" x14ac:dyDescent="0.15">
      <c r="A230" s="675"/>
      <c r="B230" s="675"/>
      <c r="C230" s="675"/>
      <c r="D230" s="675"/>
      <c r="E230" s="675"/>
      <c r="F230" s="675"/>
      <c r="G230" s="675"/>
      <c r="H230" s="675"/>
      <c r="I230" s="675"/>
      <c r="J230" s="675"/>
      <c r="K230" s="675"/>
      <c r="L230" s="675"/>
      <c r="M230" s="675"/>
      <c r="N230" s="675"/>
      <c r="O230" s="675"/>
      <c r="P230" s="675"/>
      <c r="Q230" s="675"/>
      <c r="R230" s="675"/>
      <c r="S230" s="675"/>
      <c r="T230" s="891"/>
      <c r="U230" s="675"/>
      <c r="V230" s="675"/>
      <c r="W230" s="675"/>
      <c r="X230" s="675"/>
      <c r="Y230" s="675"/>
      <c r="Z230" s="675"/>
      <c r="AA230" s="675"/>
      <c r="AB230" s="675"/>
      <c r="AC230" s="675"/>
      <c r="AD230" s="675"/>
      <c r="AE230" s="675"/>
      <c r="AF230" s="675"/>
      <c r="AG230" s="675"/>
      <c r="AH230" s="675"/>
      <c r="AI230" s="675"/>
      <c r="AJ230" s="675"/>
      <c r="AK230" s="675"/>
      <c r="AL230" s="675"/>
      <c r="AM230" s="675"/>
      <c r="AN230" s="675"/>
      <c r="AO230" s="675"/>
      <c r="AP230" s="675"/>
      <c r="AQ230" s="675"/>
      <c r="AR230" s="675"/>
      <c r="AS230" s="675"/>
      <c r="AT230" s="675"/>
      <c r="AU230" s="752"/>
      <c r="AV230" s="752"/>
      <c r="AW230" s="752"/>
      <c r="AX230" s="752"/>
      <c r="AY230" s="752"/>
      <c r="AZ230" s="675"/>
      <c r="BA230" s="675"/>
      <c r="BB230" s="675"/>
      <c r="BC230" s="675"/>
      <c r="BD230" s="675"/>
      <c r="BE230" s="675"/>
      <c r="BF230" s="675"/>
      <c r="BG230" s="675"/>
      <c r="BH230" s="675"/>
      <c r="BI230" s="675"/>
      <c r="BJ230" s="675"/>
      <c r="BK230" s="675"/>
      <c r="BL230" s="675"/>
      <c r="BM230" s="675"/>
      <c r="BN230" s="675"/>
      <c r="BO230" s="675"/>
      <c r="BP230" s="675"/>
      <c r="BQ230" s="675"/>
      <c r="BR230" s="675"/>
      <c r="BS230" s="675"/>
      <c r="BT230" s="675"/>
      <c r="BU230" s="675"/>
      <c r="BV230" s="675"/>
      <c r="BW230" s="675"/>
      <c r="BX230" s="675"/>
      <c r="BY230" s="675"/>
      <c r="BZ230" s="675"/>
      <c r="CA230" s="675"/>
      <c r="CB230" s="675"/>
      <c r="CC230" s="675"/>
      <c r="CD230" s="675"/>
      <c r="CE230" s="675"/>
      <c r="CF230" s="675"/>
      <c r="CG230" s="675"/>
      <c r="CH230" s="675"/>
      <c r="CI230" s="675"/>
      <c r="CJ230" s="675"/>
      <c r="CK230" s="675"/>
      <c r="CL230" s="675"/>
      <c r="CM230" s="675"/>
      <c r="CN230" s="675"/>
      <c r="CO230" s="675"/>
      <c r="CP230" s="675"/>
      <c r="CQ230" s="675"/>
      <c r="CR230" s="675"/>
      <c r="CS230" s="675"/>
      <c r="CT230" s="675"/>
      <c r="CU230" s="675"/>
      <c r="CV230" s="675"/>
      <c r="CW230" s="675"/>
      <c r="CX230" s="675"/>
      <c r="CY230" s="675"/>
      <c r="CZ230" s="675"/>
      <c r="DA230" s="675"/>
      <c r="DB230" s="675"/>
      <c r="DC230" s="675"/>
      <c r="DD230" s="675"/>
      <c r="DE230" s="675"/>
      <c r="DF230" s="675"/>
      <c r="DG230" s="675"/>
      <c r="DH230" s="675"/>
      <c r="DI230" s="675"/>
      <c r="DJ230" s="675"/>
      <c r="DK230" s="675"/>
      <c r="DL230" s="675"/>
      <c r="DM230" s="675"/>
      <c r="DN230" s="675"/>
      <c r="DO230" s="675"/>
      <c r="DP230" s="675"/>
      <c r="DQ230" s="675"/>
      <c r="DR230" s="675"/>
      <c r="DS230" s="675"/>
      <c r="DT230" s="675"/>
      <c r="DU230" s="675"/>
      <c r="DV230" s="675"/>
      <c r="DW230" s="675"/>
      <c r="DX230" s="675"/>
      <c r="DY230" s="675"/>
      <c r="DZ230" s="675"/>
      <c r="EA230" s="675"/>
      <c r="EB230" s="675"/>
      <c r="EC230" s="675"/>
      <c r="ED230" s="675"/>
      <c r="EE230" s="675"/>
      <c r="EF230" s="675"/>
      <c r="EG230" s="675"/>
      <c r="EH230" s="675"/>
      <c r="EI230" s="675"/>
      <c r="EJ230" s="675"/>
      <c r="EK230" s="675"/>
      <c r="EL230" s="675"/>
      <c r="EM230" s="675"/>
      <c r="EN230" s="675"/>
      <c r="EO230" s="675"/>
      <c r="EP230" s="675"/>
    </row>
    <row r="231" spans="1:146" x14ac:dyDescent="0.15">
      <c r="A231" s="675"/>
      <c r="B231" s="675"/>
      <c r="C231" s="675"/>
      <c r="D231" s="675"/>
      <c r="E231" s="675"/>
      <c r="F231" s="675"/>
      <c r="G231" s="675"/>
      <c r="H231" s="675"/>
      <c r="I231" s="675"/>
      <c r="J231" s="675"/>
      <c r="K231" s="675"/>
      <c r="L231" s="675"/>
      <c r="M231" s="675"/>
      <c r="N231" s="675"/>
      <c r="O231" s="675"/>
      <c r="P231" s="675"/>
      <c r="Q231" s="675"/>
      <c r="R231" s="675"/>
      <c r="S231" s="675"/>
      <c r="T231" s="891"/>
      <c r="U231" s="675"/>
      <c r="V231" s="675"/>
      <c r="W231" s="675"/>
      <c r="X231" s="675"/>
      <c r="Y231" s="675"/>
      <c r="Z231" s="675"/>
      <c r="AA231" s="675"/>
      <c r="AB231" s="675"/>
      <c r="AC231" s="675"/>
      <c r="AD231" s="675"/>
      <c r="AE231" s="675"/>
      <c r="AF231" s="675"/>
      <c r="AG231" s="675"/>
      <c r="AH231" s="675"/>
      <c r="AI231" s="675"/>
      <c r="AJ231" s="675"/>
      <c r="AK231" s="675"/>
      <c r="AL231" s="675"/>
      <c r="AM231" s="675"/>
      <c r="AN231" s="675"/>
      <c r="AO231" s="675"/>
      <c r="AP231" s="675"/>
      <c r="AQ231" s="675"/>
      <c r="AR231" s="675"/>
      <c r="AS231" s="675"/>
      <c r="AT231" s="675"/>
      <c r="AU231" s="752"/>
      <c r="AV231" s="752"/>
      <c r="AW231" s="752"/>
      <c r="AX231" s="752"/>
      <c r="AY231" s="752"/>
      <c r="AZ231" s="675"/>
      <c r="BA231" s="675"/>
      <c r="BB231" s="675"/>
      <c r="BC231" s="675"/>
      <c r="BD231" s="675"/>
      <c r="BE231" s="675"/>
      <c r="BF231" s="675"/>
      <c r="BG231" s="675"/>
      <c r="BH231" s="675"/>
      <c r="BI231" s="675"/>
      <c r="BJ231" s="675"/>
      <c r="BK231" s="675"/>
      <c r="BL231" s="675"/>
      <c r="BM231" s="675"/>
      <c r="BN231" s="675"/>
      <c r="BO231" s="675"/>
      <c r="BP231" s="675"/>
      <c r="BQ231" s="675"/>
      <c r="BR231" s="675"/>
      <c r="BS231" s="675"/>
      <c r="BT231" s="675"/>
      <c r="BU231" s="675"/>
      <c r="BV231" s="675"/>
      <c r="BW231" s="675"/>
      <c r="BX231" s="675"/>
      <c r="BY231" s="675"/>
      <c r="BZ231" s="675"/>
      <c r="CA231" s="675"/>
      <c r="CB231" s="675"/>
      <c r="CC231" s="675"/>
      <c r="CD231" s="675"/>
      <c r="CE231" s="675"/>
      <c r="CF231" s="675"/>
      <c r="CG231" s="675"/>
      <c r="CH231" s="675"/>
      <c r="CI231" s="675"/>
      <c r="CJ231" s="675"/>
      <c r="CK231" s="675"/>
      <c r="CL231" s="675"/>
      <c r="CM231" s="675"/>
      <c r="CN231" s="675"/>
      <c r="CO231" s="675"/>
      <c r="CP231" s="675"/>
      <c r="CQ231" s="675"/>
      <c r="CR231" s="675"/>
      <c r="CS231" s="675"/>
      <c r="CT231" s="675"/>
      <c r="CU231" s="675"/>
      <c r="CV231" s="675"/>
      <c r="CW231" s="675"/>
      <c r="CX231" s="675"/>
      <c r="CY231" s="675"/>
      <c r="CZ231" s="675"/>
      <c r="DA231" s="675"/>
      <c r="DB231" s="675"/>
      <c r="DC231" s="675"/>
      <c r="DD231" s="675"/>
      <c r="DE231" s="675"/>
      <c r="DF231" s="675"/>
      <c r="DG231" s="675"/>
      <c r="DH231" s="675"/>
      <c r="DI231" s="675"/>
      <c r="DJ231" s="675"/>
      <c r="DK231" s="675"/>
      <c r="DL231" s="675"/>
      <c r="DM231" s="675"/>
      <c r="DN231" s="675"/>
      <c r="DO231" s="675"/>
      <c r="DP231" s="675"/>
      <c r="DQ231" s="675"/>
      <c r="DR231" s="675"/>
      <c r="DS231" s="675"/>
      <c r="DT231" s="675"/>
      <c r="DU231" s="675"/>
      <c r="DV231" s="675"/>
      <c r="DW231" s="675"/>
      <c r="DX231" s="675"/>
      <c r="DY231" s="675"/>
      <c r="DZ231" s="675"/>
      <c r="EA231" s="675"/>
      <c r="EB231" s="675"/>
      <c r="EC231" s="675"/>
      <c r="ED231" s="675"/>
      <c r="EE231" s="675"/>
      <c r="EF231" s="675"/>
      <c r="EG231" s="675"/>
      <c r="EH231" s="675"/>
      <c r="EI231" s="675"/>
      <c r="EJ231" s="675"/>
      <c r="EK231" s="675"/>
      <c r="EL231" s="675"/>
      <c r="EM231" s="675"/>
      <c r="EN231" s="675"/>
      <c r="EO231" s="675"/>
      <c r="EP231" s="675"/>
    </row>
    <row r="232" spans="1:146" x14ac:dyDescent="0.15">
      <c r="A232" s="675"/>
      <c r="B232" s="675"/>
      <c r="C232" s="675"/>
      <c r="D232" s="675"/>
      <c r="E232" s="675"/>
      <c r="F232" s="675"/>
      <c r="G232" s="675"/>
      <c r="H232" s="675"/>
      <c r="I232" s="675"/>
      <c r="J232" s="675"/>
      <c r="K232" s="675"/>
      <c r="L232" s="675"/>
      <c r="M232" s="675"/>
      <c r="N232" s="675"/>
      <c r="O232" s="675"/>
      <c r="P232" s="675"/>
      <c r="Q232" s="675"/>
      <c r="R232" s="675"/>
      <c r="S232" s="675"/>
      <c r="T232" s="891"/>
      <c r="U232" s="675"/>
      <c r="V232" s="675"/>
      <c r="W232" s="675"/>
      <c r="X232" s="675"/>
      <c r="Y232" s="675"/>
      <c r="Z232" s="675"/>
      <c r="AA232" s="675"/>
      <c r="AB232" s="675"/>
      <c r="AC232" s="675"/>
      <c r="AD232" s="675"/>
      <c r="AE232" s="675"/>
      <c r="AF232" s="675"/>
      <c r="AG232" s="675"/>
      <c r="AH232" s="675"/>
      <c r="AI232" s="675"/>
      <c r="AJ232" s="675"/>
      <c r="AK232" s="675"/>
      <c r="AL232" s="675"/>
      <c r="AM232" s="675"/>
      <c r="AN232" s="675"/>
      <c r="AO232" s="675"/>
      <c r="AP232" s="675"/>
      <c r="AQ232" s="675"/>
      <c r="AR232" s="675"/>
      <c r="AS232" s="675"/>
      <c r="AT232" s="675"/>
      <c r="AU232" s="752"/>
      <c r="AV232" s="752"/>
      <c r="AW232" s="752"/>
      <c r="AX232" s="752"/>
      <c r="AY232" s="752"/>
      <c r="AZ232" s="675"/>
      <c r="BA232" s="675"/>
      <c r="BB232" s="675"/>
      <c r="BC232" s="675"/>
      <c r="BD232" s="675"/>
      <c r="BE232" s="675"/>
      <c r="BF232" s="675"/>
      <c r="BG232" s="675"/>
      <c r="BH232" s="675"/>
      <c r="BI232" s="675"/>
      <c r="BJ232" s="675"/>
      <c r="BK232" s="675"/>
      <c r="BL232" s="675"/>
      <c r="BM232" s="675"/>
      <c r="BN232" s="675"/>
      <c r="BO232" s="675"/>
      <c r="BP232" s="675"/>
      <c r="BQ232" s="675"/>
      <c r="BR232" s="675"/>
      <c r="BS232" s="675"/>
      <c r="BT232" s="675"/>
      <c r="BU232" s="675"/>
      <c r="BV232" s="675"/>
      <c r="BW232" s="675"/>
      <c r="BX232" s="675"/>
      <c r="BY232" s="675"/>
      <c r="BZ232" s="675"/>
      <c r="CA232" s="675"/>
      <c r="CB232" s="675"/>
      <c r="CC232" s="675"/>
      <c r="CD232" s="675"/>
      <c r="CE232" s="675"/>
      <c r="CF232" s="675"/>
      <c r="CG232" s="675"/>
      <c r="CH232" s="675"/>
      <c r="CI232" s="675"/>
      <c r="CJ232" s="675"/>
      <c r="CK232" s="675"/>
      <c r="CL232" s="675"/>
      <c r="CM232" s="675"/>
      <c r="CN232" s="675"/>
      <c r="CO232" s="675"/>
      <c r="CP232" s="675"/>
      <c r="CQ232" s="675"/>
      <c r="CR232" s="675"/>
      <c r="CS232" s="675"/>
      <c r="CT232" s="675"/>
      <c r="CU232" s="675"/>
      <c r="CV232" s="675"/>
      <c r="CW232" s="675"/>
      <c r="CX232" s="675"/>
      <c r="CY232" s="675"/>
      <c r="CZ232" s="675"/>
      <c r="DA232" s="675"/>
      <c r="DB232" s="675"/>
      <c r="DC232" s="675"/>
      <c r="DD232" s="675"/>
      <c r="DE232" s="675"/>
      <c r="DF232" s="675"/>
      <c r="DG232" s="675"/>
      <c r="DH232" s="675"/>
      <c r="DI232" s="675"/>
      <c r="DJ232" s="675"/>
      <c r="DK232" s="675"/>
      <c r="DL232" s="675"/>
      <c r="DM232" s="675"/>
      <c r="DN232" s="675"/>
      <c r="DO232" s="675"/>
      <c r="DP232" s="675"/>
      <c r="DQ232" s="675"/>
      <c r="DR232" s="675"/>
      <c r="DS232" s="675"/>
      <c r="DT232" s="675"/>
      <c r="DU232" s="675"/>
      <c r="DV232" s="675"/>
      <c r="DW232" s="675"/>
      <c r="DX232" s="675"/>
      <c r="DY232" s="675"/>
      <c r="DZ232" s="675"/>
      <c r="EA232" s="675"/>
      <c r="EB232" s="675"/>
      <c r="EC232" s="675"/>
      <c r="ED232" s="675"/>
      <c r="EE232" s="675"/>
      <c r="EF232" s="675"/>
      <c r="EG232" s="675"/>
      <c r="EH232" s="675"/>
      <c r="EI232" s="675"/>
      <c r="EJ232" s="675"/>
      <c r="EK232" s="675"/>
      <c r="EL232" s="675"/>
      <c r="EM232" s="675"/>
      <c r="EN232" s="675"/>
      <c r="EO232" s="675"/>
      <c r="EP232" s="675"/>
    </row>
    <row r="233" spans="1:146" x14ac:dyDescent="0.15">
      <c r="A233" s="675"/>
      <c r="B233" s="675"/>
      <c r="C233" s="675"/>
      <c r="D233" s="675"/>
      <c r="E233" s="675"/>
      <c r="F233" s="675"/>
      <c r="G233" s="675"/>
      <c r="H233" s="675"/>
      <c r="I233" s="675"/>
      <c r="J233" s="675"/>
      <c r="K233" s="675"/>
      <c r="L233" s="675"/>
      <c r="M233" s="675"/>
      <c r="N233" s="675"/>
      <c r="O233" s="675"/>
      <c r="P233" s="675"/>
      <c r="Q233" s="675"/>
      <c r="R233" s="675"/>
      <c r="S233" s="675"/>
      <c r="T233" s="891"/>
      <c r="U233" s="675"/>
      <c r="V233" s="675"/>
      <c r="W233" s="675"/>
      <c r="X233" s="675"/>
      <c r="Y233" s="675"/>
      <c r="Z233" s="675"/>
      <c r="AA233" s="675"/>
      <c r="AB233" s="675"/>
      <c r="AC233" s="675"/>
      <c r="AD233" s="675"/>
      <c r="AE233" s="675"/>
      <c r="AF233" s="675"/>
      <c r="AG233" s="675"/>
      <c r="AH233" s="675"/>
      <c r="AI233" s="675"/>
      <c r="AJ233" s="675"/>
      <c r="AK233" s="675"/>
      <c r="AL233" s="675"/>
      <c r="AM233" s="675"/>
      <c r="AN233" s="675"/>
      <c r="AO233" s="675"/>
      <c r="AP233" s="675"/>
      <c r="AQ233" s="675"/>
      <c r="AR233" s="675"/>
      <c r="AS233" s="675"/>
      <c r="AT233" s="675"/>
      <c r="AU233" s="752"/>
      <c r="AV233" s="752"/>
      <c r="AW233" s="752"/>
      <c r="AX233" s="752"/>
      <c r="AY233" s="752"/>
      <c r="AZ233" s="675"/>
      <c r="BA233" s="675"/>
      <c r="BB233" s="675"/>
      <c r="BC233" s="675"/>
      <c r="BD233" s="675"/>
      <c r="BE233" s="675"/>
      <c r="BF233" s="675"/>
      <c r="BG233" s="675"/>
      <c r="BH233" s="675"/>
      <c r="BI233" s="675"/>
      <c r="BJ233" s="675"/>
      <c r="BK233" s="675"/>
      <c r="BL233" s="675"/>
      <c r="BM233" s="675"/>
      <c r="BN233" s="675"/>
      <c r="BO233" s="675"/>
      <c r="BP233" s="675"/>
      <c r="BQ233" s="675"/>
      <c r="BR233" s="675"/>
      <c r="BS233" s="675"/>
      <c r="BT233" s="675"/>
      <c r="BU233" s="675"/>
      <c r="BV233" s="675"/>
      <c r="BW233" s="675"/>
      <c r="BX233" s="675"/>
      <c r="BY233" s="675"/>
      <c r="BZ233" s="675"/>
      <c r="CA233" s="675"/>
      <c r="CB233" s="675"/>
      <c r="CC233" s="675"/>
      <c r="CD233" s="675"/>
      <c r="CE233" s="675"/>
      <c r="CF233" s="675"/>
      <c r="CG233" s="675"/>
      <c r="CH233" s="675"/>
      <c r="CI233" s="675"/>
      <c r="CJ233" s="675"/>
      <c r="CK233" s="675"/>
      <c r="CL233" s="675"/>
      <c r="CM233" s="675"/>
      <c r="CN233" s="675"/>
      <c r="CO233" s="675"/>
      <c r="CP233" s="675"/>
      <c r="CQ233" s="675"/>
      <c r="CR233" s="675"/>
      <c r="CS233" s="675"/>
      <c r="CT233" s="675"/>
      <c r="CU233" s="675"/>
      <c r="CV233" s="675"/>
      <c r="CW233" s="675"/>
      <c r="CX233" s="675"/>
      <c r="CY233" s="675"/>
      <c r="CZ233" s="675"/>
      <c r="DA233" s="675"/>
      <c r="DB233" s="675"/>
      <c r="DC233" s="675"/>
      <c r="DD233" s="675"/>
      <c r="DE233" s="675"/>
      <c r="DF233" s="675"/>
      <c r="DG233" s="675"/>
      <c r="DH233" s="675"/>
      <c r="DI233" s="675"/>
      <c r="DJ233" s="675"/>
      <c r="DK233" s="675"/>
      <c r="DL233" s="675"/>
      <c r="DM233" s="675"/>
      <c r="DN233" s="675"/>
      <c r="DO233" s="675"/>
      <c r="DP233" s="675"/>
      <c r="DQ233" s="675"/>
      <c r="DR233" s="675"/>
      <c r="DS233" s="675"/>
      <c r="DT233" s="675"/>
      <c r="DU233" s="675"/>
      <c r="DV233" s="675"/>
      <c r="DW233" s="675"/>
      <c r="DX233" s="675"/>
      <c r="DY233" s="675"/>
      <c r="DZ233" s="675"/>
      <c r="EA233" s="675"/>
      <c r="EB233" s="675"/>
      <c r="EC233" s="675"/>
      <c r="ED233" s="675"/>
      <c r="EE233" s="675"/>
      <c r="EF233" s="675"/>
      <c r="EG233" s="675"/>
      <c r="EH233" s="675"/>
      <c r="EI233" s="675"/>
      <c r="EJ233" s="675"/>
      <c r="EK233" s="675"/>
      <c r="EL233" s="675"/>
      <c r="EM233" s="675"/>
      <c r="EN233" s="675"/>
      <c r="EO233" s="675"/>
      <c r="EP233" s="675"/>
    </row>
    <row r="234" spans="1:146" x14ac:dyDescent="0.15">
      <c r="A234" s="675"/>
      <c r="B234" s="675"/>
      <c r="C234" s="675"/>
      <c r="D234" s="675"/>
      <c r="E234" s="675"/>
      <c r="F234" s="675"/>
      <c r="G234" s="675"/>
      <c r="H234" s="675"/>
      <c r="I234" s="675"/>
      <c r="J234" s="675"/>
      <c r="K234" s="675"/>
      <c r="L234" s="675"/>
      <c r="M234" s="675"/>
      <c r="N234" s="675"/>
      <c r="O234" s="675"/>
      <c r="P234" s="675"/>
      <c r="Q234" s="675"/>
      <c r="R234" s="675"/>
      <c r="S234" s="675"/>
      <c r="T234" s="891"/>
      <c r="U234" s="675"/>
      <c r="V234" s="675"/>
      <c r="W234" s="675"/>
      <c r="X234" s="675"/>
      <c r="Y234" s="675"/>
      <c r="Z234" s="675"/>
      <c r="AA234" s="675"/>
      <c r="AB234" s="675"/>
      <c r="AC234" s="675"/>
      <c r="AD234" s="675"/>
      <c r="AE234" s="675"/>
      <c r="AF234" s="675"/>
      <c r="AG234" s="675"/>
      <c r="AH234" s="675"/>
      <c r="AI234" s="675"/>
      <c r="AJ234" s="675"/>
      <c r="AK234" s="675"/>
      <c r="AL234" s="675"/>
      <c r="AM234" s="675"/>
      <c r="AN234" s="675"/>
      <c r="AO234" s="675"/>
      <c r="AP234" s="675"/>
      <c r="AQ234" s="675"/>
      <c r="AR234" s="675"/>
      <c r="AS234" s="675"/>
      <c r="AT234" s="675"/>
      <c r="AU234" s="752"/>
      <c r="AV234" s="752"/>
      <c r="AW234" s="752"/>
      <c r="AX234" s="752"/>
      <c r="AY234" s="752"/>
      <c r="AZ234" s="675"/>
      <c r="BA234" s="675"/>
      <c r="BB234" s="675"/>
      <c r="BC234" s="675"/>
      <c r="BD234" s="675"/>
      <c r="BE234" s="675"/>
      <c r="BF234" s="675"/>
      <c r="BG234" s="675"/>
      <c r="BH234" s="675"/>
      <c r="BI234" s="675"/>
      <c r="BJ234" s="675"/>
      <c r="BK234" s="675"/>
      <c r="BL234" s="675"/>
      <c r="BM234" s="675"/>
      <c r="BN234" s="675"/>
      <c r="BO234" s="675"/>
      <c r="BP234" s="675"/>
      <c r="BQ234" s="675"/>
      <c r="BR234" s="675"/>
      <c r="BS234" s="675"/>
      <c r="BT234" s="675"/>
      <c r="BU234" s="675"/>
      <c r="BV234" s="675"/>
      <c r="BW234" s="675"/>
      <c r="BX234" s="675"/>
      <c r="BY234" s="675"/>
      <c r="BZ234" s="675"/>
      <c r="CA234" s="675"/>
      <c r="CB234" s="675"/>
      <c r="CC234" s="675"/>
      <c r="CD234" s="675"/>
      <c r="CE234" s="675"/>
      <c r="CF234" s="675"/>
      <c r="CG234" s="675"/>
      <c r="CH234" s="675"/>
      <c r="CI234" s="675"/>
      <c r="CJ234" s="675"/>
      <c r="CK234" s="675"/>
      <c r="CL234" s="675"/>
      <c r="CM234" s="675"/>
      <c r="CN234" s="675"/>
      <c r="CO234" s="675"/>
      <c r="CP234" s="675"/>
      <c r="CQ234" s="675"/>
      <c r="CR234" s="675"/>
      <c r="CS234" s="675"/>
      <c r="CT234" s="675"/>
      <c r="CU234" s="675"/>
      <c r="CV234" s="675"/>
      <c r="CW234" s="675"/>
      <c r="CX234" s="675"/>
      <c r="CY234" s="675"/>
      <c r="CZ234" s="675"/>
      <c r="DA234" s="675"/>
      <c r="DB234" s="675"/>
      <c r="DC234" s="675"/>
      <c r="DD234" s="675"/>
      <c r="DE234" s="675"/>
      <c r="DF234" s="675"/>
      <c r="DG234" s="675"/>
      <c r="DH234" s="675"/>
      <c r="DI234" s="675"/>
      <c r="DJ234" s="675"/>
      <c r="DK234" s="675"/>
      <c r="DL234" s="675"/>
      <c r="DM234" s="675"/>
      <c r="DN234" s="675"/>
      <c r="DO234" s="675"/>
      <c r="DP234" s="675"/>
      <c r="DQ234" s="675"/>
      <c r="DR234" s="675"/>
      <c r="DS234" s="675"/>
      <c r="DT234" s="675"/>
      <c r="DU234" s="675"/>
      <c r="DV234" s="675"/>
      <c r="DW234" s="675"/>
      <c r="DX234" s="675"/>
      <c r="DY234" s="675"/>
      <c r="DZ234" s="675"/>
      <c r="EA234" s="675"/>
      <c r="EB234" s="675"/>
      <c r="EC234" s="675"/>
      <c r="ED234" s="675"/>
      <c r="EE234" s="675"/>
      <c r="EF234" s="675"/>
      <c r="EG234" s="675"/>
      <c r="EH234" s="675"/>
      <c r="EI234" s="675"/>
      <c r="EJ234" s="675"/>
      <c r="EK234" s="675"/>
      <c r="EL234" s="675"/>
      <c r="EM234" s="675"/>
      <c r="EN234" s="675"/>
      <c r="EO234" s="675"/>
      <c r="EP234" s="675"/>
    </row>
    <row r="235" spans="1:146" x14ac:dyDescent="0.15">
      <c r="A235" s="675"/>
      <c r="B235" s="675"/>
      <c r="C235" s="675"/>
      <c r="D235" s="675"/>
      <c r="E235" s="675"/>
      <c r="F235" s="675"/>
      <c r="G235" s="675"/>
      <c r="H235" s="675"/>
      <c r="I235" s="675"/>
      <c r="J235" s="675"/>
      <c r="K235" s="675"/>
      <c r="L235" s="675"/>
      <c r="M235" s="675"/>
      <c r="N235" s="675"/>
      <c r="O235" s="675"/>
      <c r="P235" s="675"/>
      <c r="Q235" s="675"/>
      <c r="R235" s="675"/>
      <c r="S235" s="675"/>
      <c r="T235" s="891"/>
      <c r="U235" s="675"/>
      <c r="V235" s="675"/>
      <c r="W235" s="675"/>
      <c r="X235" s="675"/>
      <c r="Y235" s="675"/>
      <c r="Z235" s="675"/>
      <c r="AA235" s="675"/>
      <c r="AB235" s="675"/>
      <c r="AC235" s="675"/>
      <c r="AD235" s="675"/>
      <c r="AE235" s="675"/>
      <c r="AF235" s="675"/>
      <c r="AG235" s="675"/>
      <c r="AH235" s="675"/>
      <c r="AI235" s="675"/>
      <c r="AJ235" s="675"/>
      <c r="AK235" s="675"/>
      <c r="AL235" s="675"/>
      <c r="AM235" s="675"/>
      <c r="AN235" s="675"/>
      <c r="AO235" s="675"/>
      <c r="AP235" s="675"/>
      <c r="AQ235" s="675"/>
      <c r="AR235" s="675"/>
      <c r="AS235" s="675"/>
      <c r="AT235" s="675"/>
      <c r="AU235" s="752"/>
      <c r="AV235" s="752"/>
      <c r="AW235" s="752"/>
      <c r="AX235" s="752"/>
      <c r="AY235" s="752"/>
      <c r="AZ235" s="675"/>
      <c r="BA235" s="675"/>
      <c r="BB235" s="675"/>
      <c r="BC235" s="675"/>
      <c r="BD235" s="675"/>
      <c r="BE235" s="675"/>
      <c r="BF235" s="675"/>
      <c r="BG235" s="675"/>
      <c r="BH235" s="675"/>
      <c r="BI235" s="675"/>
      <c r="BJ235" s="675"/>
      <c r="BK235" s="675"/>
      <c r="BL235" s="675"/>
      <c r="BM235" s="675"/>
      <c r="BN235" s="675"/>
      <c r="BO235" s="675"/>
      <c r="BP235" s="675"/>
      <c r="BQ235" s="675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  <c r="CB235" s="675"/>
      <c r="CC235" s="675"/>
      <c r="CD235" s="675"/>
      <c r="CE235" s="675"/>
      <c r="CF235" s="675"/>
      <c r="CG235" s="675"/>
      <c r="CH235" s="675"/>
      <c r="CI235" s="675"/>
      <c r="CJ235" s="675"/>
      <c r="CK235" s="675"/>
      <c r="CL235" s="675"/>
      <c r="CM235" s="675"/>
      <c r="CN235" s="675"/>
      <c r="CO235" s="675"/>
      <c r="CP235" s="675"/>
      <c r="CQ235" s="675"/>
      <c r="CR235" s="675"/>
      <c r="CS235" s="675"/>
      <c r="CT235" s="675"/>
      <c r="CU235" s="675"/>
      <c r="CV235" s="675"/>
      <c r="CW235" s="675"/>
      <c r="CX235" s="675"/>
      <c r="CY235" s="675"/>
      <c r="CZ235" s="675"/>
      <c r="DA235" s="675"/>
      <c r="DB235" s="675"/>
      <c r="DC235" s="675"/>
      <c r="DD235" s="675"/>
      <c r="DE235" s="675"/>
      <c r="DF235" s="675"/>
      <c r="DG235" s="675"/>
      <c r="DH235" s="675"/>
      <c r="DI235" s="675"/>
      <c r="DJ235" s="675"/>
      <c r="DK235" s="675"/>
      <c r="DL235" s="675"/>
      <c r="DM235" s="675"/>
      <c r="DN235" s="675"/>
      <c r="DO235" s="675"/>
      <c r="DP235" s="675"/>
      <c r="DQ235" s="675"/>
      <c r="DR235" s="675"/>
      <c r="DS235" s="675"/>
      <c r="DT235" s="675"/>
      <c r="DU235" s="675"/>
      <c r="DV235" s="675"/>
      <c r="DW235" s="675"/>
      <c r="DX235" s="675"/>
      <c r="DY235" s="675"/>
      <c r="DZ235" s="675"/>
      <c r="EA235" s="675"/>
      <c r="EB235" s="675"/>
      <c r="EC235" s="675"/>
      <c r="ED235" s="675"/>
      <c r="EE235" s="675"/>
      <c r="EF235" s="675"/>
      <c r="EG235" s="675"/>
      <c r="EH235" s="675"/>
      <c r="EI235" s="675"/>
      <c r="EJ235" s="675"/>
      <c r="EK235" s="675"/>
      <c r="EL235" s="675"/>
      <c r="EM235" s="675"/>
      <c r="EN235" s="675"/>
      <c r="EO235" s="675"/>
      <c r="EP235" s="675"/>
    </row>
    <row r="236" spans="1:146" x14ac:dyDescent="0.15">
      <c r="A236" s="675"/>
      <c r="B236" s="675"/>
      <c r="C236" s="675"/>
      <c r="D236" s="675"/>
      <c r="E236" s="675"/>
      <c r="F236" s="675"/>
      <c r="G236" s="675"/>
      <c r="H236" s="675"/>
      <c r="I236" s="675"/>
      <c r="J236" s="675"/>
      <c r="K236" s="675"/>
      <c r="L236" s="675"/>
      <c r="M236" s="675"/>
      <c r="N236" s="675"/>
      <c r="O236" s="675"/>
      <c r="P236" s="675"/>
      <c r="Q236" s="675"/>
      <c r="R236" s="675"/>
      <c r="S236" s="675"/>
      <c r="T236" s="891"/>
      <c r="U236" s="675"/>
      <c r="V236" s="675"/>
      <c r="W236" s="675"/>
      <c r="X236" s="675"/>
      <c r="Y236" s="675"/>
      <c r="Z236" s="675"/>
      <c r="AA236" s="675"/>
      <c r="AB236" s="675"/>
      <c r="AC236" s="675"/>
      <c r="AD236" s="675"/>
      <c r="AE236" s="675"/>
      <c r="AF236" s="675"/>
      <c r="AG236" s="675"/>
      <c r="AH236" s="675"/>
      <c r="AI236" s="675"/>
      <c r="AJ236" s="675"/>
      <c r="AK236" s="675"/>
      <c r="AL236" s="675"/>
      <c r="AM236" s="675"/>
      <c r="AN236" s="675"/>
      <c r="AO236" s="675"/>
      <c r="AP236" s="675"/>
      <c r="AQ236" s="675"/>
      <c r="AR236" s="675"/>
      <c r="AS236" s="675"/>
      <c r="AT236" s="675"/>
      <c r="AU236" s="752"/>
      <c r="AV236" s="752"/>
      <c r="AW236" s="752"/>
      <c r="AX236" s="752"/>
      <c r="AY236" s="752"/>
      <c r="AZ236" s="675"/>
      <c r="BA236" s="675"/>
      <c r="BB236" s="675"/>
      <c r="BC236" s="675"/>
      <c r="BD236" s="675"/>
      <c r="BE236" s="675"/>
      <c r="BF236" s="675"/>
      <c r="BG236" s="675"/>
      <c r="BH236" s="675"/>
      <c r="BI236" s="675"/>
      <c r="BJ236" s="675"/>
      <c r="BK236" s="675"/>
      <c r="BL236" s="675"/>
      <c r="BM236" s="675"/>
      <c r="BN236" s="675"/>
      <c r="BO236" s="675"/>
      <c r="BP236" s="675"/>
      <c r="BQ236" s="675"/>
      <c r="BR236" s="675"/>
      <c r="BS236" s="675"/>
      <c r="BT236" s="675"/>
      <c r="BU236" s="675"/>
      <c r="BV236" s="675"/>
      <c r="BW236" s="675"/>
      <c r="BX236" s="675"/>
      <c r="BY236" s="675"/>
      <c r="BZ236" s="675"/>
      <c r="CA236" s="675"/>
      <c r="CB236" s="675"/>
      <c r="CC236" s="675"/>
      <c r="CD236" s="675"/>
      <c r="CE236" s="675"/>
      <c r="CF236" s="675"/>
      <c r="CG236" s="675"/>
      <c r="CH236" s="675"/>
      <c r="CI236" s="675"/>
      <c r="CJ236" s="675"/>
      <c r="CK236" s="675"/>
      <c r="CL236" s="675"/>
      <c r="CM236" s="675"/>
      <c r="CN236" s="675"/>
      <c r="CO236" s="675"/>
      <c r="CP236" s="675"/>
      <c r="CQ236" s="675"/>
      <c r="CR236" s="675"/>
      <c r="CS236" s="675"/>
      <c r="CT236" s="675"/>
      <c r="CU236" s="675"/>
      <c r="CV236" s="675"/>
      <c r="CW236" s="675"/>
      <c r="CX236" s="675"/>
      <c r="CY236" s="675"/>
      <c r="CZ236" s="675"/>
      <c r="DA236" s="675"/>
      <c r="DB236" s="675"/>
      <c r="DC236" s="675"/>
      <c r="DD236" s="675"/>
      <c r="DE236" s="675"/>
      <c r="DF236" s="675"/>
      <c r="DG236" s="675"/>
      <c r="DH236" s="675"/>
      <c r="DI236" s="675"/>
      <c r="DJ236" s="675"/>
      <c r="DK236" s="675"/>
      <c r="DL236" s="675"/>
      <c r="DM236" s="675"/>
      <c r="DN236" s="675"/>
      <c r="DO236" s="675"/>
      <c r="DP236" s="675"/>
      <c r="DQ236" s="675"/>
      <c r="DR236" s="675"/>
      <c r="DS236" s="675"/>
      <c r="DT236" s="675"/>
      <c r="DU236" s="675"/>
      <c r="DV236" s="675"/>
      <c r="DW236" s="675"/>
      <c r="DX236" s="675"/>
      <c r="DY236" s="675"/>
      <c r="DZ236" s="675"/>
      <c r="EA236" s="675"/>
      <c r="EB236" s="675"/>
      <c r="EC236" s="675"/>
      <c r="ED236" s="675"/>
      <c r="EE236" s="675"/>
      <c r="EF236" s="675"/>
      <c r="EG236" s="675"/>
      <c r="EH236" s="675"/>
      <c r="EI236" s="675"/>
      <c r="EJ236" s="675"/>
      <c r="EK236" s="675"/>
      <c r="EL236" s="675"/>
      <c r="EM236" s="675"/>
      <c r="EN236" s="675"/>
      <c r="EO236" s="675"/>
      <c r="EP236" s="675"/>
    </row>
    <row r="237" spans="1:146" x14ac:dyDescent="0.15">
      <c r="A237" s="675"/>
      <c r="B237" s="675"/>
      <c r="C237" s="675"/>
      <c r="D237" s="675"/>
      <c r="E237" s="675"/>
      <c r="F237" s="675"/>
      <c r="G237" s="675"/>
      <c r="H237" s="675"/>
      <c r="I237" s="675"/>
      <c r="J237" s="675"/>
      <c r="K237" s="675"/>
      <c r="L237" s="675"/>
      <c r="M237" s="675"/>
      <c r="N237" s="675"/>
      <c r="O237" s="675"/>
      <c r="P237" s="675"/>
      <c r="Q237" s="675"/>
      <c r="R237" s="675"/>
      <c r="S237" s="675"/>
      <c r="T237" s="891"/>
      <c r="U237" s="675"/>
      <c r="V237" s="675"/>
      <c r="W237" s="675"/>
      <c r="X237" s="675"/>
      <c r="Y237" s="675"/>
      <c r="Z237" s="675"/>
      <c r="AA237" s="675"/>
      <c r="AB237" s="675"/>
      <c r="AC237" s="675"/>
      <c r="AD237" s="675"/>
      <c r="AE237" s="675"/>
      <c r="AF237" s="675"/>
      <c r="AG237" s="675"/>
      <c r="AH237" s="675"/>
      <c r="AI237" s="675"/>
      <c r="AJ237" s="675"/>
      <c r="AK237" s="675"/>
      <c r="AL237" s="675"/>
      <c r="AM237" s="675"/>
      <c r="AN237" s="675"/>
      <c r="AO237" s="675"/>
      <c r="AP237" s="675"/>
      <c r="AQ237" s="675"/>
      <c r="AR237" s="675"/>
      <c r="AS237" s="675"/>
      <c r="AT237" s="675"/>
      <c r="AU237" s="752"/>
      <c r="AV237" s="752"/>
      <c r="AW237" s="752"/>
      <c r="AX237" s="752"/>
      <c r="AY237" s="752"/>
      <c r="AZ237" s="675"/>
      <c r="BA237" s="675"/>
      <c r="BB237" s="675"/>
      <c r="BC237" s="675"/>
      <c r="BD237" s="675"/>
      <c r="BE237" s="675"/>
      <c r="BF237" s="675"/>
      <c r="BG237" s="675"/>
      <c r="BH237" s="675"/>
      <c r="BI237" s="675"/>
      <c r="BJ237" s="675"/>
      <c r="BK237" s="675"/>
      <c r="BL237" s="675"/>
      <c r="BM237" s="675"/>
      <c r="BN237" s="675"/>
      <c r="BO237" s="675"/>
      <c r="BP237" s="675"/>
      <c r="BQ237" s="675"/>
      <c r="BR237" s="675"/>
      <c r="BS237" s="675"/>
      <c r="BT237" s="675"/>
      <c r="BU237" s="675"/>
      <c r="BV237" s="675"/>
      <c r="BW237" s="675"/>
      <c r="BX237" s="675"/>
      <c r="BY237" s="675"/>
      <c r="BZ237" s="675"/>
      <c r="CA237" s="675"/>
      <c r="CB237" s="675"/>
      <c r="CC237" s="675"/>
      <c r="CD237" s="675"/>
      <c r="CE237" s="675"/>
      <c r="CF237" s="675"/>
      <c r="CG237" s="675"/>
      <c r="CH237" s="675"/>
      <c r="CI237" s="675"/>
      <c r="CJ237" s="675"/>
      <c r="CK237" s="675"/>
      <c r="CL237" s="675"/>
      <c r="CM237" s="675"/>
      <c r="CN237" s="675"/>
      <c r="CO237" s="675"/>
      <c r="CP237" s="675"/>
      <c r="CQ237" s="675"/>
      <c r="CR237" s="675"/>
      <c r="CS237" s="675"/>
      <c r="CT237" s="675"/>
      <c r="CU237" s="675"/>
      <c r="CV237" s="675"/>
      <c r="CW237" s="675"/>
      <c r="CX237" s="675"/>
      <c r="CY237" s="675"/>
      <c r="CZ237" s="675"/>
      <c r="DA237" s="675"/>
      <c r="DB237" s="675"/>
      <c r="DC237" s="675"/>
      <c r="DD237" s="675"/>
      <c r="DE237" s="675"/>
      <c r="DF237" s="675"/>
      <c r="DG237" s="675"/>
      <c r="DH237" s="675"/>
      <c r="DI237" s="675"/>
      <c r="DJ237" s="675"/>
      <c r="DK237" s="675"/>
      <c r="DL237" s="675"/>
      <c r="DM237" s="675"/>
      <c r="DN237" s="675"/>
      <c r="DO237" s="675"/>
      <c r="DP237" s="675"/>
      <c r="DQ237" s="675"/>
      <c r="DR237" s="675"/>
      <c r="DS237" s="675"/>
      <c r="DT237" s="675"/>
      <c r="DU237" s="675"/>
      <c r="DV237" s="675"/>
      <c r="DW237" s="675"/>
      <c r="DX237" s="675"/>
      <c r="DY237" s="675"/>
      <c r="DZ237" s="675"/>
      <c r="EA237" s="675"/>
      <c r="EB237" s="675"/>
      <c r="EC237" s="675"/>
      <c r="ED237" s="675"/>
      <c r="EE237" s="675"/>
      <c r="EF237" s="675"/>
      <c r="EG237" s="675"/>
      <c r="EH237" s="675"/>
      <c r="EI237" s="675"/>
      <c r="EJ237" s="675"/>
      <c r="EK237" s="675"/>
      <c r="EL237" s="675"/>
      <c r="EM237" s="675"/>
      <c r="EN237" s="675"/>
      <c r="EO237" s="675"/>
      <c r="EP237" s="675"/>
    </row>
    <row r="238" spans="1:146" x14ac:dyDescent="0.15">
      <c r="A238" s="675"/>
      <c r="B238" s="675"/>
      <c r="C238" s="675"/>
      <c r="D238" s="675"/>
      <c r="E238" s="675"/>
      <c r="F238" s="675"/>
      <c r="G238" s="675"/>
      <c r="H238" s="675"/>
      <c r="I238" s="675"/>
      <c r="J238" s="675"/>
      <c r="K238" s="675"/>
      <c r="L238" s="675"/>
      <c r="M238" s="675"/>
      <c r="N238" s="675"/>
      <c r="O238" s="675"/>
      <c r="P238" s="675"/>
      <c r="Q238" s="675"/>
      <c r="R238" s="675"/>
      <c r="S238" s="675"/>
      <c r="T238" s="891"/>
      <c r="U238" s="675"/>
      <c r="V238" s="675"/>
      <c r="W238" s="675"/>
      <c r="X238" s="675"/>
      <c r="Y238" s="675"/>
      <c r="Z238" s="675"/>
      <c r="AA238" s="675"/>
      <c r="AB238" s="675"/>
      <c r="AC238" s="675"/>
      <c r="AD238" s="675"/>
      <c r="AE238" s="675"/>
      <c r="AF238" s="675"/>
      <c r="AG238" s="675"/>
      <c r="AH238" s="675"/>
      <c r="AI238" s="675"/>
      <c r="AJ238" s="675"/>
      <c r="AK238" s="675"/>
      <c r="AL238" s="675"/>
      <c r="AM238" s="675"/>
      <c r="AN238" s="675"/>
      <c r="AO238" s="675"/>
      <c r="AP238" s="675"/>
      <c r="AQ238" s="675"/>
      <c r="AR238" s="675"/>
      <c r="AS238" s="675"/>
      <c r="AT238" s="675"/>
      <c r="AU238" s="752"/>
      <c r="AV238" s="752"/>
      <c r="AW238" s="752"/>
      <c r="AX238" s="752"/>
      <c r="AY238" s="752"/>
      <c r="AZ238" s="675"/>
      <c r="BA238" s="675"/>
      <c r="BB238" s="675"/>
      <c r="BC238" s="675"/>
      <c r="BD238" s="675"/>
      <c r="BE238" s="675"/>
      <c r="BF238" s="675"/>
      <c r="BG238" s="675"/>
      <c r="BH238" s="675"/>
      <c r="BI238" s="675"/>
      <c r="BJ238" s="675"/>
      <c r="BK238" s="675"/>
      <c r="BL238" s="675"/>
      <c r="BM238" s="675"/>
      <c r="BN238" s="675"/>
      <c r="BO238" s="675"/>
      <c r="BP238" s="675"/>
      <c r="BQ238" s="675"/>
      <c r="BR238" s="675"/>
      <c r="BS238" s="675"/>
      <c r="BT238" s="675"/>
      <c r="BU238" s="675"/>
      <c r="BV238" s="675"/>
      <c r="BW238" s="675"/>
      <c r="BX238" s="675"/>
      <c r="BY238" s="675"/>
      <c r="BZ238" s="675"/>
      <c r="CA238" s="675"/>
      <c r="CB238" s="675"/>
      <c r="CC238" s="675"/>
      <c r="CD238" s="675"/>
      <c r="CE238" s="675"/>
      <c r="CF238" s="675"/>
      <c r="CG238" s="675"/>
      <c r="CH238" s="675"/>
      <c r="CI238" s="675"/>
      <c r="CJ238" s="675"/>
      <c r="CK238" s="675"/>
      <c r="CL238" s="675"/>
      <c r="CM238" s="675"/>
      <c r="CN238" s="675"/>
      <c r="CO238" s="675"/>
      <c r="CP238" s="675"/>
      <c r="CQ238" s="675"/>
      <c r="CR238" s="675"/>
      <c r="CS238" s="675"/>
      <c r="CT238" s="675"/>
      <c r="CU238" s="675"/>
      <c r="CV238" s="675"/>
      <c r="CW238" s="675"/>
      <c r="CX238" s="675"/>
      <c r="CY238" s="675"/>
      <c r="CZ238" s="675"/>
      <c r="DA238" s="675"/>
      <c r="DB238" s="675"/>
      <c r="DC238" s="675"/>
      <c r="DD238" s="675"/>
      <c r="DE238" s="675"/>
      <c r="DF238" s="675"/>
      <c r="DG238" s="675"/>
      <c r="DH238" s="675"/>
      <c r="DI238" s="675"/>
      <c r="DJ238" s="675"/>
      <c r="DK238" s="675"/>
      <c r="DL238" s="675"/>
      <c r="DM238" s="675"/>
      <c r="DN238" s="675"/>
      <c r="DO238" s="675"/>
      <c r="DP238" s="675"/>
      <c r="DQ238" s="675"/>
      <c r="DR238" s="675"/>
      <c r="DS238" s="675"/>
      <c r="DT238" s="675"/>
      <c r="DU238" s="675"/>
      <c r="DV238" s="675"/>
      <c r="DW238" s="675"/>
      <c r="DX238" s="675"/>
      <c r="DY238" s="675"/>
      <c r="DZ238" s="675"/>
      <c r="EA238" s="675"/>
      <c r="EB238" s="675"/>
      <c r="EC238" s="675"/>
      <c r="ED238" s="675"/>
      <c r="EE238" s="675"/>
      <c r="EF238" s="675"/>
      <c r="EG238" s="675"/>
      <c r="EH238" s="675"/>
      <c r="EI238" s="675"/>
      <c r="EJ238" s="675"/>
      <c r="EK238" s="675"/>
      <c r="EL238" s="675"/>
      <c r="EM238" s="675"/>
      <c r="EN238" s="675"/>
      <c r="EO238" s="675"/>
      <c r="EP238" s="675"/>
    </row>
    <row r="239" spans="1:146" x14ac:dyDescent="0.15">
      <c r="A239" s="675"/>
      <c r="B239" s="675"/>
      <c r="C239" s="675"/>
      <c r="D239" s="675"/>
      <c r="E239" s="675"/>
      <c r="F239" s="675"/>
      <c r="G239" s="675"/>
      <c r="H239" s="675"/>
      <c r="I239" s="675"/>
      <c r="J239" s="675"/>
      <c r="K239" s="675"/>
      <c r="L239" s="675"/>
      <c r="M239" s="675"/>
      <c r="N239" s="675"/>
      <c r="O239" s="675"/>
      <c r="P239" s="675"/>
      <c r="Q239" s="675"/>
      <c r="R239" s="675"/>
      <c r="S239" s="675"/>
      <c r="T239" s="891"/>
      <c r="U239" s="675"/>
      <c r="V239" s="675"/>
      <c r="W239" s="675"/>
      <c r="X239" s="675"/>
      <c r="Y239" s="675"/>
      <c r="Z239" s="675"/>
      <c r="AA239" s="675"/>
      <c r="AB239" s="675"/>
      <c r="AC239" s="675"/>
      <c r="AD239" s="675"/>
      <c r="AE239" s="675"/>
      <c r="AF239" s="675"/>
      <c r="AG239" s="675"/>
      <c r="AH239" s="675"/>
      <c r="AI239" s="675"/>
      <c r="AJ239" s="675"/>
      <c r="AK239" s="675"/>
      <c r="AL239" s="675"/>
      <c r="AM239" s="675"/>
      <c r="AN239" s="675"/>
      <c r="AO239" s="675"/>
      <c r="AP239" s="675"/>
      <c r="AQ239" s="675"/>
      <c r="AR239" s="675"/>
      <c r="AS239" s="675"/>
      <c r="AT239" s="675"/>
      <c r="AU239" s="752"/>
      <c r="AV239" s="752"/>
      <c r="AW239" s="752"/>
      <c r="AX239" s="752"/>
      <c r="AY239" s="752"/>
      <c r="AZ239" s="675"/>
      <c r="BA239" s="675"/>
      <c r="BB239" s="675"/>
      <c r="BC239" s="675"/>
      <c r="BD239" s="675"/>
      <c r="BE239" s="675"/>
      <c r="BF239" s="675"/>
      <c r="BG239" s="675"/>
      <c r="BH239" s="675"/>
      <c r="BI239" s="675"/>
      <c r="BJ239" s="675"/>
      <c r="BK239" s="675"/>
      <c r="BL239" s="675"/>
      <c r="BM239" s="675"/>
      <c r="BN239" s="675"/>
      <c r="BO239" s="675"/>
      <c r="BP239" s="675"/>
      <c r="BQ239" s="675"/>
      <c r="BR239" s="675"/>
      <c r="BS239" s="675"/>
      <c r="BT239" s="675"/>
      <c r="BU239" s="675"/>
      <c r="BV239" s="675"/>
      <c r="BW239" s="675"/>
      <c r="BX239" s="675"/>
      <c r="BY239" s="675"/>
      <c r="BZ239" s="675"/>
      <c r="CA239" s="675"/>
      <c r="CB239" s="675"/>
      <c r="CC239" s="675"/>
      <c r="CD239" s="675"/>
      <c r="CE239" s="675"/>
      <c r="CF239" s="675"/>
      <c r="CG239" s="675"/>
      <c r="CH239" s="675"/>
      <c r="CI239" s="675"/>
      <c r="CJ239" s="675"/>
      <c r="CK239" s="675"/>
      <c r="CL239" s="675"/>
      <c r="CM239" s="675"/>
      <c r="CN239" s="675"/>
      <c r="CO239" s="675"/>
      <c r="CP239" s="675"/>
      <c r="CQ239" s="675"/>
      <c r="CR239" s="675"/>
      <c r="CS239" s="675"/>
      <c r="CT239" s="675"/>
      <c r="CU239" s="675"/>
      <c r="CV239" s="675"/>
      <c r="CW239" s="675"/>
      <c r="CX239" s="675"/>
      <c r="CY239" s="675"/>
      <c r="CZ239" s="675"/>
      <c r="DA239" s="675"/>
      <c r="DB239" s="675"/>
      <c r="DC239" s="675"/>
      <c r="DD239" s="675"/>
      <c r="DE239" s="675"/>
      <c r="DF239" s="675"/>
      <c r="DG239" s="675"/>
      <c r="DH239" s="675"/>
      <c r="DI239" s="675"/>
      <c r="DJ239" s="675"/>
      <c r="DK239" s="675"/>
      <c r="DL239" s="675"/>
      <c r="DM239" s="675"/>
      <c r="DN239" s="675"/>
      <c r="DO239" s="675"/>
      <c r="DP239" s="675"/>
      <c r="DQ239" s="675"/>
      <c r="DR239" s="675"/>
      <c r="DS239" s="675"/>
      <c r="DT239" s="675"/>
      <c r="DU239" s="675"/>
      <c r="DV239" s="675"/>
      <c r="DW239" s="675"/>
      <c r="DX239" s="675"/>
      <c r="DY239" s="675"/>
      <c r="DZ239" s="675"/>
      <c r="EA239" s="675"/>
      <c r="EB239" s="675"/>
      <c r="EC239" s="675"/>
      <c r="ED239" s="675"/>
      <c r="EE239" s="675"/>
      <c r="EF239" s="675"/>
      <c r="EG239" s="675"/>
      <c r="EH239" s="675"/>
      <c r="EI239" s="675"/>
      <c r="EJ239" s="675"/>
      <c r="EK239" s="675"/>
      <c r="EL239" s="675"/>
      <c r="EM239" s="675"/>
      <c r="EN239" s="675"/>
      <c r="EO239" s="675"/>
      <c r="EP239" s="675"/>
    </row>
    <row r="240" spans="1:146" x14ac:dyDescent="0.15">
      <c r="A240" s="675"/>
      <c r="B240" s="675"/>
      <c r="C240" s="675"/>
      <c r="D240" s="675"/>
      <c r="E240" s="675"/>
      <c r="F240" s="675"/>
      <c r="G240" s="675"/>
      <c r="H240" s="675"/>
      <c r="I240" s="675"/>
      <c r="J240" s="675"/>
      <c r="K240" s="675"/>
      <c r="L240" s="675"/>
      <c r="M240" s="675"/>
      <c r="N240" s="675"/>
      <c r="O240" s="675"/>
      <c r="P240" s="675"/>
      <c r="Q240" s="675"/>
      <c r="R240" s="675"/>
      <c r="S240" s="675"/>
      <c r="T240" s="891"/>
      <c r="U240" s="675"/>
      <c r="V240" s="675"/>
      <c r="W240" s="675"/>
      <c r="X240" s="675"/>
      <c r="Y240" s="675"/>
      <c r="Z240" s="675"/>
      <c r="AA240" s="675"/>
      <c r="AB240" s="675"/>
      <c r="AC240" s="675"/>
      <c r="AD240" s="675"/>
      <c r="AE240" s="675"/>
      <c r="AF240" s="675"/>
      <c r="AG240" s="675"/>
      <c r="AH240" s="675"/>
      <c r="AI240" s="675"/>
      <c r="AJ240" s="675"/>
      <c r="AK240" s="675"/>
      <c r="AL240" s="675"/>
      <c r="AM240" s="675"/>
      <c r="AN240" s="675"/>
      <c r="AO240" s="675"/>
      <c r="AP240" s="675"/>
      <c r="AQ240" s="675"/>
      <c r="AR240" s="675"/>
      <c r="AS240" s="675"/>
      <c r="AT240" s="675"/>
      <c r="AU240" s="752"/>
      <c r="AV240" s="752"/>
      <c r="AW240" s="752"/>
      <c r="AX240" s="752"/>
      <c r="AY240" s="752"/>
      <c r="AZ240" s="675"/>
      <c r="BA240" s="675"/>
      <c r="BB240" s="675"/>
      <c r="BC240" s="675"/>
      <c r="BD240" s="675"/>
      <c r="BE240" s="675"/>
      <c r="BF240" s="675"/>
      <c r="BG240" s="675"/>
      <c r="BH240" s="675"/>
      <c r="BI240" s="675"/>
      <c r="BJ240" s="675"/>
      <c r="BK240" s="675"/>
      <c r="BL240" s="675"/>
      <c r="BM240" s="675"/>
      <c r="BN240" s="675"/>
      <c r="BO240" s="675"/>
      <c r="BP240" s="675"/>
      <c r="BQ240" s="675"/>
      <c r="BR240" s="675"/>
      <c r="BS240" s="675"/>
      <c r="BT240" s="675"/>
      <c r="BU240" s="675"/>
      <c r="BV240" s="675"/>
      <c r="BW240" s="675"/>
      <c r="BX240" s="675"/>
      <c r="BY240" s="675"/>
      <c r="BZ240" s="675"/>
      <c r="CA240" s="675"/>
      <c r="CB240" s="675"/>
      <c r="CC240" s="675"/>
      <c r="CD240" s="675"/>
      <c r="CE240" s="675"/>
      <c r="CF240" s="675"/>
      <c r="CG240" s="675"/>
      <c r="CH240" s="675"/>
      <c r="CI240" s="675"/>
      <c r="CJ240" s="675"/>
      <c r="CK240" s="675"/>
      <c r="CL240" s="675"/>
      <c r="CM240" s="675"/>
      <c r="CN240" s="675"/>
      <c r="CO240" s="675"/>
      <c r="CP240" s="675"/>
      <c r="CQ240" s="675"/>
      <c r="CR240" s="675"/>
      <c r="CS240" s="675"/>
      <c r="CT240" s="675"/>
      <c r="CU240" s="675"/>
      <c r="CV240" s="675"/>
      <c r="CW240" s="675"/>
      <c r="CX240" s="675"/>
      <c r="CY240" s="675"/>
      <c r="CZ240" s="675"/>
      <c r="DA240" s="675"/>
      <c r="DB240" s="675"/>
      <c r="DC240" s="675"/>
      <c r="DD240" s="675"/>
      <c r="DE240" s="675"/>
      <c r="DF240" s="675"/>
      <c r="DG240" s="675"/>
      <c r="DH240" s="675"/>
      <c r="DI240" s="675"/>
      <c r="DJ240" s="675"/>
      <c r="DK240" s="675"/>
      <c r="DL240" s="675"/>
      <c r="DM240" s="675"/>
      <c r="DN240" s="675"/>
      <c r="DO240" s="675"/>
      <c r="DP240" s="675"/>
      <c r="DQ240" s="675"/>
      <c r="DR240" s="675"/>
      <c r="DS240" s="675"/>
      <c r="DT240" s="675"/>
      <c r="DU240" s="675"/>
      <c r="DV240" s="675"/>
      <c r="DW240" s="675"/>
      <c r="DX240" s="675"/>
      <c r="DY240" s="675"/>
      <c r="DZ240" s="675"/>
      <c r="EA240" s="675"/>
      <c r="EB240" s="675"/>
      <c r="EC240" s="675"/>
      <c r="ED240" s="675"/>
      <c r="EE240" s="675"/>
      <c r="EF240" s="675"/>
      <c r="EG240" s="675"/>
      <c r="EH240" s="675"/>
      <c r="EI240" s="675"/>
      <c r="EJ240" s="675"/>
      <c r="EK240" s="675"/>
      <c r="EL240" s="675"/>
      <c r="EM240" s="675"/>
      <c r="EN240" s="675"/>
      <c r="EO240" s="675"/>
      <c r="EP240" s="675"/>
    </row>
    <row r="241" spans="1:146" x14ac:dyDescent="0.15">
      <c r="A241" s="675"/>
      <c r="B241" s="675"/>
      <c r="C241" s="675"/>
      <c r="D241" s="675"/>
      <c r="E241" s="675"/>
      <c r="F241" s="675"/>
      <c r="G241" s="675"/>
      <c r="H241" s="675"/>
      <c r="I241" s="675"/>
      <c r="J241" s="675"/>
      <c r="K241" s="675"/>
      <c r="L241" s="675"/>
      <c r="M241" s="675"/>
      <c r="N241" s="675"/>
      <c r="O241" s="675"/>
      <c r="P241" s="675"/>
      <c r="Q241" s="675"/>
      <c r="R241" s="675"/>
      <c r="S241" s="675"/>
      <c r="T241" s="891"/>
      <c r="U241" s="675"/>
      <c r="V241" s="675"/>
      <c r="W241" s="675"/>
      <c r="X241" s="675"/>
      <c r="Y241" s="675"/>
      <c r="Z241" s="675"/>
      <c r="AA241" s="675"/>
      <c r="AB241" s="675"/>
      <c r="AC241" s="675"/>
      <c r="AD241" s="675"/>
      <c r="AE241" s="675"/>
      <c r="AF241" s="675"/>
      <c r="AG241" s="675"/>
      <c r="AH241" s="675"/>
      <c r="AI241" s="675"/>
      <c r="AJ241" s="675"/>
      <c r="AK241" s="675"/>
      <c r="AL241" s="675"/>
      <c r="AM241" s="675"/>
      <c r="AN241" s="675"/>
      <c r="AO241" s="675"/>
      <c r="AP241" s="675"/>
      <c r="AQ241" s="675"/>
      <c r="AR241" s="675"/>
      <c r="AS241" s="675"/>
      <c r="AT241" s="675"/>
      <c r="AU241" s="752"/>
      <c r="AV241" s="752"/>
      <c r="AW241" s="752"/>
      <c r="AX241" s="752"/>
      <c r="AY241" s="752"/>
      <c r="AZ241" s="675"/>
      <c r="BA241" s="675"/>
      <c r="BB241" s="675"/>
      <c r="BC241" s="675"/>
      <c r="BD241" s="675"/>
      <c r="BE241" s="675"/>
      <c r="BF241" s="675"/>
      <c r="BG241" s="675"/>
      <c r="BH241" s="675"/>
      <c r="BI241" s="675"/>
      <c r="BJ241" s="675"/>
      <c r="BK241" s="675"/>
      <c r="BL241" s="675"/>
      <c r="BM241" s="675"/>
      <c r="BN241" s="675"/>
      <c r="BO241" s="675"/>
      <c r="BP241" s="675"/>
      <c r="BQ241" s="675"/>
      <c r="BR241" s="675"/>
      <c r="BS241" s="675"/>
      <c r="BT241" s="675"/>
      <c r="BU241" s="675"/>
      <c r="BV241" s="675"/>
      <c r="BW241" s="675"/>
      <c r="BX241" s="675"/>
      <c r="BY241" s="675"/>
      <c r="BZ241" s="675"/>
      <c r="CA241" s="675"/>
      <c r="CB241" s="675"/>
      <c r="CC241" s="675"/>
      <c r="CD241" s="675"/>
      <c r="CE241" s="675"/>
      <c r="CF241" s="675"/>
      <c r="CG241" s="675"/>
      <c r="CH241" s="675"/>
      <c r="CI241" s="675"/>
      <c r="CJ241" s="675"/>
      <c r="CK241" s="675"/>
      <c r="CL241" s="675"/>
      <c r="CM241" s="675"/>
      <c r="CN241" s="675"/>
      <c r="CO241" s="675"/>
      <c r="CP241" s="675"/>
      <c r="CQ241" s="675"/>
      <c r="CR241" s="675"/>
      <c r="CS241" s="675"/>
      <c r="CT241" s="675"/>
      <c r="CU241" s="675"/>
      <c r="CV241" s="675"/>
      <c r="CW241" s="675"/>
      <c r="CX241" s="675"/>
      <c r="CY241" s="675"/>
      <c r="CZ241" s="675"/>
      <c r="DA241" s="675"/>
      <c r="DB241" s="675"/>
      <c r="DC241" s="675"/>
      <c r="DD241" s="675"/>
      <c r="DE241" s="675"/>
      <c r="DF241" s="675"/>
      <c r="DG241" s="675"/>
      <c r="DH241" s="675"/>
      <c r="DI241" s="675"/>
      <c r="DJ241" s="675"/>
      <c r="DK241" s="675"/>
      <c r="DL241" s="675"/>
      <c r="DM241" s="675"/>
      <c r="DN241" s="675"/>
      <c r="DO241" s="675"/>
      <c r="DP241" s="675"/>
      <c r="DQ241" s="675"/>
      <c r="DR241" s="675"/>
      <c r="DS241" s="675"/>
      <c r="DT241" s="675"/>
      <c r="DU241" s="675"/>
      <c r="DV241" s="675"/>
      <c r="DW241" s="675"/>
      <c r="DX241" s="675"/>
      <c r="DY241" s="675"/>
      <c r="DZ241" s="675"/>
      <c r="EA241" s="675"/>
      <c r="EB241" s="675"/>
      <c r="EC241" s="675"/>
      <c r="ED241" s="675"/>
      <c r="EE241" s="675"/>
      <c r="EF241" s="675"/>
      <c r="EG241" s="675"/>
      <c r="EH241" s="675"/>
      <c r="EI241" s="675"/>
      <c r="EJ241" s="675"/>
      <c r="EK241" s="675"/>
      <c r="EL241" s="675"/>
      <c r="EM241" s="675"/>
      <c r="EN241" s="675"/>
      <c r="EO241" s="675"/>
      <c r="EP241" s="675"/>
    </row>
    <row r="242" spans="1:146" x14ac:dyDescent="0.15">
      <c r="A242" s="675"/>
      <c r="B242" s="675"/>
      <c r="C242" s="675"/>
      <c r="D242" s="675"/>
      <c r="E242" s="675"/>
      <c r="F242" s="675"/>
      <c r="G242" s="675"/>
      <c r="H242" s="675"/>
      <c r="I242" s="675"/>
      <c r="J242" s="675"/>
      <c r="K242" s="675"/>
      <c r="L242" s="675"/>
      <c r="M242" s="675"/>
      <c r="N242" s="675"/>
      <c r="O242" s="675"/>
      <c r="P242" s="675"/>
      <c r="Q242" s="675"/>
      <c r="R242" s="675"/>
      <c r="S242" s="675"/>
      <c r="T242" s="891"/>
      <c r="U242" s="675"/>
      <c r="V242" s="675"/>
      <c r="W242" s="675"/>
      <c r="X242" s="675"/>
      <c r="Y242" s="675"/>
      <c r="Z242" s="675"/>
      <c r="AA242" s="675"/>
      <c r="AB242" s="675"/>
      <c r="AC242" s="675"/>
      <c r="AD242" s="675"/>
      <c r="AE242" s="675"/>
      <c r="AF242" s="675"/>
      <c r="AG242" s="675"/>
      <c r="AH242" s="675"/>
      <c r="AI242" s="675"/>
      <c r="AJ242" s="675"/>
      <c r="AK242" s="675"/>
      <c r="AL242" s="675"/>
      <c r="AM242" s="675"/>
      <c r="AN242" s="675"/>
      <c r="AO242" s="675"/>
      <c r="AP242" s="675"/>
      <c r="AQ242" s="675"/>
      <c r="AR242" s="675"/>
      <c r="AS242" s="675"/>
      <c r="AT242" s="675"/>
      <c r="AU242" s="752"/>
      <c r="AV242" s="752"/>
      <c r="AW242" s="752"/>
      <c r="AX242" s="752"/>
      <c r="AY242" s="752"/>
      <c r="AZ242" s="675"/>
      <c r="BA242" s="675"/>
      <c r="BB242" s="675"/>
      <c r="BC242" s="675"/>
      <c r="BD242" s="675"/>
      <c r="BE242" s="675"/>
      <c r="BF242" s="675"/>
      <c r="BG242" s="675"/>
      <c r="BH242" s="675"/>
      <c r="BI242" s="675"/>
      <c r="BJ242" s="675"/>
      <c r="BK242" s="675"/>
      <c r="BL242" s="675"/>
      <c r="BM242" s="675"/>
      <c r="BN242" s="675"/>
      <c r="BO242" s="675"/>
      <c r="BP242" s="675"/>
      <c r="BQ242" s="675"/>
      <c r="BR242" s="675"/>
      <c r="BS242" s="675"/>
      <c r="BT242" s="675"/>
      <c r="BU242" s="675"/>
      <c r="BV242" s="675"/>
      <c r="BW242" s="675"/>
      <c r="BX242" s="675"/>
      <c r="BY242" s="675"/>
      <c r="BZ242" s="675"/>
      <c r="CA242" s="675"/>
      <c r="CB242" s="675"/>
      <c r="CC242" s="675"/>
      <c r="CD242" s="675"/>
      <c r="CE242" s="675"/>
      <c r="CF242" s="675"/>
      <c r="CG242" s="675"/>
      <c r="CH242" s="675"/>
      <c r="CI242" s="675"/>
      <c r="CJ242" s="675"/>
      <c r="CK242" s="675"/>
      <c r="CL242" s="675"/>
      <c r="CM242" s="675"/>
      <c r="CN242" s="675"/>
      <c r="CO242" s="675"/>
      <c r="CP242" s="675"/>
      <c r="CQ242" s="675"/>
      <c r="CR242" s="675"/>
      <c r="CS242" s="675"/>
      <c r="CT242" s="675"/>
      <c r="CU242" s="675"/>
      <c r="CV242" s="675"/>
      <c r="CW242" s="675"/>
      <c r="CX242" s="675"/>
      <c r="CY242" s="675"/>
      <c r="CZ242" s="675"/>
      <c r="DA242" s="675"/>
      <c r="DB242" s="675"/>
      <c r="DC242" s="675"/>
      <c r="DD242" s="675"/>
      <c r="DE242" s="675"/>
      <c r="DF242" s="675"/>
      <c r="DG242" s="675"/>
      <c r="DH242" s="675"/>
      <c r="DI242" s="675"/>
      <c r="DJ242" s="675"/>
      <c r="DK242" s="675"/>
      <c r="DL242" s="675"/>
      <c r="DM242" s="675"/>
      <c r="DN242" s="675"/>
      <c r="DO242" s="675"/>
      <c r="DP242" s="675"/>
      <c r="DQ242" s="675"/>
      <c r="DR242" s="675"/>
      <c r="DS242" s="675"/>
      <c r="DT242" s="675"/>
      <c r="DU242" s="675"/>
      <c r="DV242" s="675"/>
      <c r="DW242" s="675"/>
      <c r="DX242" s="675"/>
      <c r="DY242" s="675"/>
      <c r="DZ242" s="675"/>
      <c r="EA242" s="675"/>
      <c r="EB242" s="675"/>
      <c r="EC242" s="675"/>
      <c r="ED242" s="675"/>
      <c r="EE242" s="675"/>
      <c r="EF242" s="675"/>
      <c r="EG242" s="675"/>
      <c r="EH242" s="675"/>
      <c r="EI242" s="675"/>
      <c r="EJ242" s="675"/>
      <c r="EK242" s="675"/>
      <c r="EL242" s="675"/>
      <c r="EM242" s="675"/>
      <c r="EN242" s="675"/>
      <c r="EO242" s="675"/>
      <c r="EP242" s="675"/>
    </row>
    <row r="243" spans="1:146" x14ac:dyDescent="0.15">
      <c r="A243" s="675"/>
      <c r="B243" s="675"/>
      <c r="C243" s="675"/>
      <c r="D243" s="675"/>
      <c r="E243" s="675"/>
      <c r="F243" s="675"/>
      <c r="G243" s="675"/>
      <c r="H243" s="675"/>
      <c r="I243" s="675"/>
      <c r="J243" s="675"/>
      <c r="K243" s="675"/>
      <c r="L243" s="675"/>
      <c r="M243" s="675"/>
      <c r="N243" s="675"/>
      <c r="O243" s="675"/>
      <c r="P243" s="675"/>
      <c r="Q243" s="675"/>
      <c r="R243" s="675"/>
      <c r="S243" s="675"/>
      <c r="T243" s="891"/>
      <c r="U243" s="675"/>
      <c r="V243" s="675"/>
      <c r="W243" s="675"/>
      <c r="X243" s="675"/>
      <c r="Y243" s="675"/>
      <c r="Z243" s="675"/>
      <c r="AA243" s="675"/>
      <c r="AB243" s="675"/>
      <c r="AC243" s="675"/>
      <c r="AD243" s="675"/>
      <c r="AE243" s="675"/>
      <c r="AF243" s="675"/>
      <c r="AG243" s="675"/>
      <c r="AH243" s="675"/>
      <c r="AI243" s="675"/>
      <c r="AJ243" s="675"/>
      <c r="AK243" s="675"/>
      <c r="AL243" s="675"/>
      <c r="AM243" s="675"/>
      <c r="AN243" s="675"/>
      <c r="AO243" s="675"/>
      <c r="AP243" s="675"/>
      <c r="AQ243" s="675"/>
      <c r="AR243" s="675"/>
      <c r="AS243" s="675"/>
      <c r="AT243" s="675"/>
      <c r="AU243" s="752"/>
      <c r="AV243" s="752"/>
      <c r="AW243" s="752"/>
      <c r="AX243" s="752"/>
      <c r="AY243" s="752"/>
      <c r="AZ243" s="675"/>
      <c r="BA243" s="675"/>
      <c r="BB243" s="675"/>
      <c r="BC243" s="675"/>
      <c r="BD243" s="675"/>
      <c r="BE243" s="675"/>
      <c r="BF243" s="675"/>
      <c r="BG243" s="675"/>
      <c r="BH243" s="675"/>
      <c r="BI243" s="675"/>
      <c r="BJ243" s="675"/>
      <c r="BK243" s="675"/>
      <c r="BL243" s="675"/>
      <c r="BM243" s="675"/>
      <c r="BN243" s="675"/>
      <c r="BO243" s="675"/>
      <c r="BP243" s="675"/>
      <c r="BQ243" s="675"/>
      <c r="BR243" s="675"/>
      <c r="BS243" s="675"/>
      <c r="BT243" s="675"/>
      <c r="BU243" s="675"/>
      <c r="BV243" s="675"/>
      <c r="BW243" s="675"/>
      <c r="BX243" s="675"/>
      <c r="BY243" s="675"/>
      <c r="BZ243" s="675"/>
      <c r="CA243" s="675"/>
      <c r="CB243" s="675"/>
      <c r="CC243" s="675"/>
      <c r="CD243" s="675"/>
      <c r="CE243" s="675"/>
      <c r="CF243" s="675"/>
      <c r="CG243" s="675"/>
      <c r="CH243" s="675"/>
      <c r="CI243" s="675"/>
      <c r="CJ243" s="675"/>
      <c r="CK243" s="675"/>
      <c r="CL243" s="675"/>
      <c r="CM243" s="675"/>
      <c r="CN243" s="675"/>
      <c r="CO243" s="675"/>
      <c r="CP243" s="675"/>
      <c r="CQ243" s="675"/>
      <c r="CR243" s="675"/>
      <c r="CS243" s="675"/>
      <c r="CT243" s="675"/>
      <c r="CU243" s="675"/>
      <c r="CV243" s="675"/>
      <c r="CW243" s="675"/>
      <c r="CX243" s="675"/>
      <c r="CY243" s="675"/>
      <c r="CZ243" s="675"/>
      <c r="DA243" s="675"/>
      <c r="DB243" s="675"/>
      <c r="DC243" s="675"/>
      <c r="DD243" s="675"/>
      <c r="DE243" s="675"/>
      <c r="DF243" s="675"/>
      <c r="DG243" s="675"/>
      <c r="DH243" s="675"/>
      <c r="DI243" s="675"/>
      <c r="DJ243" s="675"/>
      <c r="DK243" s="675"/>
      <c r="DL243" s="675"/>
      <c r="DM243" s="675"/>
      <c r="DN243" s="675"/>
      <c r="DO243" s="675"/>
      <c r="DP243" s="675"/>
      <c r="DQ243" s="675"/>
      <c r="DR243" s="675"/>
      <c r="DS243" s="675"/>
      <c r="DT243" s="675"/>
      <c r="DU243" s="675"/>
      <c r="DV243" s="675"/>
      <c r="DW243" s="675"/>
      <c r="DX243" s="675"/>
      <c r="DY243" s="675"/>
      <c r="DZ243" s="675"/>
      <c r="EA243" s="675"/>
      <c r="EB243" s="675"/>
      <c r="EC243" s="675"/>
      <c r="ED243" s="675"/>
      <c r="EE243" s="675"/>
      <c r="EF243" s="675"/>
      <c r="EG243" s="675"/>
      <c r="EH243" s="675"/>
      <c r="EI243" s="675"/>
      <c r="EJ243" s="675"/>
      <c r="EK243" s="675"/>
      <c r="EL243" s="675"/>
      <c r="EM243" s="675"/>
      <c r="EN243" s="675"/>
      <c r="EO243" s="675"/>
      <c r="EP243" s="675"/>
    </row>
    <row r="244" spans="1:146" x14ac:dyDescent="0.15">
      <c r="A244" s="675"/>
      <c r="B244" s="675"/>
      <c r="C244" s="675"/>
      <c r="D244" s="675"/>
      <c r="E244" s="675"/>
      <c r="F244" s="675"/>
      <c r="G244" s="675"/>
      <c r="H244" s="675"/>
      <c r="I244" s="675"/>
      <c r="J244" s="675"/>
      <c r="K244" s="675"/>
      <c r="L244" s="675"/>
      <c r="M244" s="675"/>
      <c r="N244" s="675"/>
      <c r="O244" s="675"/>
      <c r="P244" s="675"/>
      <c r="Q244" s="675"/>
      <c r="R244" s="675"/>
      <c r="S244" s="675"/>
      <c r="T244" s="891"/>
      <c r="U244" s="675"/>
      <c r="V244" s="675"/>
      <c r="W244" s="675"/>
      <c r="X244" s="675"/>
      <c r="Y244" s="675"/>
      <c r="Z244" s="675"/>
      <c r="AA244" s="675"/>
      <c r="AB244" s="675"/>
      <c r="AC244" s="675"/>
      <c r="AD244" s="675"/>
      <c r="AE244" s="675"/>
      <c r="AF244" s="675"/>
      <c r="AG244" s="675"/>
      <c r="AH244" s="675"/>
      <c r="AI244" s="675"/>
      <c r="AJ244" s="675"/>
      <c r="AK244" s="675"/>
      <c r="AL244" s="675"/>
      <c r="AM244" s="675"/>
      <c r="AN244" s="675"/>
      <c r="AO244" s="675"/>
      <c r="AP244" s="675"/>
      <c r="AQ244" s="675"/>
      <c r="AR244" s="675"/>
      <c r="AS244" s="675"/>
      <c r="AT244" s="675"/>
      <c r="AU244" s="752"/>
      <c r="AV244" s="752"/>
      <c r="AW244" s="752"/>
      <c r="AX244" s="752"/>
      <c r="AY244" s="752"/>
      <c r="AZ244" s="675"/>
      <c r="BA244" s="675"/>
      <c r="BB244" s="675"/>
      <c r="BC244" s="675"/>
      <c r="BD244" s="675"/>
      <c r="BE244" s="675"/>
      <c r="BF244" s="675"/>
      <c r="BG244" s="675"/>
      <c r="BH244" s="675"/>
      <c r="BI244" s="675"/>
      <c r="BJ244" s="675"/>
      <c r="BK244" s="675"/>
      <c r="BL244" s="675"/>
      <c r="BM244" s="675"/>
      <c r="BN244" s="675"/>
      <c r="BO244" s="675"/>
      <c r="BP244" s="675"/>
      <c r="BQ244" s="675"/>
      <c r="BR244" s="675"/>
      <c r="BS244" s="675"/>
      <c r="BT244" s="675"/>
      <c r="BU244" s="675"/>
      <c r="BV244" s="675"/>
      <c r="BW244" s="675"/>
      <c r="BX244" s="675"/>
      <c r="BY244" s="675"/>
      <c r="BZ244" s="675"/>
      <c r="CA244" s="675"/>
      <c r="CB244" s="675"/>
      <c r="CC244" s="675"/>
      <c r="CD244" s="675"/>
      <c r="CE244" s="675"/>
      <c r="CF244" s="675"/>
      <c r="CG244" s="675"/>
      <c r="CH244" s="675"/>
      <c r="CI244" s="675"/>
      <c r="CJ244" s="675"/>
      <c r="CK244" s="675"/>
      <c r="CL244" s="675"/>
      <c r="CM244" s="675"/>
      <c r="CN244" s="675"/>
      <c r="CO244" s="675"/>
      <c r="CP244" s="675"/>
      <c r="CQ244" s="675"/>
      <c r="CR244" s="675"/>
      <c r="CS244" s="675"/>
      <c r="CT244" s="675"/>
      <c r="CU244" s="675"/>
      <c r="CV244" s="675"/>
      <c r="CW244" s="675"/>
      <c r="CX244" s="675"/>
      <c r="CY244" s="675"/>
      <c r="CZ244" s="675"/>
      <c r="DA244" s="675"/>
      <c r="DB244" s="675"/>
      <c r="DC244" s="675"/>
      <c r="DD244" s="675"/>
      <c r="DE244" s="675"/>
      <c r="DF244" s="675"/>
      <c r="DG244" s="675"/>
      <c r="DH244" s="675"/>
      <c r="DI244" s="675"/>
      <c r="DJ244" s="675"/>
      <c r="DK244" s="675"/>
      <c r="DL244" s="675"/>
      <c r="DM244" s="675"/>
      <c r="DN244" s="675"/>
      <c r="DO244" s="675"/>
      <c r="DP244" s="675"/>
      <c r="DQ244" s="675"/>
      <c r="DR244" s="675"/>
      <c r="DS244" s="675"/>
      <c r="DT244" s="675"/>
      <c r="DU244" s="675"/>
      <c r="DV244" s="675"/>
      <c r="DW244" s="675"/>
      <c r="DX244" s="675"/>
      <c r="DY244" s="675"/>
      <c r="DZ244" s="675"/>
      <c r="EA244" s="675"/>
      <c r="EB244" s="675"/>
      <c r="EC244" s="675"/>
      <c r="ED244" s="675"/>
      <c r="EE244" s="675"/>
      <c r="EF244" s="675"/>
      <c r="EG244" s="675"/>
      <c r="EH244" s="675"/>
      <c r="EI244" s="675"/>
      <c r="EJ244" s="675"/>
      <c r="EK244" s="675"/>
      <c r="EL244" s="675"/>
      <c r="EM244" s="675"/>
      <c r="EN244" s="675"/>
      <c r="EO244" s="675"/>
      <c r="EP244" s="675"/>
    </row>
    <row r="245" spans="1:146" x14ac:dyDescent="0.15">
      <c r="A245" s="675"/>
      <c r="B245" s="675"/>
      <c r="C245" s="675"/>
      <c r="D245" s="675"/>
      <c r="E245" s="675"/>
      <c r="F245" s="675"/>
      <c r="G245" s="675"/>
      <c r="H245" s="675"/>
      <c r="I245" s="675"/>
      <c r="J245" s="675"/>
      <c r="K245" s="675"/>
      <c r="L245" s="675"/>
      <c r="M245" s="675"/>
      <c r="N245" s="675"/>
      <c r="O245" s="675"/>
      <c r="P245" s="675"/>
      <c r="Q245" s="675"/>
      <c r="R245" s="675"/>
      <c r="S245" s="675"/>
      <c r="T245" s="891"/>
      <c r="U245" s="675"/>
      <c r="V245" s="675"/>
      <c r="W245" s="675"/>
      <c r="X245" s="675"/>
      <c r="Y245" s="675"/>
      <c r="Z245" s="675"/>
      <c r="AA245" s="675"/>
      <c r="AB245" s="675"/>
      <c r="AC245" s="675"/>
      <c r="AD245" s="675"/>
      <c r="AE245" s="675"/>
      <c r="AF245" s="675"/>
      <c r="AG245" s="675"/>
      <c r="AH245" s="675"/>
      <c r="AI245" s="675"/>
      <c r="AJ245" s="675"/>
      <c r="AK245" s="675"/>
      <c r="AL245" s="675"/>
      <c r="AM245" s="675"/>
      <c r="AN245" s="675"/>
      <c r="AO245" s="675"/>
      <c r="AP245" s="675"/>
      <c r="AQ245" s="675"/>
      <c r="AR245" s="675"/>
      <c r="AS245" s="675"/>
      <c r="AT245" s="675"/>
      <c r="AU245" s="752"/>
      <c r="AV245" s="752"/>
      <c r="AW245" s="752"/>
      <c r="AX245" s="752"/>
      <c r="AY245" s="752"/>
      <c r="AZ245" s="675"/>
      <c r="BA245" s="675"/>
      <c r="BB245" s="675"/>
      <c r="BC245" s="675"/>
      <c r="BD245" s="675"/>
      <c r="BE245" s="675"/>
      <c r="BF245" s="675"/>
      <c r="BG245" s="675"/>
      <c r="BH245" s="675"/>
      <c r="BI245" s="675"/>
      <c r="BJ245" s="675"/>
      <c r="BK245" s="675"/>
      <c r="BL245" s="675"/>
      <c r="BM245" s="675"/>
      <c r="BN245" s="675"/>
      <c r="BO245" s="675"/>
      <c r="BP245" s="675"/>
      <c r="BQ245" s="675"/>
      <c r="BR245" s="675"/>
      <c r="BS245" s="675"/>
      <c r="BT245" s="675"/>
      <c r="BU245" s="675"/>
      <c r="BV245" s="675"/>
      <c r="BW245" s="675"/>
      <c r="BX245" s="675"/>
      <c r="BY245" s="675"/>
      <c r="BZ245" s="675"/>
      <c r="CA245" s="675"/>
      <c r="CB245" s="675"/>
      <c r="CC245" s="675"/>
      <c r="CD245" s="675"/>
      <c r="CE245" s="675"/>
      <c r="CF245" s="675"/>
      <c r="CG245" s="675"/>
      <c r="CH245" s="675"/>
      <c r="CI245" s="675"/>
      <c r="CJ245" s="675"/>
      <c r="CK245" s="675"/>
      <c r="CL245" s="675"/>
      <c r="CM245" s="675"/>
      <c r="CN245" s="675"/>
      <c r="CO245" s="675"/>
      <c r="CP245" s="675"/>
      <c r="CQ245" s="675"/>
      <c r="CR245" s="675"/>
      <c r="CS245" s="675"/>
      <c r="CT245" s="675"/>
      <c r="CU245" s="675"/>
      <c r="CV245" s="675"/>
      <c r="CW245" s="675"/>
      <c r="CX245" s="675"/>
      <c r="CY245" s="675"/>
      <c r="CZ245" s="675"/>
      <c r="DA245" s="675"/>
      <c r="DB245" s="675"/>
      <c r="DC245" s="675"/>
      <c r="DD245" s="675"/>
      <c r="DE245" s="675"/>
      <c r="DF245" s="675"/>
      <c r="DG245" s="675"/>
      <c r="DH245" s="675"/>
      <c r="DI245" s="675"/>
      <c r="DJ245" s="675"/>
      <c r="DK245" s="675"/>
      <c r="DL245" s="675"/>
      <c r="DM245" s="675"/>
      <c r="DN245" s="675"/>
      <c r="DO245" s="675"/>
      <c r="DP245" s="675"/>
      <c r="DQ245" s="675"/>
      <c r="DR245" s="675"/>
      <c r="DS245" s="675"/>
      <c r="DT245" s="675"/>
      <c r="DU245" s="675"/>
      <c r="DV245" s="675"/>
      <c r="DW245" s="675"/>
      <c r="DX245" s="675"/>
      <c r="DY245" s="675"/>
      <c r="DZ245" s="675"/>
      <c r="EA245" s="675"/>
      <c r="EB245" s="675"/>
      <c r="EC245" s="675"/>
      <c r="ED245" s="675"/>
      <c r="EE245" s="675"/>
      <c r="EF245" s="675"/>
      <c r="EG245" s="675"/>
      <c r="EH245" s="675"/>
      <c r="EI245" s="675"/>
      <c r="EJ245" s="675"/>
      <c r="EK245" s="675"/>
      <c r="EL245" s="675"/>
      <c r="EM245" s="675"/>
      <c r="EN245" s="675"/>
      <c r="EO245" s="675"/>
      <c r="EP245" s="675"/>
    </row>
    <row r="246" spans="1:146" x14ac:dyDescent="0.15">
      <c r="A246" s="675"/>
      <c r="B246" s="675"/>
      <c r="C246" s="675"/>
      <c r="D246" s="675"/>
      <c r="E246" s="675"/>
      <c r="F246" s="675"/>
      <c r="G246" s="675"/>
      <c r="H246" s="675"/>
      <c r="I246" s="675"/>
      <c r="J246" s="675"/>
      <c r="K246" s="675"/>
      <c r="L246" s="675"/>
      <c r="M246" s="675"/>
      <c r="N246" s="675"/>
      <c r="O246" s="675"/>
      <c r="P246" s="675"/>
      <c r="Q246" s="675"/>
      <c r="R246" s="675"/>
      <c r="S246" s="675"/>
      <c r="T246" s="891"/>
      <c r="U246" s="675"/>
      <c r="V246" s="675"/>
      <c r="W246" s="675"/>
      <c r="X246" s="675"/>
      <c r="Y246" s="675"/>
      <c r="Z246" s="675"/>
      <c r="AA246" s="675"/>
      <c r="AB246" s="675"/>
      <c r="AC246" s="675"/>
      <c r="AD246" s="675"/>
      <c r="AE246" s="675"/>
      <c r="AF246" s="675"/>
      <c r="AG246" s="675"/>
      <c r="AH246" s="675"/>
      <c r="AI246" s="675"/>
      <c r="AJ246" s="675"/>
      <c r="AK246" s="675"/>
      <c r="AL246" s="675"/>
      <c r="AM246" s="675"/>
      <c r="AN246" s="675"/>
      <c r="AO246" s="675"/>
      <c r="AP246" s="675"/>
      <c r="AQ246" s="675"/>
      <c r="AR246" s="675"/>
      <c r="AS246" s="675"/>
      <c r="AT246" s="675"/>
      <c r="AU246" s="752"/>
      <c r="AV246" s="752"/>
      <c r="AW246" s="752"/>
      <c r="AX246" s="752"/>
      <c r="AY246" s="752"/>
      <c r="AZ246" s="675"/>
      <c r="BA246" s="675"/>
      <c r="BB246" s="675"/>
      <c r="BC246" s="675"/>
      <c r="BD246" s="675"/>
      <c r="BE246" s="675"/>
      <c r="BF246" s="675"/>
      <c r="BG246" s="675"/>
      <c r="BH246" s="675"/>
      <c r="BI246" s="675"/>
      <c r="BJ246" s="675"/>
      <c r="BK246" s="675"/>
      <c r="BL246" s="675"/>
      <c r="BM246" s="675"/>
      <c r="BN246" s="675"/>
      <c r="BO246" s="675"/>
      <c r="BP246" s="675"/>
      <c r="BQ246" s="675"/>
      <c r="BR246" s="675"/>
      <c r="BS246" s="675"/>
      <c r="BT246" s="675"/>
      <c r="BU246" s="675"/>
      <c r="BV246" s="675"/>
      <c r="BW246" s="675"/>
      <c r="BX246" s="675"/>
      <c r="BY246" s="675"/>
      <c r="BZ246" s="675"/>
      <c r="CA246" s="675"/>
      <c r="CB246" s="675"/>
      <c r="CC246" s="675"/>
      <c r="CD246" s="675"/>
      <c r="CE246" s="675"/>
      <c r="CF246" s="675"/>
      <c r="CG246" s="675"/>
      <c r="CH246" s="675"/>
      <c r="CI246" s="675"/>
      <c r="CJ246" s="675"/>
      <c r="CK246" s="675"/>
      <c r="CL246" s="675"/>
      <c r="CM246" s="675"/>
      <c r="CN246" s="675"/>
      <c r="CO246" s="675"/>
      <c r="CP246" s="675"/>
      <c r="CQ246" s="675"/>
      <c r="CR246" s="675"/>
      <c r="CS246" s="675"/>
      <c r="CT246" s="675"/>
      <c r="CU246" s="675"/>
      <c r="CV246" s="675"/>
      <c r="CW246" s="675"/>
      <c r="CX246" s="675"/>
      <c r="CY246" s="675"/>
      <c r="CZ246" s="675"/>
      <c r="DA246" s="675"/>
      <c r="DB246" s="675"/>
      <c r="DC246" s="675"/>
      <c r="DD246" s="675"/>
      <c r="DE246" s="675"/>
      <c r="DF246" s="675"/>
      <c r="DG246" s="675"/>
      <c r="DH246" s="675"/>
      <c r="DI246" s="675"/>
      <c r="DJ246" s="675"/>
      <c r="DK246" s="675"/>
      <c r="DL246" s="675"/>
      <c r="DM246" s="675"/>
      <c r="DN246" s="675"/>
      <c r="DO246" s="675"/>
      <c r="DP246" s="675"/>
      <c r="DQ246" s="675"/>
      <c r="DR246" s="675"/>
      <c r="DS246" s="675"/>
      <c r="DT246" s="675"/>
      <c r="DU246" s="675"/>
      <c r="DV246" s="675"/>
      <c r="DW246" s="675"/>
      <c r="DX246" s="675"/>
      <c r="DY246" s="675"/>
      <c r="DZ246" s="675"/>
      <c r="EA246" s="675"/>
      <c r="EB246" s="675"/>
      <c r="EC246" s="675"/>
      <c r="ED246" s="675"/>
      <c r="EE246" s="675"/>
      <c r="EF246" s="675"/>
      <c r="EG246" s="675"/>
      <c r="EH246" s="675"/>
      <c r="EI246" s="675"/>
      <c r="EJ246" s="675"/>
      <c r="EK246" s="675"/>
      <c r="EL246" s="675"/>
      <c r="EM246" s="675"/>
      <c r="EN246" s="675"/>
      <c r="EO246" s="675"/>
      <c r="EP246" s="675"/>
    </row>
    <row r="247" spans="1:146" x14ac:dyDescent="0.15">
      <c r="A247" s="675"/>
      <c r="B247" s="675"/>
      <c r="C247" s="675"/>
      <c r="D247" s="675"/>
      <c r="E247" s="675"/>
      <c r="F247" s="675"/>
      <c r="G247" s="675"/>
      <c r="H247" s="675"/>
      <c r="I247" s="675"/>
      <c r="J247" s="675"/>
      <c r="K247" s="675"/>
      <c r="L247" s="675"/>
      <c r="M247" s="675"/>
      <c r="N247" s="675"/>
      <c r="O247" s="675"/>
      <c r="P247" s="675"/>
      <c r="Q247" s="675"/>
      <c r="R247" s="675"/>
      <c r="S247" s="675"/>
      <c r="T247" s="891"/>
      <c r="U247" s="675"/>
      <c r="V247" s="675"/>
      <c r="W247" s="675"/>
      <c r="X247" s="675"/>
      <c r="Y247" s="675"/>
      <c r="Z247" s="675"/>
      <c r="AA247" s="675"/>
      <c r="AB247" s="675"/>
      <c r="AC247" s="675"/>
      <c r="AD247" s="675"/>
      <c r="AE247" s="675"/>
      <c r="AF247" s="675"/>
      <c r="AG247" s="675"/>
      <c r="AH247" s="675"/>
      <c r="AI247" s="675"/>
      <c r="AJ247" s="675"/>
      <c r="AK247" s="675"/>
      <c r="AL247" s="675"/>
      <c r="AM247" s="675"/>
      <c r="AN247" s="675"/>
      <c r="AO247" s="675"/>
      <c r="AP247" s="675"/>
      <c r="AQ247" s="675"/>
      <c r="AR247" s="675"/>
      <c r="AS247" s="675"/>
      <c r="AT247" s="675"/>
      <c r="AU247" s="752"/>
      <c r="AV247" s="752"/>
      <c r="AW247" s="752"/>
      <c r="AX247" s="752"/>
      <c r="AY247" s="752"/>
      <c r="AZ247" s="675"/>
      <c r="BA247" s="675"/>
      <c r="BB247" s="675"/>
      <c r="BC247" s="675"/>
      <c r="BD247" s="675"/>
      <c r="BE247" s="675"/>
      <c r="BF247" s="675"/>
      <c r="BG247" s="675"/>
      <c r="BH247" s="675"/>
      <c r="BI247" s="675"/>
      <c r="BJ247" s="675"/>
      <c r="BK247" s="675"/>
      <c r="BL247" s="675"/>
      <c r="BM247" s="675"/>
      <c r="BN247" s="675"/>
      <c r="BO247" s="675"/>
      <c r="BP247" s="675"/>
      <c r="BQ247" s="675"/>
      <c r="BR247" s="675"/>
      <c r="BS247" s="675"/>
      <c r="BT247" s="675"/>
      <c r="BU247" s="675"/>
      <c r="BV247" s="675"/>
      <c r="BW247" s="675"/>
      <c r="BX247" s="675"/>
      <c r="BY247" s="675"/>
      <c r="BZ247" s="675"/>
      <c r="CA247" s="675"/>
      <c r="CB247" s="675"/>
      <c r="CC247" s="675"/>
      <c r="CD247" s="675"/>
      <c r="CE247" s="675"/>
      <c r="CF247" s="675"/>
      <c r="CG247" s="675"/>
      <c r="CH247" s="675"/>
      <c r="CI247" s="675"/>
      <c r="CJ247" s="675"/>
      <c r="CK247" s="675"/>
      <c r="CL247" s="675"/>
      <c r="CM247" s="675"/>
      <c r="CN247" s="675"/>
      <c r="CO247" s="675"/>
      <c r="CP247" s="675"/>
      <c r="CQ247" s="675"/>
      <c r="CR247" s="675"/>
      <c r="CS247" s="675"/>
      <c r="CT247" s="675"/>
      <c r="CU247" s="675"/>
      <c r="CV247" s="675"/>
      <c r="CW247" s="675"/>
      <c r="CX247" s="675"/>
      <c r="CY247" s="675"/>
      <c r="CZ247" s="675"/>
      <c r="DA247" s="675"/>
      <c r="DB247" s="675"/>
      <c r="DC247" s="675"/>
      <c r="DD247" s="675"/>
      <c r="DE247" s="675"/>
      <c r="DF247" s="675"/>
      <c r="DG247" s="675"/>
      <c r="DH247" s="675"/>
      <c r="DI247" s="675"/>
      <c r="DJ247" s="675"/>
      <c r="DK247" s="675"/>
      <c r="DL247" s="675"/>
      <c r="DM247" s="675"/>
      <c r="DN247" s="675"/>
      <c r="DO247" s="675"/>
      <c r="DP247" s="675"/>
      <c r="DQ247" s="675"/>
      <c r="DR247" s="675"/>
      <c r="DS247" s="675"/>
      <c r="DT247" s="675"/>
      <c r="DU247" s="675"/>
      <c r="DV247" s="675"/>
      <c r="DW247" s="675"/>
      <c r="DX247" s="675"/>
      <c r="DY247" s="675"/>
      <c r="DZ247" s="675"/>
      <c r="EA247" s="675"/>
      <c r="EB247" s="675"/>
      <c r="EC247" s="675"/>
      <c r="ED247" s="675"/>
      <c r="EE247" s="675"/>
      <c r="EF247" s="675"/>
      <c r="EG247" s="675"/>
      <c r="EH247" s="675"/>
      <c r="EI247" s="675"/>
      <c r="EJ247" s="675"/>
      <c r="EK247" s="675"/>
      <c r="EL247" s="675"/>
      <c r="EM247" s="675"/>
      <c r="EN247" s="675"/>
      <c r="EO247" s="675"/>
      <c r="EP247" s="675"/>
    </row>
    <row r="248" spans="1:146" x14ac:dyDescent="0.15">
      <c r="A248" s="675"/>
      <c r="B248" s="675"/>
      <c r="C248" s="675"/>
      <c r="D248" s="675"/>
      <c r="E248" s="675"/>
      <c r="F248" s="675"/>
      <c r="G248" s="675"/>
      <c r="H248" s="675"/>
      <c r="I248" s="675"/>
      <c r="J248" s="675"/>
      <c r="K248" s="675"/>
      <c r="L248" s="675"/>
      <c r="M248" s="675"/>
      <c r="N248" s="675"/>
      <c r="O248" s="675"/>
      <c r="P248" s="675"/>
      <c r="Q248" s="675"/>
      <c r="R248" s="675"/>
      <c r="S248" s="675"/>
      <c r="T248" s="891"/>
      <c r="U248" s="675"/>
      <c r="V248" s="675"/>
      <c r="W248" s="675"/>
      <c r="X248" s="675"/>
      <c r="Y248" s="675"/>
      <c r="Z248" s="675"/>
      <c r="AA248" s="675"/>
      <c r="AB248" s="675"/>
      <c r="AC248" s="675"/>
      <c r="AD248" s="675"/>
      <c r="AE248" s="675"/>
      <c r="AF248" s="675"/>
      <c r="AG248" s="675"/>
      <c r="AH248" s="675"/>
      <c r="AI248" s="675"/>
      <c r="AJ248" s="675"/>
      <c r="AK248" s="675"/>
      <c r="AL248" s="675"/>
      <c r="AM248" s="675"/>
      <c r="AN248" s="675"/>
      <c r="AO248" s="675"/>
      <c r="AP248" s="675"/>
      <c r="AQ248" s="675"/>
      <c r="AR248" s="675"/>
      <c r="AS248" s="675"/>
      <c r="AT248" s="675"/>
      <c r="AU248" s="752"/>
      <c r="AV248" s="752"/>
      <c r="AW248" s="752"/>
      <c r="AX248" s="752"/>
      <c r="AY248" s="752"/>
      <c r="AZ248" s="675"/>
      <c r="BA248" s="675"/>
      <c r="BB248" s="675"/>
      <c r="BC248" s="675"/>
      <c r="BD248" s="675"/>
      <c r="BE248" s="675"/>
      <c r="BF248" s="675"/>
      <c r="BG248" s="675"/>
      <c r="BH248" s="675"/>
      <c r="BI248" s="675"/>
      <c r="BJ248" s="675"/>
      <c r="BK248" s="675"/>
      <c r="BL248" s="675"/>
      <c r="BM248" s="675"/>
      <c r="BN248" s="675"/>
      <c r="BO248" s="675"/>
      <c r="BP248" s="675"/>
      <c r="BQ248" s="675"/>
      <c r="BR248" s="675"/>
      <c r="BS248" s="675"/>
      <c r="BT248" s="675"/>
      <c r="BU248" s="675"/>
      <c r="BV248" s="675"/>
      <c r="BW248" s="675"/>
      <c r="BX248" s="675"/>
      <c r="BY248" s="675"/>
      <c r="BZ248" s="675"/>
      <c r="CA248" s="675"/>
      <c r="CB248" s="675"/>
      <c r="CC248" s="675"/>
      <c r="CD248" s="675"/>
      <c r="CE248" s="675"/>
      <c r="CF248" s="675"/>
      <c r="CG248" s="675"/>
      <c r="CH248" s="675"/>
      <c r="CI248" s="675"/>
      <c r="CJ248" s="675"/>
      <c r="CK248" s="675"/>
      <c r="CL248" s="675"/>
      <c r="CM248" s="675"/>
      <c r="CN248" s="675"/>
      <c r="CO248" s="675"/>
      <c r="CP248" s="675"/>
      <c r="CQ248" s="675"/>
      <c r="CR248" s="675"/>
      <c r="CS248" s="675"/>
      <c r="CT248" s="675"/>
      <c r="CU248" s="675"/>
      <c r="CV248" s="675"/>
      <c r="CW248" s="675"/>
      <c r="CX248" s="675"/>
      <c r="CY248" s="675"/>
      <c r="CZ248" s="675"/>
      <c r="DA248" s="675"/>
      <c r="DB248" s="675"/>
      <c r="DC248" s="675"/>
      <c r="DD248" s="675"/>
      <c r="DE248" s="675"/>
      <c r="DF248" s="675"/>
      <c r="DG248" s="675"/>
      <c r="DH248" s="675"/>
      <c r="DI248" s="675"/>
      <c r="DJ248" s="675"/>
      <c r="DK248" s="675"/>
      <c r="DL248" s="675"/>
      <c r="DM248" s="675"/>
      <c r="DN248" s="675"/>
      <c r="DO248" s="675"/>
      <c r="DP248" s="675"/>
      <c r="DQ248" s="675"/>
      <c r="DR248" s="675"/>
      <c r="DS248" s="675"/>
      <c r="DT248" s="675"/>
      <c r="DU248" s="675"/>
      <c r="DV248" s="675"/>
      <c r="DW248" s="675"/>
      <c r="DX248" s="675"/>
      <c r="DY248" s="675"/>
      <c r="DZ248" s="675"/>
      <c r="EA248" s="675"/>
      <c r="EB248" s="675"/>
      <c r="EC248" s="675"/>
      <c r="ED248" s="675"/>
      <c r="EE248" s="675"/>
      <c r="EF248" s="675"/>
      <c r="EG248" s="675"/>
      <c r="EH248" s="675"/>
      <c r="EI248" s="675"/>
      <c r="EJ248" s="675"/>
      <c r="EK248" s="675"/>
      <c r="EL248" s="675"/>
      <c r="EM248" s="675"/>
      <c r="EN248" s="675"/>
      <c r="EO248" s="675"/>
      <c r="EP248" s="675"/>
    </row>
    <row r="249" spans="1:146" x14ac:dyDescent="0.15">
      <c r="A249" s="675"/>
      <c r="B249" s="675"/>
      <c r="C249" s="675"/>
      <c r="D249" s="675"/>
      <c r="E249" s="675"/>
      <c r="F249" s="675"/>
      <c r="G249" s="675"/>
      <c r="H249" s="675"/>
      <c r="I249" s="675"/>
      <c r="J249" s="675"/>
      <c r="K249" s="675"/>
      <c r="L249" s="675"/>
      <c r="M249" s="675"/>
      <c r="N249" s="675"/>
      <c r="O249" s="675"/>
      <c r="P249" s="675"/>
      <c r="Q249" s="675"/>
      <c r="R249" s="675"/>
      <c r="S249" s="675"/>
      <c r="T249" s="891"/>
      <c r="U249" s="675"/>
      <c r="V249" s="675"/>
      <c r="W249" s="675"/>
      <c r="X249" s="675"/>
      <c r="Y249" s="675"/>
      <c r="Z249" s="675"/>
      <c r="AA249" s="675"/>
      <c r="AB249" s="675"/>
      <c r="AC249" s="675"/>
      <c r="AD249" s="675"/>
      <c r="AE249" s="675"/>
      <c r="AF249" s="675"/>
      <c r="AG249" s="675"/>
      <c r="AH249" s="675"/>
      <c r="AI249" s="675"/>
      <c r="AJ249" s="675"/>
      <c r="AK249" s="675"/>
      <c r="AL249" s="675"/>
      <c r="AM249" s="675"/>
      <c r="AN249" s="675"/>
      <c r="AO249" s="675"/>
      <c r="AP249" s="675"/>
      <c r="AQ249" s="675"/>
      <c r="AR249" s="675"/>
      <c r="AS249" s="675"/>
      <c r="AT249" s="675"/>
      <c r="AU249" s="752"/>
      <c r="AV249" s="752"/>
      <c r="AW249" s="752"/>
      <c r="AX249" s="752"/>
      <c r="AY249" s="752"/>
      <c r="AZ249" s="675"/>
      <c r="BA249" s="675"/>
      <c r="BB249" s="675"/>
      <c r="BC249" s="675"/>
      <c r="BD249" s="675"/>
      <c r="BE249" s="675"/>
      <c r="BF249" s="675"/>
      <c r="BG249" s="675"/>
      <c r="BH249" s="675"/>
      <c r="BI249" s="675"/>
      <c r="BJ249" s="675"/>
      <c r="BK249" s="675"/>
      <c r="BL249" s="675"/>
      <c r="BM249" s="675"/>
      <c r="BN249" s="675"/>
      <c r="BO249" s="675"/>
      <c r="BP249" s="675"/>
      <c r="BQ249" s="675"/>
      <c r="BR249" s="675"/>
      <c r="BS249" s="675"/>
      <c r="BT249" s="675"/>
      <c r="BU249" s="675"/>
      <c r="BV249" s="675"/>
      <c r="BW249" s="675"/>
      <c r="BX249" s="675"/>
      <c r="BY249" s="675"/>
      <c r="BZ249" s="675"/>
      <c r="CA249" s="675"/>
      <c r="CB249" s="675"/>
      <c r="CC249" s="675"/>
      <c r="CD249" s="675"/>
      <c r="CE249" s="675"/>
      <c r="CF249" s="675"/>
      <c r="CG249" s="675"/>
      <c r="CH249" s="675"/>
      <c r="CI249" s="675"/>
      <c r="CJ249" s="675"/>
      <c r="CK249" s="675"/>
      <c r="CL249" s="675"/>
      <c r="CM249" s="675"/>
      <c r="CN249" s="675"/>
      <c r="CO249" s="675"/>
      <c r="CP249" s="675"/>
      <c r="CQ249" s="675"/>
      <c r="CR249" s="675"/>
      <c r="CS249" s="675"/>
      <c r="CT249" s="675"/>
      <c r="CU249" s="675"/>
      <c r="CV249" s="675"/>
      <c r="CW249" s="675"/>
      <c r="CX249" s="675"/>
      <c r="CY249" s="675"/>
      <c r="CZ249" s="675"/>
      <c r="DA249" s="675"/>
      <c r="DB249" s="675"/>
      <c r="DC249" s="675"/>
      <c r="DD249" s="675"/>
      <c r="DE249" s="675"/>
      <c r="DF249" s="675"/>
      <c r="DG249" s="675"/>
      <c r="DH249" s="675"/>
      <c r="DI249" s="675"/>
      <c r="DJ249" s="675"/>
      <c r="DK249" s="675"/>
      <c r="DL249" s="675"/>
      <c r="DM249" s="675"/>
      <c r="DN249" s="675"/>
      <c r="DO249" s="675"/>
      <c r="DP249" s="675"/>
      <c r="DQ249" s="675"/>
      <c r="DR249" s="675"/>
      <c r="DS249" s="675"/>
      <c r="DT249" s="675"/>
      <c r="DU249" s="675"/>
      <c r="DV249" s="675"/>
      <c r="DW249" s="675"/>
      <c r="DX249" s="675"/>
      <c r="DY249" s="675"/>
      <c r="DZ249" s="675"/>
      <c r="EA249" s="675"/>
      <c r="EB249" s="675"/>
      <c r="EC249" s="675"/>
      <c r="ED249" s="675"/>
      <c r="EE249" s="675"/>
      <c r="EF249" s="675"/>
      <c r="EG249" s="675"/>
      <c r="EH249" s="675"/>
      <c r="EI249" s="675"/>
      <c r="EJ249" s="675"/>
      <c r="EK249" s="675"/>
      <c r="EL249" s="675"/>
      <c r="EM249" s="675"/>
      <c r="EN249" s="675"/>
      <c r="EO249" s="675"/>
      <c r="EP249" s="675"/>
    </row>
    <row r="250" spans="1:146" x14ac:dyDescent="0.15">
      <c r="A250" s="675"/>
      <c r="B250" s="675"/>
      <c r="C250" s="675"/>
      <c r="D250" s="675"/>
      <c r="E250" s="675"/>
      <c r="F250" s="675"/>
      <c r="G250" s="675"/>
      <c r="H250" s="675"/>
      <c r="I250" s="675"/>
      <c r="J250" s="675"/>
      <c r="K250" s="675"/>
      <c r="L250" s="675"/>
      <c r="M250" s="675"/>
      <c r="N250" s="675"/>
      <c r="O250" s="675"/>
      <c r="P250" s="675"/>
      <c r="Q250" s="675"/>
      <c r="R250" s="675"/>
      <c r="S250" s="675"/>
      <c r="T250" s="891"/>
      <c r="U250" s="675"/>
      <c r="V250" s="675"/>
      <c r="W250" s="675"/>
      <c r="X250" s="675"/>
      <c r="Y250" s="675"/>
      <c r="Z250" s="675"/>
      <c r="AA250" s="675"/>
      <c r="AB250" s="675"/>
      <c r="AC250" s="675"/>
      <c r="AD250" s="675"/>
      <c r="AE250" s="675"/>
      <c r="AF250" s="675"/>
      <c r="AG250" s="675"/>
      <c r="AH250" s="675"/>
      <c r="AI250" s="675"/>
      <c r="AJ250" s="675"/>
      <c r="AK250" s="675"/>
      <c r="AL250" s="675"/>
      <c r="AM250" s="675"/>
      <c r="AN250" s="675"/>
      <c r="AO250" s="675"/>
      <c r="AP250" s="675"/>
      <c r="AQ250" s="675"/>
      <c r="AR250" s="675"/>
      <c r="AS250" s="675"/>
      <c r="AT250" s="675"/>
      <c r="AU250" s="752"/>
      <c r="AV250" s="752"/>
      <c r="AW250" s="752"/>
      <c r="AX250" s="752"/>
      <c r="AY250" s="752"/>
      <c r="AZ250" s="675"/>
      <c r="BA250" s="675"/>
      <c r="BB250" s="675"/>
      <c r="BC250" s="675"/>
      <c r="BD250" s="675"/>
      <c r="BE250" s="675"/>
      <c r="BF250" s="675"/>
      <c r="BG250" s="675"/>
      <c r="BH250" s="675"/>
      <c r="BI250" s="675"/>
      <c r="BJ250" s="675"/>
      <c r="BK250" s="675"/>
      <c r="BL250" s="675"/>
      <c r="BM250" s="675"/>
      <c r="BN250" s="675"/>
      <c r="BO250" s="675"/>
      <c r="BP250" s="675"/>
      <c r="BQ250" s="675"/>
      <c r="BR250" s="675"/>
      <c r="BS250" s="675"/>
      <c r="BT250" s="675"/>
      <c r="BU250" s="675"/>
      <c r="BV250" s="675"/>
      <c r="BW250" s="675"/>
      <c r="BX250" s="675"/>
      <c r="BY250" s="675"/>
      <c r="BZ250" s="675"/>
      <c r="CA250" s="675"/>
      <c r="CB250" s="675"/>
      <c r="CC250" s="675"/>
      <c r="CD250" s="675"/>
      <c r="CE250" s="675"/>
      <c r="CF250" s="675"/>
      <c r="CG250" s="675"/>
      <c r="CH250" s="675"/>
      <c r="CI250" s="675"/>
      <c r="CJ250" s="675"/>
      <c r="CK250" s="675"/>
      <c r="CL250" s="675"/>
      <c r="CM250" s="675"/>
      <c r="CN250" s="675"/>
      <c r="CO250" s="675"/>
      <c r="CP250" s="675"/>
      <c r="CQ250" s="675"/>
      <c r="CR250" s="675"/>
      <c r="CS250" s="675"/>
      <c r="CT250" s="675"/>
      <c r="CU250" s="675"/>
      <c r="CV250" s="675"/>
      <c r="CW250" s="675"/>
      <c r="CX250" s="675"/>
      <c r="CY250" s="675"/>
      <c r="CZ250" s="675"/>
      <c r="DA250" s="675"/>
      <c r="DB250" s="675"/>
      <c r="DC250" s="675"/>
      <c r="DD250" s="675"/>
      <c r="DE250" s="675"/>
      <c r="DF250" s="675"/>
      <c r="DG250" s="675"/>
      <c r="DH250" s="675"/>
      <c r="DI250" s="675"/>
      <c r="DJ250" s="675"/>
      <c r="DK250" s="675"/>
      <c r="DL250" s="675"/>
      <c r="DM250" s="675"/>
      <c r="DN250" s="675"/>
      <c r="DO250" s="675"/>
      <c r="DP250" s="675"/>
      <c r="DQ250" s="675"/>
      <c r="DR250" s="675"/>
      <c r="DS250" s="675"/>
      <c r="DT250" s="675"/>
      <c r="DU250" s="675"/>
      <c r="DV250" s="675"/>
      <c r="DW250" s="675"/>
      <c r="DX250" s="675"/>
      <c r="DY250" s="675"/>
      <c r="DZ250" s="675"/>
      <c r="EA250" s="675"/>
      <c r="EB250" s="675"/>
      <c r="EC250" s="675"/>
      <c r="ED250" s="675"/>
      <c r="EE250" s="675"/>
      <c r="EF250" s="675"/>
      <c r="EG250" s="675"/>
      <c r="EH250" s="675"/>
      <c r="EI250" s="675"/>
      <c r="EJ250" s="675"/>
      <c r="EK250" s="675"/>
      <c r="EL250" s="675"/>
      <c r="EM250" s="675"/>
      <c r="EN250" s="675"/>
      <c r="EO250" s="675"/>
      <c r="EP250" s="675"/>
    </row>
    <row r="251" spans="1:146" x14ac:dyDescent="0.15">
      <c r="A251" s="675"/>
      <c r="B251" s="675"/>
      <c r="C251" s="675"/>
      <c r="D251" s="675"/>
      <c r="E251" s="675"/>
      <c r="F251" s="675"/>
      <c r="G251" s="675"/>
      <c r="H251" s="675"/>
      <c r="I251" s="675"/>
      <c r="J251" s="675"/>
      <c r="K251" s="675"/>
      <c r="L251" s="675"/>
      <c r="M251" s="675"/>
      <c r="N251" s="675"/>
      <c r="O251" s="675"/>
      <c r="P251" s="675"/>
      <c r="Q251" s="675"/>
      <c r="R251" s="675"/>
      <c r="S251" s="675"/>
      <c r="T251" s="891"/>
      <c r="U251" s="675"/>
      <c r="V251" s="675"/>
      <c r="W251" s="675"/>
      <c r="X251" s="675"/>
      <c r="Y251" s="675"/>
      <c r="Z251" s="675"/>
      <c r="AA251" s="675"/>
      <c r="AB251" s="675"/>
      <c r="AC251" s="675"/>
      <c r="AD251" s="675"/>
      <c r="AE251" s="675"/>
      <c r="AF251" s="675"/>
      <c r="AG251" s="675"/>
      <c r="AH251" s="675"/>
      <c r="AI251" s="675"/>
      <c r="AJ251" s="675"/>
      <c r="AK251" s="675"/>
      <c r="AL251" s="675"/>
      <c r="AM251" s="675"/>
      <c r="AN251" s="675"/>
      <c r="AO251" s="675"/>
      <c r="AP251" s="675"/>
      <c r="AQ251" s="675"/>
      <c r="AR251" s="675"/>
      <c r="AS251" s="675"/>
      <c r="AT251" s="675"/>
      <c r="AU251" s="752"/>
      <c r="AV251" s="752"/>
      <c r="AW251" s="752"/>
      <c r="AX251" s="752"/>
      <c r="AY251" s="752"/>
      <c r="AZ251" s="675"/>
      <c r="BA251" s="675"/>
      <c r="BB251" s="675"/>
      <c r="BC251" s="675"/>
      <c r="BD251" s="675"/>
      <c r="BE251" s="675"/>
      <c r="BF251" s="675"/>
      <c r="BG251" s="675"/>
      <c r="BH251" s="675"/>
      <c r="BI251" s="675"/>
      <c r="BJ251" s="675"/>
      <c r="BK251" s="675"/>
      <c r="BL251" s="675"/>
      <c r="BM251" s="675"/>
      <c r="BN251" s="675"/>
      <c r="BO251" s="675"/>
      <c r="BP251" s="675"/>
      <c r="BQ251" s="675"/>
      <c r="BR251" s="675"/>
      <c r="BS251" s="675"/>
      <c r="BT251" s="675"/>
      <c r="BU251" s="675"/>
      <c r="BV251" s="675"/>
      <c r="BW251" s="675"/>
      <c r="BX251" s="675"/>
      <c r="BY251" s="675"/>
      <c r="BZ251" s="675"/>
      <c r="CA251" s="675"/>
      <c r="CB251" s="675"/>
      <c r="CC251" s="675"/>
      <c r="CD251" s="675"/>
      <c r="CE251" s="675"/>
      <c r="CF251" s="675"/>
      <c r="CG251" s="675"/>
      <c r="CH251" s="675"/>
      <c r="CI251" s="675"/>
      <c r="CJ251" s="675"/>
      <c r="CK251" s="675"/>
      <c r="CL251" s="675"/>
      <c r="CM251" s="675"/>
      <c r="CN251" s="675"/>
      <c r="CO251" s="675"/>
      <c r="CP251" s="675"/>
      <c r="CQ251" s="675"/>
      <c r="CR251" s="675"/>
      <c r="CS251" s="675"/>
      <c r="CT251" s="675"/>
      <c r="CU251" s="675"/>
      <c r="CV251" s="675"/>
      <c r="CW251" s="675"/>
      <c r="CX251" s="675"/>
      <c r="CY251" s="675"/>
      <c r="CZ251" s="675"/>
      <c r="DA251" s="675"/>
      <c r="DB251" s="675"/>
      <c r="DC251" s="675"/>
      <c r="DD251" s="675"/>
      <c r="DE251" s="675"/>
      <c r="DF251" s="675"/>
      <c r="DG251" s="675"/>
      <c r="DH251" s="675"/>
      <c r="DI251" s="675"/>
      <c r="DJ251" s="675"/>
      <c r="DK251" s="675"/>
      <c r="DL251" s="675"/>
      <c r="DM251" s="675"/>
      <c r="DN251" s="675"/>
      <c r="DO251" s="675"/>
      <c r="DP251" s="675"/>
      <c r="DQ251" s="675"/>
      <c r="DR251" s="675"/>
      <c r="DS251" s="675"/>
      <c r="DT251" s="675"/>
      <c r="DU251" s="675"/>
      <c r="DV251" s="675"/>
      <c r="DW251" s="675"/>
      <c r="DX251" s="675"/>
      <c r="DY251" s="675"/>
      <c r="DZ251" s="675"/>
      <c r="EA251" s="675"/>
      <c r="EB251" s="675"/>
      <c r="EC251" s="675"/>
      <c r="ED251" s="675"/>
      <c r="EE251" s="675"/>
      <c r="EF251" s="675"/>
      <c r="EG251" s="675"/>
      <c r="EH251" s="675"/>
      <c r="EI251" s="675"/>
      <c r="EJ251" s="675"/>
      <c r="EK251" s="675"/>
      <c r="EL251" s="675"/>
      <c r="EM251" s="675"/>
      <c r="EN251" s="675"/>
      <c r="EO251" s="675"/>
      <c r="EP251" s="675"/>
    </row>
    <row r="252" spans="1:146" x14ac:dyDescent="0.15">
      <c r="A252" s="675"/>
      <c r="B252" s="675"/>
      <c r="C252" s="675"/>
      <c r="D252" s="675"/>
      <c r="E252" s="675"/>
      <c r="F252" s="675"/>
      <c r="G252" s="675"/>
      <c r="H252" s="675"/>
      <c r="I252" s="675"/>
      <c r="J252" s="675"/>
      <c r="K252" s="675"/>
      <c r="L252" s="675"/>
      <c r="M252" s="675"/>
      <c r="N252" s="675"/>
      <c r="O252" s="675"/>
      <c r="P252" s="675"/>
      <c r="Q252" s="675"/>
      <c r="R252" s="675"/>
      <c r="S252" s="675"/>
      <c r="T252" s="891"/>
      <c r="U252" s="675"/>
      <c r="V252" s="675"/>
      <c r="W252" s="675"/>
      <c r="X252" s="675"/>
      <c r="Y252" s="675"/>
      <c r="Z252" s="675"/>
      <c r="AA252" s="675"/>
      <c r="AB252" s="675"/>
      <c r="AC252" s="675"/>
      <c r="AD252" s="675"/>
      <c r="AE252" s="675"/>
      <c r="AF252" s="675"/>
      <c r="AG252" s="675"/>
      <c r="AH252" s="675"/>
      <c r="AI252" s="675"/>
      <c r="AJ252" s="675"/>
      <c r="AK252" s="675"/>
      <c r="AL252" s="675"/>
      <c r="AM252" s="675"/>
      <c r="AN252" s="675"/>
      <c r="AO252" s="675"/>
      <c r="AP252" s="675"/>
      <c r="AQ252" s="675"/>
      <c r="AR252" s="675"/>
      <c r="AS252" s="675"/>
      <c r="AT252" s="675"/>
      <c r="AU252" s="752"/>
      <c r="AV252" s="752"/>
      <c r="AW252" s="752"/>
      <c r="AX252" s="752"/>
      <c r="AY252" s="752"/>
      <c r="AZ252" s="675"/>
      <c r="BA252" s="675"/>
      <c r="BB252" s="675"/>
      <c r="BC252" s="675"/>
      <c r="BD252" s="675"/>
      <c r="BE252" s="675"/>
      <c r="BF252" s="675"/>
      <c r="BG252" s="675"/>
      <c r="BH252" s="675"/>
      <c r="BI252" s="675"/>
      <c r="BJ252" s="675"/>
      <c r="BK252" s="675"/>
      <c r="BL252" s="675"/>
      <c r="BM252" s="675"/>
      <c r="BN252" s="675"/>
      <c r="BO252" s="675"/>
      <c r="BP252" s="675"/>
      <c r="BQ252" s="675"/>
      <c r="BR252" s="675"/>
      <c r="BS252" s="675"/>
      <c r="BT252" s="675"/>
      <c r="BU252" s="675"/>
      <c r="BV252" s="675"/>
      <c r="BW252" s="675"/>
      <c r="BX252" s="675"/>
      <c r="BY252" s="675"/>
      <c r="BZ252" s="675"/>
      <c r="CA252" s="675"/>
      <c r="CB252" s="675"/>
      <c r="CC252" s="675"/>
      <c r="CD252" s="675"/>
      <c r="CE252" s="675"/>
      <c r="CF252" s="675"/>
      <c r="CG252" s="675"/>
      <c r="CH252" s="675"/>
      <c r="CI252" s="675"/>
      <c r="CJ252" s="675"/>
      <c r="CK252" s="675"/>
      <c r="CL252" s="675"/>
      <c r="CM252" s="675"/>
      <c r="CN252" s="675"/>
      <c r="CO252" s="675"/>
      <c r="CP252" s="675"/>
      <c r="CQ252" s="675"/>
      <c r="CR252" s="675"/>
      <c r="CS252" s="675"/>
      <c r="CT252" s="675"/>
      <c r="CU252" s="675"/>
      <c r="CV252" s="675"/>
      <c r="CW252" s="675"/>
      <c r="CX252" s="675"/>
      <c r="CY252" s="675"/>
      <c r="CZ252" s="675"/>
      <c r="DA252" s="675"/>
      <c r="DB252" s="675"/>
      <c r="DC252" s="675"/>
      <c r="DD252" s="675"/>
      <c r="DE252" s="675"/>
      <c r="DF252" s="675"/>
      <c r="DG252" s="675"/>
      <c r="DH252" s="675"/>
      <c r="DI252" s="675"/>
      <c r="DJ252" s="675"/>
      <c r="DK252" s="675"/>
      <c r="DL252" s="675"/>
      <c r="DM252" s="675"/>
      <c r="DN252" s="675"/>
      <c r="DO252" s="675"/>
      <c r="DP252" s="675"/>
      <c r="DQ252" s="675"/>
      <c r="DR252" s="675"/>
      <c r="DS252" s="675"/>
      <c r="DT252" s="675"/>
      <c r="DU252" s="675"/>
      <c r="DV252" s="675"/>
      <c r="DW252" s="675"/>
      <c r="DX252" s="675"/>
      <c r="DY252" s="675"/>
      <c r="DZ252" s="675"/>
      <c r="EA252" s="675"/>
      <c r="EB252" s="675"/>
      <c r="EC252" s="675"/>
      <c r="ED252" s="675"/>
      <c r="EE252" s="675"/>
      <c r="EF252" s="675"/>
      <c r="EG252" s="675"/>
      <c r="EH252" s="675"/>
      <c r="EI252" s="675"/>
      <c r="EJ252" s="675"/>
      <c r="EK252" s="675"/>
      <c r="EL252" s="675"/>
      <c r="EM252" s="675"/>
      <c r="EN252" s="675"/>
      <c r="EO252" s="675"/>
      <c r="EP252" s="675"/>
    </row>
    <row r="253" spans="1:146" x14ac:dyDescent="0.15">
      <c r="A253" s="675"/>
      <c r="B253" s="675"/>
      <c r="C253" s="675"/>
      <c r="D253" s="675"/>
      <c r="E253" s="675"/>
      <c r="F253" s="675"/>
      <c r="G253" s="675"/>
      <c r="H253" s="675"/>
      <c r="I253" s="675"/>
      <c r="J253" s="675"/>
      <c r="K253" s="675"/>
      <c r="L253" s="675"/>
      <c r="M253" s="675"/>
      <c r="N253" s="675"/>
      <c r="O253" s="675"/>
      <c r="P253" s="675"/>
      <c r="Q253" s="675"/>
      <c r="R253" s="675"/>
      <c r="S253" s="675"/>
      <c r="T253" s="891"/>
      <c r="U253" s="675"/>
      <c r="V253" s="675"/>
      <c r="W253" s="675"/>
      <c r="X253" s="675"/>
      <c r="Y253" s="675"/>
      <c r="Z253" s="675"/>
      <c r="AA253" s="675"/>
      <c r="AB253" s="675"/>
      <c r="AC253" s="675"/>
      <c r="AD253" s="675"/>
      <c r="AE253" s="675"/>
      <c r="AF253" s="675"/>
      <c r="AG253" s="675"/>
      <c r="AH253" s="675"/>
      <c r="AI253" s="675"/>
      <c r="AJ253" s="675"/>
      <c r="AK253" s="675"/>
      <c r="AL253" s="675"/>
      <c r="AM253" s="675"/>
      <c r="AN253" s="675"/>
      <c r="AO253" s="675"/>
      <c r="AP253" s="675"/>
      <c r="AQ253" s="675"/>
      <c r="AR253" s="675"/>
      <c r="AS253" s="675"/>
      <c r="AT253" s="675"/>
      <c r="AU253" s="752"/>
      <c r="AV253" s="752"/>
      <c r="AW253" s="752"/>
      <c r="AX253" s="752"/>
      <c r="AY253" s="752"/>
      <c r="AZ253" s="675"/>
      <c r="BA253" s="675"/>
      <c r="BB253" s="675"/>
      <c r="BC253" s="675"/>
      <c r="BD253" s="675"/>
      <c r="BE253" s="675"/>
      <c r="BF253" s="675"/>
      <c r="BG253" s="675"/>
      <c r="BH253" s="675"/>
      <c r="BI253" s="675"/>
      <c r="BJ253" s="675"/>
      <c r="BK253" s="675"/>
      <c r="BL253" s="675"/>
      <c r="BM253" s="675"/>
      <c r="BN253" s="675"/>
      <c r="BO253" s="675"/>
      <c r="BP253" s="675"/>
      <c r="BQ253" s="675"/>
      <c r="BR253" s="675"/>
      <c r="BS253" s="675"/>
      <c r="BT253" s="675"/>
      <c r="BU253" s="675"/>
      <c r="BV253" s="675"/>
      <c r="BW253" s="675"/>
      <c r="BX253" s="675"/>
      <c r="BY253" s="675"/>
      <c r="BZ253" s="675"/>
      <c r="CA253" s="675"/>
      <c r="CB253" s="675"/>
      <c r="CC253" s="675"/>
      <c r="CD253" s="675"/>
      <c r="CE253" s="675"/>
      <c r="CF253" s="675"/>
      <c r="CG253" s="675"/>
      <c r="CH253" s="675"/>
      <c r="CI253" s="675"/>
      <c r="CJ253" s="675"/>
      <c r="CK253" s="675"/>
      <c r="CL253" s="675"/>
      <c r="CM253" s="675"/>
      <c r="CN253" s="675"/>
      <c r="CO253" s="675"/>
      <c r="CP253" s="675"/>
      <c r="CQ253" s="675"/>
      <c r="CR253" s="675"/>
      <c r="CS253" s="675"/>
      <c r="CT253" s="675"/>
      <c r="CU253" s="675"/>
      <c r="CV253" s="675"/>
      <c r="CW253" s="675"/>
      <c r="CX253" s="675"/>
      <c r="CY253" s="675"/>
      <c r="CZ253" s="675"/>
      <c r="DA253" s="675"/>
      <c r="DB253" s="675"/>
      <c r="DC253" s="675"/>
      <c r="DD253" s="675"/>
      <c r="DE253" s="675"/>
      <c r="DF253" s="675"/>
      <c r="DG253" s="675"/>
      <c r="DH253" s="675"/>
      <c r="DI253" s="675"/>
      <c r="DJ253" s="675"/>
      <c r="DK253" s="675"/>
      <c r="DL253" s="675"/>
      <c r="DM253" s="675"/>
      <c r="DN253" s="675"/>
      <c r="DO253" s="675"/>
      <c r="DP253" s="675"/>
      <c r="DQ253" s="675"/>
      <c r="DR253" s="675"/>
      <c r="DS253" s="675"/>
      <c r="DT253" s="675"/>
      <c r="DU253" s="675"/>
      <c r="DV253" s="675"/>
      <c r="DW253" s="675"/>
      <c r="DX253" s="675"/>
      <c r="DY253" s="675"/>
      <c r="DZ253" s="675"/>
      <c r="EA253" s="675"/>
      <c r="EB253" s="675"/>
      <c r="EC253" s="675"/>
      <c r="ED253" s="675"/>
      <c r="EE253" s="675"/>
      <c r="EF253" s="675"/>
      <c r="EG253" s="675"/>
      <c r="EH253" s="675"/>
      <c r="EI253" s="675"/>
      <c r="EJ253" s="675"/>
      <c r="EK253" s="675"/>
      <c r="EL253" s="675"/>
      <c r="EM253" s="675"/>
      <c r="EN253" s="675"/>
      <c r="EO253" s="675"/>
      <c r="EP253" s="675"/>
    </row>
    <row r="254" spans="1:146" x14ac:dyDescent="0.15">
      <c r="A254" s="675"/>
      <c r="B254" s="675"/>
      <c r="C254" s="675"/>
      <c r="D254" s="675"/>
      <c r="E254" s="675"/>
      <c r="F254" s="675"/>
      <c r="G254" s="675"/>
      <c r="H254" s="675"/>
      <c r="I254" s="675"/>
      <c r="J254" s="675"/>
      <c r="K254" s="675"/>
      <c r="L254" s="675"/>
      <c r="M254" s="675"/>
      <c r="N254" s="675"/>
      <c r="O254" s="675"/>
      <c r="P254" s="675"/>
      <c r="Q254" s="675"/>
      <c r="R254" s="675"/>
      <c r="S254" s="675"/>
      <c r="T254" s="891"/>
      <c r="U254" s="675"/>
      <c r="V254" s="675"/>
      <c r="W254" s="675"/>
      <c r="X254" s="675"/>
      <c r="Y254" s="675"/>
      <c r="Z254" s="675"/>
      <c r="AA254" s="675"/>
      <c r="AB254" s="675"/>
      <c r="AC254" s="675"/>
      <c r="AD254" s="675"/>
      <c r="AE254" s="675"/>
      <c r="AF254" s="675"/>
      <c r="AG254" s="675"/>
      <c r="AH254" s="675"/>
      <c r="AI254" s="675"/>
      <c r="AJ254" s="675"/>
      <c r="AK254" s="675"/>
      <c r="AL254" s="675"/>
      <c r="AM254" s="675"/>
      <c r="AN254" s="675"/>
      <c r="AO254" s="675"/>
      <c r="AP254" s="675"/>
      <c r="AQ254" s="675"/>
      <c r="AR254" s="675"/>
      <c r="AS254" s="675"/>
      <c r="AT254" s="675"/>
      <c r="AU254" s="752"/>
      <c r="AV254" s="752"/>
      <c r="AW254" s="752"/>
      <c r="AX254" s="752"/>
      <c r="AY254" s="752"/>
      <c r="AZ254" s="675"/>
      <c r="BA254" s="675"/>
      <c r="BB254" s="675"/>
      <c r="BC254" s="675"/>
      <c r="BD254" s="675"/>
      <c r="BE254" s="675"/>
      <c r="BF254" s="675"/>
      <c r="BG254" s="675"/>
      <c r="BH254" s="675"/>
      <c r="BI254" s="675"/>
      <c r="BJ254" s="675"/>
      <c r="BK254" s="675"/>
      <c r="BL254" s="675"/>
      <c r="BM254" s="675"/>
      <c r="BN254" s="675"/>
      <c r="BO254" s="675"/>
      <c r="BP254" s="675"/>
      <c r="BQ254" s="675"/>
      <c r="BR254" s="675"/>
      <c r="BS254" s="675"/>
      <c r="BT254" s="675"/>
      <c r="BU254" s="675"/>
      <c r="BV254" s="675"/>
      <c r="BW254" s="675"/>
      <c r="BX254" s="675"/>
      <c r="BY254" s="675"/>
      <c r="BZ254" s="675"/>
      <c r="CA254" s="675"/>
      <c r="CB254" s="675"/>
      <c r="CC254" s="675"/>
      <c r="CD254" s="675"/>
      <c r="CE254" s="675"/>
      <c r="CF254" s="675"/>
      <c r="CG254" s="675"/>
      <c r="CH254" s="675"/>
      <c r="CI254" s="675"/>
      <c r="CJ254" s="675"/>
      <c r="CK254" s="675"/>
      <c r="CL254" s="675"/>
      <c r="CM254" s="675"/>
      <c r="CN254" s="675"/>
      <c r="CO254" s="675"/>
      <c r="CP254" s="675"/>
      <c r="CQ254" s="675"/>
      <c r="CR254" s="675"/>
      <c r="CS254" s="675"/>
      <c r="CT254" s="675"/>
      <c r="CU254" s="675"/>
      <c r="CV254" s="675"/>
      <c r="CW254" s="675"/>
      <c r="CX254" s="675"/>
      <c r="CY254" s="675"/>
      <c r="CZ254" s="675"/>
      <c r="DA254" s="675"/>
      <c r="DB254" s="675"/>
      <c r="DC254" s="675"/>
      <c r="DD254" s="675"/>
      <c r="DE254" s="675"/>
      <c r="DF254" s="675"/>
      <c r="DG254" s="675"/>
      <c r="DH254" s="675"/>
      <c r="DI254" s="675"/>
      <c r="DJ254" s="675"/>
      <c r="DK254" s="675"/>
      <c r="DL254" s="675"/>
      <c r="DM254" s="675"/>
      <c r="DN254" s="675"/>
      <c r="DO254" s="675"/>
      <c r="DP254" s="675"/>
      <c r="DQ254" s="675"/>
      <c r="DR254" s="675"/>
      <c r="DS254" s="675"/>
      <c r="DT254" s="675"/>
      <c r="DU254" s="675"/>
      <c r="DV254" s="675"/>
      <c r="DW254" s="675"/>
      <c r="DX254" s="675"/>
      <c r="DY254" s="675"/>
      <c r="DZ254" s="675"/>
      <c r="EA254" s="675"/>
      <c r="EB254" s="675"/>
      <c r="EC254" s="675"/>
      <c r="ED254" s="675"/>
      <c r="EE254" s="675"/>
      <c r="EF254" s="675"/>
      <c r="EG254" s="675"/>
      <c r="EH254" s="675"/>
      <c r="EI254" s="675"/>
      <c r="EJ254" s="675"/>
      <c r="EK254" s="675"/>
      <c r="EL254" s="675"/>
      <c r="EM254" s="675"/>
      <c r="EN254" s="675"/>
      <c r="EO254" s="675"/>
      <c r="EP254" s="675"/>
    </row>
    <row r="255" spans="1:146" x14ac:dyDescent="0.15">
      <c r="A255" s="675"/>
      <c r="B255" s="675"/>
      <c r="C255" s="675"/>
      <c r="D255" s="675"/>
      <c r="E255" s="675"/>
      <c r="F255" s="675"/>
      <c r="G255" s="675"/>
      <c r="H255" s="675"/>
      <c r="I255" s="675"/>
      <c r="J255" s="675"/>
      <c r="K255" s="675"/>
      <c r="L255" s="675"/>
      <c r="M255" s="675"/>
      <c r="N255" s="675"/>
      <c r="O255" s="675"/>
      <c r="P255" s="675"/>
      <c r="Q255" s="675"/>
      <c r="R255" s="675"/>
      <c r="S255" s="675"/>
      <c r="T255" s="891"/>
      <c r="U255" s="675"/>
      <c r="V255" s="675"/>
      <c r="W255" s="675"/>
      <c r="X255" s="675"/>
      <c r="Y255" s="675"/>
      <c r="Z255" s="675"/>
      <c r="AA255" s="675"/>
      <c r="AB255" s="675"/>
      <c r="AC255" s="675"/>
      <c r="AD255" s="675"/>
      <c r="AE255" s="675"/>
      <c r="AF255" s="675"/>
      <c r="AG255" s="675"/>
      <c r="AH255" s="675"/>
      <c r="AI255" s="675"/>
      <c r="AJ255" s="675"/>
      <c r="AK255" s="675"/>
      <c r="AL255" s="675"/>
      <c r="AM255" s="675"/>
      <c r="AN255" s="675"/>
      <c r="AO255" s="675"/>
      <c r="AP255" s="675"/>
      <c r="AQ255" s="675"/>
      <c r="AR255" s="675"/>
      <c r="AS255" s="675"/>
      <c r="AT255" s="675"/>
      <c r="AU255" s="752"/>
      <c r="AV255" s="752"/>
      <c r="AW255" s="752"/>
      <c r="AX255" s="752"/>
      <c r="AY255" s="752"/>
      <c r="AZ255" s="675"/>
      <c r="BA255" s="675"/>
      <c r="BB255" s="675"/>
      <c r="BC255" s="675"/>
      <c r="BD255" s="675"/>
      <c r="BE255" s="675"/>
      <c r="BF255" s="675"/>
      <c r="BG255" s="675"/>
      <c r="BH255" s="675"/>
      <c r="BI255" s="675"/>
      <c r="BJ255" s="675"/>
      <c r="BK255" s="675"/>
      <c r="BL255" s="675"/>
      <c r="BM255" s="675"/>
      <c r="BN255" s="675"/>
      <c r="BO255" s="675"/>
      <c r="BP255" s="675"/>
      <c r="BQ255" s="675"/>
      <c r="BR255" s="675"/>
      <c r="BS255" s="675"/>
      <c r="BT255" s="675"/>
      <c r="BU255" s="675"/>
      <c r="BV255" s="675"/>
      <c r="BW255" s="675"/>
      <c r="BX255" s="675"/>
      <c r="BY255" s="675"/>
      <c r="BZ255" s="675"/>
      <c r="CA255" s="675"/>
      <c r="CB255" s="675"/>
      <c r="CC255" s="675"/>
      <c r="CD255" s="675"/>
      <c r="CE255" s="675"/>
      <c r="CF255" s="675"/>
      <c r="CG255" s="675"/>
      <c r="CH255" s="675"/>
      <c r="CI255" s="675"/>
      <c r="CJ255" s="675"/>
      <c r="CK255" s="675"/>
      <c r="CL255" s="675"/>
      <c r="CM255" s="675"/>
      <c r="CN255" s="675"/>
      <c r="CO255" s="675"/>
      <c r="CP255" s="675"/>
      <c r="CQ255" s="675"/>
      <c r="CR255" s="675"/>
      <c r="CS255" s="675"/>
      <c r="CT255" s="675"/>
      <c r="CU255" s="675"/>
      <c r="CV255" s="675"/>
      <c r="CW255" s="675"/>
      <c r="CX255" s="675"/>
      <c r="CY255" s="675"/>
      <c r="CZ255" s="675"/>
      <c r="DA255" s="675"/>
      <c r="DB255" s="675"/>
      <c r="DC255" s="675"/>
      <c r="DD255" s="675"/>
      <c r="DE255" s="675"/>
      <c r="DF255" s="675"/>
      <c r="DG255" s="675"/>
      <c r="DH255" s="675"/>
      <c r="DI255" s="675"/>
      <c r="DJ255" s="675"/>
      <c r="DK255" s="675"/>
      <c r="DL255" s="675"/>
      <c r="DM255" s="675"/>
      <c r="DN255" s="675"/>
      <c r="DO255" s="675"/>
      <c r="DP255" s="675"/>
      <c r="DQ255" s="675"/>
      <c r="DR255" s="675"/>
      <c r="DS255" s="675"/>
      <c r="DT255" s="675"/>
      <c r="DU255" s="675"/>
      <c r="DV255" s="675"/>
      <c r="DW255" s="675"/>
      <c r="DX255" s="675"/>
      <c r="DY255" s="675"/>
      <c r="DZ255" s="675"/>
      <c r="EA255" s="675"/>
      <c r="EB255" s="675"/>
      <c r="EC255" s="675"/>
      <c r="ED255" s="675"/>
      <c r="EE255" s="675"/>
      <c r="EF255" s="675"/>
      <c r="EG255" s="675"/>
      <c r="EH255" s="675"/>
      <c r="EI255" s="675"/>
      <c r="EJ255" s="675"/>
      <c r="EK255" s="675"/>
      <c r="EL255" s="675"/>
      <c r="EM255" s="675"/>
      <c r="EN255" s="675"/>
      <c r="EO255" s="675"/>
      <c r="EP255" s="675"/>
    </row>
    <row r="256" spans="1:146" x14ac:dyDescent="0.15">
      <c r="A256" s="675"/>
      <c r="B256" s="675"/>
      <c r="C256" s="675"/>
      <c r="D256" s="675"/>
      <c r="E256" s="675"/>
      <c r="F256" s="675"/>
      <c r="G256" s="675"/>
      <c r="H256" s="675"/>
      <c r="I256" s="675"/>
      <c r="J256" s="675"/>
      <c r="K256" s="675"/>
      <c r="L256" s="675"/>
      <c r="M256" s="675"/>
      <c r="N256" s="675"/>
      <c r="O256" s="675"/>
      <c r="P256" s="675"/>
      <c r="Q256" s="675"/>
      <c r="R256" s="675"/>
      <c r="S256" s="675"/>
      <c r="T256" s="891"/>
      <c r="U256" s="675"/>
      <c r="V256" s="675"/>
      <c r="W256" s="675"/>
      <c r="X256" s="675"/>
      <c r="Y256" s="675"/>
      <c r="Z256" s="675"/>
      <c r="AA256" s="675"/>
      <c r="AB256" s="675"/>
      <c r="AC256" s="675"/>
      <c r="AD256" s="675"/>
      <c r="AE256" s="675"/>
      <c r="AF256" s="675"/>
      <c r="AG256" s="675"/>
      <c r="AH256" s="675"/>
      <c r="AI256" s="675"/>
      <c r="AJ256" s="675"/>
      <c r="AK256" s="675"/>
      <c r="AL256" s="675"/>
      <c r="AM256" s="675"/>
      <c r="AN256" s="675"/>
      <c r="AO256" s="675"/>
      <c r="AP256" s="675"/>
      <c r="AQ256" s="675"/>
      <c r="AR256" s="675"/>
      <c r="AS256" s="675"/>
      <c r="AT256" s="675"/>
      <c r="AU256" s="752"/>
      <c r="AV256" s="752"/>
      <c r="AW256" s="752"/>
      <c r="AX256" s="752"/>
      <c r="AY256" s="752"/>
      <c r="AZ256" s="675"/>
      <c r="BA256" s="675"/>
      <c r="BB256" s="675"/>
      <c r="BC256" s="675"/>
      <c r="BD256" s="675"/>
      <c r="BE256" s="675"/>
      <c r="BF256" s="675"/>
      <c r="BG256" s="675"/>
      <c r="BH256" s="675"/>
      <c r="BI256" s="675"/>
      <c r="BJ256" s="675"/>
      <c r="BK256" s="675"/>
      <c r="BL256" s="675"/>
      <c r="BM256" s="675"/>
      <c r="BN256" s="675"/>
      <c r="BO256" s="675"/>
      <c r="BP256" s="675"/>
      <c r="BQ256" s="675"/>
      <c r="BR256" s="675"/>
      <c r="BS256" s="675"/>
      <c r="BT256" s="675"/>
      <c r="BU256" s="675"/>
      <c r="BV256" s="675"/>
      <c r="BW256" s="675"/>
      <c r="BX256" s="675"/>
      <c r="BY256" s="675"/>
      <c r="BZ256" s="675"/>
      <c r="CA256" s="675"/>
      <c r="CB256" s="675"/>
      <c r="CC256" s="675"/>
      <c r="CD256" s="675"/>
      <c r="CE256" s="675"/>
      <c r="CF256" s="675"/>
      <c r="CG256" s="675"/>
      <c r="CH256" s="675"/>
      <c r="CI256" s="675"/>
      <c r="CJ256" s="675"/>
      <c r="CK256" s="675"/>
      <c r="CL256" s="675"/>
      <c r="CM256" s="675"/>
      <c r="CN256" s="675"/>
      <c r="CO256" s="675"/>
      <c r="CP256" s="675"/>
      <c r="CQ256" s="675"/>
      <c r="CR256" s="675"/>
      <c r="CS256" s="675"/>
      <c r="CT256" s="675"/>
      <c r="CU256" s="675"/>
      <c r="CV256" s="675"/>
      <c r="CW256" s="675"/>
      <c r="CX256" s="675"/>
      <c r="CY256" s="675"/>
      <c r="CZ256" s="675"/>
      <c r="DA256" s="675"/>
      <c r="DB256" s="675"/>
      <c r="DC256" s="675"/>
      <c r="DD256" s="675"/>
      <c r="DE256" s="675"/>
      <c r="DF256" s="675"/>
      <c r="DG256" s="675"/>
      <c r="DH256" s="675"/>
      <c r="DI256" s="675"/>
      <c r="DJ256" s="675"/>
      <c r="DK256" s="675"/>
      <c r="DL256" s="675"/>
      <c r="DM256" s="675"/>
      <c r="DN256" s="675"/>
      <c r="DO256" s="675"/>
      <c r="DP256" s="675"/>
      <c r="DQ256" s="675"/>
      <c r="DR256" s="675"/>
      <c r="DS256" s="675"/>
      <c r="DT256" s="675"/>
      <c r="DU256" s="675"/>
      <c r="DV256" s="675"/>
      <c r="DW256" s="675"/>
      <c r="DX256" s="675"/>
      <c r="DY256" s="675"/>
      <c r="DZ256" s="675"/>
      <c r="EA256" s="675"/>
      <c r="EB256" s="675"/>
      <c r="EC256" s="675"/>
      <c r="ED256" s="675"/>
      <c r="EE256" s="675"/>
      <c r="EF256" s="675"/>
      <c r="EG256" s="675"/>
      <c r="EH256" s="675"/>
      <c r="EI256" s="675"/>
      <c r="EJ256" s="675"/>
      <c r="EK256" s="675"/>
      <c r="EL256" s="675"/>
      <c r="EM256" s="675"/>
      <c r="EN256" s="675"/>
      <c r="EO256" s="675"/>
      <c r="EP256" s="675"/>
    </row>
    <row r="257" spans="1:146" x14ac:dyDescent="0.15">
      <c r="A257" s="675"/>
      <c r="B257" s="675"/>
      <c r="C257" s="675"/>
      <c r="D257" s="675"/>
      <c r="E257" s="675"/>
      <c r="F257" s="675"/>
      <c r="G257" s="675"/>
      <c r="H257" s="675"/>
      <c r="I257" s="675"/>
      <c r="J257" s="675"/>
      <c r="K257" s="675"/>
      <c r="L257" s="675"/>
      <c r="M257" s="675"/>
      <c r="N257" s="675"/>
      <c r="O257" s="675"/>
      <c r="P257" s="675"/>
      <c r="Q257" s="675"/>
      <c r="R257" s="675"/>
      <c r="S257" s="675"/>
      <c r="T257" s="891"/>
      <c r="U257" s="675"/>
      <c r="V257" s="675"/>
      <c r="W257" s="675"/>
      <c r="X257" s="675"/>
      <c r="Y257" s="675"/>
      <c r="Z257" s="675"/>
      <c r="AA257" s="675"/>
      <c r="AB257" s="675"/>
      <c r="AC257" s="675"/>
      <c r="AD257" s="675"/>
      <c r="AE257" s="675"/>
      <c r="AF257" s="675"/>
      <c r="AG257" s="675"/>
      <c r="AH257" s="675"/>
      <c r="AI257" s="675"/>
      <c r="AJ257" s="675"/>
      <c r="AK257" s="675"/>
      <c r="AL257" s="675"/>
      <c r="AM257" s="675"/>
      <c r="AN257" s="675"/>
      <c r="AO257" s="675"/>
      <c r="AP257" s="675"/>
      <c r="AQ257" s="675"/>
      <c r="AR257" s="675"/>
      <c r="AS257" s="675"/>
      <c r="AT257" s="675"/>
      <c r="AU257" s="752"/>
      <c r="AV257" s="752"/>
      <c r="AW257" s="752"/>
      <c r="AX257" s="752"/>
      <c r="AY257" s="752"/>
      <c r="AZ257" s="675"/>
      <c r="BA257" s="675"/>
      <c r="BB257" s="675"/>
      <c r="BC257" s="675"/>
      <c r="BD257" s="675"/>
      <c r="BE257" s="675"/>
      <c r="BF257" s="675"/>
      <c r="BG257" s="675"/>
      <c r="BH257" s="675"/>
      <c r="BI257" s="675"/>
      <c r="BJ257" s="675"/>
      <c r="BK257" s="675"/>
      <c r="BL257" s="675"/>
      <c r="BM257" s="675"/>
      <c r="BN257" s="675"/>
      <c r="BO257" s="675"/>
      <c r="BP257" s="675"/>
      <c r="BQ257" s="675"/>
      <c r="BR257" s="675"/>
      <c r="BS257" s="675"/>
      <c r="BT257" s="675"/>
      <c r="BU257" s="675"/>
      <c r="BV257" s="675"/>
      <c r="BW257" s="675"/>
      <c r="BX257" s="675"/>
      <c r="BY257" s="675"/>
      <c r="BZ257" s="675"/>
      <c r="CA257" s="675"/>
      <c r="CB257" s="675"/>
      <c r="CC257" s="675"/>
      <c r="CD257" s="675"/>
      <c r="CE257" s="675"/>
      <c r="CF257" s="675"/>
      <c r="CG257" s="675"/>
      <c r="CH257" s="675"/>
      <c r="CI257" s="675"/>
      <c r="CJ257" s="675"/>
      <c r="CK257" s="675"/>
      <c r="CL257" s="675"/>
      <c r="CM257" s="675"/>
      <c r="CN257" s="675"/>
      <c r="CO257" s="675"/>
      <c r="CP257" s="675"/>
      <c r="CQ257" s="675"/>
      <c r="CR257" s="675"/>
      <c r="CS257" s="675"/>
      <c r="CT257" s="675"/>
      <c r="CU257" s="675"/>
      <c r="CV257" s="675"/>
      <c r="CW257" s="675"/>
      <c r="CX257" s="675"/>
      <c r="CY257" s="675"/>
      <c r="CZ257" s="675"/>
      <c r="DA257" s="675"/>
      <c r="DB257" s="675"/>
      <c r="DC257" s="675"/>
      <c r="DD257" s="675"/>
      <c r="DE257" s="675"/>
      <c r="DF257" s="675"/>
      <c r="DG257" s="675"/>
      <c r="DH257" s="675"/>
      <c r="DI257" s="675"/>
      <c r="DJ257" s="675"/>
      <c r="DK257" s="675"/>
      <c r="DL257" s="675"/>
      <c r="DM257" s="675"/>
      <c r="DN257" s="675"/>
      <c r="DO257" s="675"/>
      <c r="DP257" s="675"/>
      <c r="DQ257" s="675"/>
      <c r="DR257" s="675"/>
      <c r="DS257" s="675"/>
      <c r="DT257" s="675"/>
      <c r="DU257" s="675"/>
      <c r="DV257" s="675"/>
      <c r="DW257" s="675"/>
      <c r="DX257" s="675"/>
      <c r="DY257" s="675"/>
      <c r="DZ257" s="675"/>
      <c r="EA257" s="675"/>
      <c r="EB257" s="675"/>
      <c r="EC257" s="675"/>
      <c r="ED257" s="675"/>
      <c r="EE257" s="675"/>
      <c r="EF257" s="675"/>
      <c r="EG257" s="675"/>
      <c r="EH257" s="675"/>
      <c r="EI257" s="675"/>
      <c r="EJ257" s="675"/>
      <c r="EK257" s="675"/>
      <c r="EL257" s="675"/>
      <c r="EM257" s="675"/>
      <c r="EN257" s="675"/>
      <c r="EO257" s="675"/>
      <c r="EP257" s="675"/>
    </row>
    <row r="258" spans="1:146" x14ac:dyDescent="0.15">
      <c r="A258" s="675"/>
      <c r="B258" s="675"/>
      <c r="C258" s="675"/>
      <c r="D258" s="675"/>
      <c r="E258" s="675"/>
      <c r="F258" s="675"/>
      <c r="G258" s="675"/>
      <c r="H258" s="675"/>
      <c r="I258" s="675"/>
      <c r="J258" s="675"/>
      <c r="K258" s="675"/>
      <c r="L258" s="675"/>
      <c r="M258" s="675"/>
      <c r="N258" s="675"/>
      <c r="O258" s="675"/>
      <c r="P258" s="675"/>
      <c r="Q258" s="675"/>
      <c r="R258" s="675"/>
      <c r="S258" s="675"/>
      <c r="T258" s="891"/>
      <c r="U258" s="675"/>
      <c r="V258" s="675"/>
      <c r="W258" s="675"/>
      <c r="X258" s="675"/>
      <c r="Y258" s="675"/>
      <c r="Z258" s="675"/>
      <c r="AA258" s="675"/>
      <c r="AB258" s="675"/>
      <c r="AC258" s="675"/>
      <c r="AD258" s="675"/>
      <c r="AE258" s="675"/>
      <c r="AF258" s="675"/>
      <c r="AG258" s="675"/>
      <c r="AH258" s="675"/>
      <c r="AI258" s="675"/>
      <c r="AJ258" s="675"/>
      <c r="AK258" s="675"/>
      <c r="AL258" s="675"/>
      <c r="AM258" s="675"/>
      <c r="AN258" s="675"/>
      <c r="AO258" s="675"/>
      <c r="AP258" s="675"/>
      <c r="AQ258" s="675"/>
      <c r="AR258" s="675"/>
      <c r="AS258" s="675"/>
      <c r="AT258" s="675"/>
      <c r="AU258" s="752"/>
      <c r="AV258" s="752"/>
      <c r="AW258" s="752"/>
      <c r="AX258" s="752"/>
      <c r="AY258" s="752"/>
      <c r="AZ258" s="675"/>
      <c r="BA258" s="675"/>
      <c r="BB258" s="675"/>
      <c r="BC258" s="675"/>
      <c r="BD258" s="675"/>
      <c r="BE258" s="675"/>
      <c r="BF258" s="675"/>
      <c r="BG258" s="675"/>
      <c r="BH258" s="675"/>
      <c r="BI258" s="675"/>
      <c r="BJ258" s="675"/>
      <c r="BK258" s="675"/>
      <c r="BL258" s="675"/>
      <c r="BM258" s="675"/>
      <c r="BN258" s="675"/>
      <c r="BO258" s="675"/>
      <c r="BP258" s="675"/>
      <c r="BQ258" s="675"/>
      <c r="BR258" s="675"/>
      <c r="BS258" s="675"/>
      <c r="BT258" s="675"/>
      <c r="BU258" s="675"/>
      <c r="BV258" s="675"/>
      <c r="BW258" s="675"/>
      <c r="BX258" s="675"/>
      <c r="BY258" s="675"/>
      <c r="BZ258" s="675"/>
      <c r="CA258" s="675"/>
      <c r="CB258" s="675"/>
      <c r="CC258" s="675"/>
      <c r="CD258" s="675"/>
      <c r="CE258" s="675"/>
      <c r="CF258" s="675"/>
      <c r="CG258" s="675"/>
      <c r="CH258" s="675"/>
      <c r="CI258" s="675"/>
      <c r="CJ258" s="675"/>
      <c r="CK258" s="675"/>
      <c r="CL258" s="675"/>
      <c r="CM258" s="675"/>
      <c r="CN258" s="675"/>
      <c r="CO258" s="675"/>
      <c r="CP258" s="675"/>
      <c r="CQ258" s="675"/>
      <c r="CR258" s="675"/>
      <c r="CS258" s="675"/>
      <c r="CT258" s="675"/>
      <c r="CU258" s="675"/>
      <c r="CV258" s="675"/>
      <c r="CW258" s="675"/>
      <c r="CX258" s="675"/>
      <c r="CY258" s="675"/>
      <c r="CZ258" s="675"/>
      <c r="DA258" s="675"/>
      <c r="DB258" s="675"/>
      <c r="DC258" s="675"/>
      <c r="DD258" s="675"/>
      <c r="DE258" s="675"/>
      <c r="DF258" s="675"/>
      <c r="DG258" s="675"/>
      <c r="DH258" s="675"/>
      <c r="DI258" s="675"/>
      <c r="DJ258" s="675"/>
      <c r="DK258" s="675"/>
      <c r="DL258" s="675"/>
      <c r="DM258" s="675"/>
      <c r="DN258" s="675"/>
      <c r="DO258" s="675"/>
      <c r="DP258" s="675"/>
      <c r="DQ258" s="675"/>
      <c r="DR258" s="675"/>
      <c r="DS258" s="675"/>
      <c r="DT258" s="675"/>
      <c r="DU258" s="675"/>
      <c r="DV258" s="675"/>
      <c r="DW258" s="675"/>
      <c r="DX258" s="675"/>
      <c r="DY258" s="675"/>
      <c r="DZ258" s="675"/>
      <c r="EA258" s="675"/>
      <c r="EB258" s="675"/>
      <c r="EC258" s="675"/>
      <c r="ED258" s="675"/>
      <c r="EE258" s="675"/>
      <c r="EF258" s="675"/>
      <c r="EG258" s="675"/>
      <c r="EH258" s="675"/>
      <c r="EI258" s="675"/>
      <c r="EJ258" s="675"/>
      <c r="EK258" s="675"/>
      <c r="EL258" s="675"/>
      <c r="EM258" s="675"/>
      <c r="EN258" s="675"/>
      <c r="EO258" s="675"/>
      <c r="EP258" s="675"/>
    </row>
    <row r="259" spans="1:146" x14ac:dyDescent="0.15">
      <c r="A259" s="675"/>
      <c r="B259" s="675"/>
      <c r="C259" s="675"/>
      <c r="D259" s="675"/>
      <c r="E259" s="675"/>
      <c r="F259" s="675"/>
      <c r="G259" s="675"/>
      <c r="H259" s="675"/>
      <c r="I259" s="675"/>
      <c r="J259" s="675"/>
      <c r="K259" s="675"/>
      <c r="L259" s="675"/>
      <c r="M259" s="675"/>
      <c r="N259" s="675"/>
      <c r="O259" s="675"/>
      <c r="P259" s="675"/>
      <c r="Q259" s="675"/>
      <c r="R259" s="675"/>
      <c r="S259" s="675"/>
      <c r="T259" s="891"/>
      <c r="U259" s="675"/>
      <c r="V259" s="675"/>
      <c r="W259" s="675"/>
      <c r="X259" s="675"/>
      <c r="Y259" s="675"/>
      <c r="Z259" s="675"/>
      <c r="AA259" s="675"/>
      <c r="AB259" s="675"/>
      <c r="AC259" s="675"/>
      <c r="AD259" s="675"/>
      <c r="AE259" s="675"/>
      <c r="AF259" s="675"/>
      <c r="AG259" s="675"/>
      <c r="AH259" s="675"/>
      <c r="AI259" s="675"/>
      <c r="AJ259" s="675"/>
      <c r="AK259" s="675"/>
      <c r="AL259" s="675"/>
      <c r="AM259" s="675"/>
      <c r="AN259" s="675"/>
      <c r="AO259" s="675"/>
      <c r="AP259" s="675"/>
      <c r="AQ259" s="675"/>
      <c r="AR259" s="675"/>
      <c r="AS259" s="675"/>
      <c r="AT259" s="675"/>
      <c r="AU259" s="752"/>
      <c r="AV259" s="752"/>
      <c r="AW259" s="752"/>
      <c r="AX259" s="752"/>
      <c r="AY259" s="752"/>
      <c r="AZ259" s="675"/>
      <c r="BA259" s="675"/>
      <c r="BB259" s="675"/>
      <c r="BC259" s="675"/>
      <c r="BD259" s="675"/>
      <c r="BE259" s="675"/>
      <c r="BF259" s="675"/>
      <c r="BG259" s="675"/>
      <c r="BH259" s="675"/>
      <c r="BI259" s="675"/>
      <c r="BJ259" s="675"/>
      <c r="BK259" s="675"/>
      <c r="BL259" s="675"/>
      <c r="BM259" s="675"/>
      <c r="BN259" s="675"/>
      <c r="BO259" s="675"/>
      <c r="BP259" s="675"/>
      <c r="BQ259" s="675"/>
      <c r="BR259" s="675"/>
      <c r="BS259" s="675"/>
      <c r="BT259" s="675"/>
      <c r="BU259" s="675"/>
      <c r="BV259" s="675"/>
      <c r="BW259" s="675"/>
      <c r="BX259" s="675"/>
      <c r="BY259" s="675"/>
      <c r="BZ259" s="675"/>
      <c r="CA259" s="675"/>
      <c r="CB259" s="675"/>
      <c r="CC259" s="675"/>
      <c r="CD259" s="675"/>
      <c r="CE259" s="675"/>
      <c r="CF259" s="675"/>
      <c r="CG259" s="675"/>
      <c r="CH259" s="675"/>
      <c r="CI259" s="675"/>
      <c r="CJ259" s="675"/>
      <c r="CK259" s="675"/>
      <c r="CL259" s="675"/>
      <c r="CM259" s="675"/>
      <c r="CN259" s="675"/>
      <c r="CO259" s="675"/>
      <c r="CP259" s="675"/>
      <c r="CQ259" s="675"/>
      <c r="CR259" s="675"/>
      <c r="CS259" s="675"/>
      <c r="CT259" s="675"/>
      <c r="CU259" s="675"/>
      <c r="CV259" s="675"/>
      <c r="CW259" s="675"/>
      <c r="CX259" s="675"/>
      <c r="CY259" s="675"/>
      <c r="CZ259" s="675"/>
      <c r="DA259" s="675"/>
      <c r="DB259" s="675"/>
      <c r="DC259" s="675"/>
      <c r="DD259" s="675"/>
      <c r="DE259" s="675"/>
      <c r="DF259" s="675"/>
      <c r="DG259" s="675"/>
      <c r="DH259" s="675"/>
      <c r="DI259" s="675"/>
      <c r="DJ259" s="675"/>
      <c r="DK259" s="675"/>
      <c r="DL259" s="675"/>
      <c r="DM259" s="675"/>
      <c r="DN259" s="675"/>
      <c r="DO259" s="675"/>
      <c r="DP259" s="675"/>
      <c r="DQ259" s="675"/>
      <c r="DR259" s="675"/>
      <c r="DS259" s="675"/>
      <c r="DT259" s="675"/>
      <c r="DU259" s="675"/>
      <c r="DV259" s="675"/>
      <c r="DW259" s="675"/>
      <c r="DX259" s="675"/>
      <c r="DY259" s="675"/>
      <c r="DZ259" s="675"/>
      <c r="EA259" s="675"/>
      <c r="EB259" s="675"/>
      <c r="EC259" s="675"/>
      <c r="ED259" s="675"/>
      <c r="EE259" s="675"/>
      <c r="EF259" s="675"/>
      <c r="EG259" s="675"/>
      <c r="EH259" s="675"/>
      <c r="EI259" s="675"/>
      <c r="EJ259" s="675"/>
      <c r="EK259" s="675"/>
      <c r="EL259" s="675"/>
      <c r="EM259" s="675"/>
      <c r="EN259" s="675"/>
      <c r="EO259" s="675"/>
      <c r="EP259" s="675"/>
    </row>
    <row r="260" spans="1:146" x14ac:dyDescent="0.15">
      <c r="A260" s="675"/>
      <c r="B260" s="675"/>
      <c r="C260" s="675"/>
      <c r="D260" s="675"/>
      <c r="E260" s="675"/>
      <c r="F260" s="675"/>
      <c r="G260" s="675"/>
      <c r="H260" s="675"/>
      <c r="I260" s="675"/>
      <c r="J260" s="675"/>
      <c r="K260" s="675"/>
      <c r="L260" s="675"/>
      <c r="M260" s="675"/>
      <c r="N260" s="675"/>
      <c r="O260" s="675"/>
      <c r="P260" s="675"/>
      <c r="Q260" s="675"/>
      <c r="R260" s="675"/>
      <c r="S260" s="675"/>
      <c r="T260" s="891"/>
      <c r="U260" s="675"/>
      <c r="V260" s="675"/>
      <c r="W260" s="675"/>
      <c r="X260" s="675"/>
      <c r="Y260" s="675"/>
      <c r="Z260" s="675"/>
      <c r="AA260" s="675"/>
      <c r="AB260" s="675"/>
      <c r="AC260" s="675"/>
      <c r="AD260" s="675"/>
      <c r="AE260" s="675"/>
      <c r="AF260" s="675"/>
      <c r="AG260" s="675"/>
      <c r="AH260" s="675"/>
      <c r="AI260" s="675"/>
      <c r="AJ260" s="675"/>
      <c r="AK260" s="675"/>
      <c r="AL260" s="675"/>
      <c r="AM260" s="675"/>
      <c r="AN260" s="675"/>
      <c r="AO260" s="675"/>
      <c r="AP260" s="675"/>
      <c r="AQ260" s="675"/>
      <c r="AR260" s="675"/>
      <c r="AS260" s="675"/>
      <c r="AT260" s="675"/>
      <c r="AU260" s="752"/>
      <c r="AV260" s="752"/>
      <c r="AW260" s="752"/>
      <c r="AX260" s="752"/>
      <c r="AY260" s="752"/>
      <c r="AZ260" s="675"/>
      <c r="BA260" s="675"/>
      <c r="BB260" s="675"/>
      <c r="BC260" s="675"/>
      <c r="BD260" s="675"/>
      <c r="BE260" s="675"/>
      <c r="BF260" s="675"/>
      <c r="BG260" s="675"/>
      <c r="BH260" s="675"/>
      <c r="BI260" s="675"/>
      <c r="BJ260" s="675"/>
      <c r="BK260" s="675"/>
      <c r="BL260" s="675"/>
      <c r="BM260" s="675"/>
      <c r="BN260" s="675"/>
      <c r="BO260" s="675"/>
      <c r="BP260" s="675"/>
      <c r="BQ260" s="675"/>
      <c r="BR260" s="675"/>
      <c r="BS260" s="675"/>
      <c r="BT260" s="675"/>
      <c r="BU260" s="675"/>
      <c r="BV260" s="675"/>
      <c r="BW260" s="675"/>
      <c r="BX260" s="675"/>
      <c r="BY260" s="675"/>
      <c r="BZ260" s="675"/>
      <c r="CA260" s="675"/>
      <c r="CB260" s="675"/>
      <c r="CC260" s="675"/>
      <c r="CD260" s="675"/>
      <c r="CE260" s="675"/>
      <c r="CF260" s="675"/>
      <c r="CG260" s="675"/>
      <c r="CH260" s="675"/>
      <c r="CI260" s="675"/>
      <c r="CJ260" s="675"/>
      <c r="CK260" s="675"/>
      <c r="CL260" s="675"/>
      <c r="CM260" s="675"/>
      <c r="CN260" s="675"/>
      <c r="CO260" s="675"/>
      <c r="CP260" s="675"/>
      <c r="CQ260" s="675"/>
      <c r="CR260" s="675"/>
      <c r="CS260" s="675"/>
      <c r="CT260" s="675"/>
      <c r="CU260" s="675"/>
      <c r="CV260" s="675"/>
      <c r="CW260" s="675"/>
      <c r="CX260" s="675"/>
      <c r="CY260" s="675"/>
      <c r="CZ260" s="675"/>
      <c r="DA260" s="675"/>
      <c r="DB260" s="675"/>
      <c r="DC260" s="675"/>
      <c r="DD260" s="675"/>
      <c r="DE260" s="675"/>
      <c r="DF260" s="675"/>
      <c r="DG260" s="675"/>
      <c r="DH260" s="675"/>
      <c r="DI260" s="675"/>
      <c r="DJ260" s="675"/>
      <c r="DK260" s="675"/>
      <c r="DL260" s="675"/>
      <c r="DM260" s="675"/>
      <c r="DN260" s="675"/>
      <c r="DO260" s="675"/>
      <c r="DP260" s="675"/>
      <c r="DQ260" s="675"/>
      <c r="DR260" s="675"/>
      <c r="DS260" s="675"/>
      <c r="DT260" s="675"/>
      <c r="DU260" s="675"/>
      <c r="DV260" s="675"/>
      <c r="DW260" s="675"/>
      <c r="DX260" s="675"/>
      <c r="DY260" s="675"/>
      <c r="DZ260" s="675"/>
      <c r="EA260" s="675"/>
      <c r="EB260" s="675"/>
      <c r="EC260" s="675"/>
      <c r="ED260" s="675"/>
      <c r="EE260" s="675"/>
      <c r="EF260" s="675"/>
      <c r="EG260" s="675"/>
      <c r="EH260" s="675"/>
      <c r="EI260" s="675"/>
      <c r="EJ260" s="675"/>
      <c r="EK260" s="675"/>
      <c r="EL260" s="675"/>
      <c r="EM260" s="675"/>
      <c r="EN260" s="675"/>
      <c r="EO260" s="675"/>
      <c r="EP260" s="675"/>
    </row>
    <row r="261" spans="1:146" x14ac:dyDescent="0.15">
      <c r="A261" s="675"/>
      <c r="B261" s="675"/>
      <c r="C261" s="675"/>
      <c r="D261" s="675"/>
      <c r="E261" s="675"/>
      <c r="F261" s="675"/>
      <c r="G261" s="675"/>
      <c r="H261" s="675"/>
      <c r="I261" s="675"/>
      <c r="J261" s="675"/>
      <c r="K261" s="675"/>
      <c r="L261" s="675"/>
      <c r="M261" s="675"/>
      <c r="N261" s="675"/>
      <c r="O261" s="675"/>
      <c r="P261" s="675"/>
      <c r="Q261" s="675"/>
      <c r="R261" s="675"/>
      <c r="S261" s="675"/>
      <c r="T261" s="891"/>
      <c r="U261" s="675"/>
      <c r="V261" s="675"/>
      <c r="W261" s="675"/>
      <c r="X261" s="675"/>
      <c r="Y261" s="675"/>
      <c r="Z261" s="675"/>
      <c r="AA261" s="675"/>
      <c r="AB261" s="675"/>
      <c r="AC261" s="675"/>
      <c r="AD261" s="675"/>
      <c r="AE261" s="675"/>
      <c r="AF261" s="675"/>
      <c r="AG261" s="675"/>
      <c r="AH261" s="675"/>
      <c r="AI261" s="675"/>
      <c r="AJ261" s="675"/>
      <c r="AK261" s="675"/>
      <c r="AL261" s="675"/>
      <c r="AM261" s="675"/>
      <c r="AN261" s="675"/>
      <c r="AO261" s="675"/>
      <c r="AP261" s="675"/>
      <c r="AQ261" s="675"/>
      <c r="AR261" s="675"/>
      <c r="AS261" s="675"/>
      <c r="AT261" s="675"/>
      <c r="AU261" s="752"/>
      <c r="AV261" s="752"/>
      <c r="AW261" s="752"/>
      <c r="AX261" s="752"/>
      <c r="AY261" s="752"/>
      <c r="AZ261" s="675"/>
      <c r="BA261" s="675"/>
      <c r="BB261" s="675"/>
      <c r="BC261" s="675"/>
      <c r="BD261" s="675"/>
      <c r="BE261" s="675"/>
      <c r="BF261" s="675"/>
      <c r="BG261" s="675"/>
      <c r="BH261" s="675"/>
      <c r="BI261" s="675"/>
      <c r="BJ261" s="675"/>
      <c r="BK261" s="675"/>
      <c r="BL261" s="675"/>
      <c r="BM261" s="675"/>
      <c r="BN261" s="675"/>
      <c r="BO261" s="675"/>
      <c r="BP261" s="675"/>
      <c r="BQ261" s="675"/>
      <c r="BR261" s="675"/>
      <c r="BS261" s="675"/>
      <c r="BT261" s="675"/>
      <c r="BU261" s="675"/>
      <c r="BV261" s="675"/>
      <c r="BW261" s="675"/>
      <c r="BX261" s="675"/>
      <c r="BY261" s="675"/>
      <c r="BZ261" s="675"/>
      <c r="CA261" s="675"/>
      <c r="CB261" s="675"/>
      <c r="CC261" s="675"/>
      <c r="CD261" s="675"/>
      <c r="CE261" s="675"/>
      <c r="CF261" s="675"/>
      <c r="CG261" s="675"/>
      <c r="CH261" s="675"/>
      <c r="CI261" s="675"/>
      <c r="CJ261" s="675"/>
      <c r="CK261" s="675"/>
      <c r="CL261" s="675"/>
      <c r="CM261" s="675"/>
      <c r="CN261" s="675"/>
      <c r="CO261" s="675"/>
      <c r="CP261" s="675"/>
      <c r="CQ261" s="675"/>
      <c r="CR261" s="675"/>
      <c r="CS261" s="675"/>
      <c r="CT261" s="675"/>
      <c r="CU261" s="675"/>
      <c r="CV261" s="675"/>
      <c r="CW261" s="675"/>
      <c r="CX261" s="675"/>
      <c r="CY261" s="675"/>
      <c r="CZ261" s="675"/>
      <c r="DA261" s="675"/>
      <c r="DB261" s="675"/>
      <c r="DC261" s="675"/>
      <c r="DD261" s="675"/>
      <c r="DE261" s="675"/>
      <c r="DF261" s="675"/>
      <c r="DG261" s="675"/>
      <c r="DH261" s="675"/>
      <c r="DI261" s="675"/>
      <c r="DJ261" s="675"/>
      <c r="DK261" s="675"/>
      <c r="DL261" s="675"/>
      <c r="DM261" s="675"/>
      <c r="DN261" s="675"/>
      <c r="DO261" s="675"/>
      <c r="DP261" s="675"/>
      <c r="DQ261" s="675"/>
      <c r="DR261" s="675"/>
      <c r="DS261" s="675"/>
      <c r="DT261" s="675"/>
      <c r="DU261" s="675"/>
      <c r="DV261" s="675"/>
      <c r="DW261" s="675"/>
      <c r="DX261" s="675"/>
      <c r="DY261" s="675"/>
      <c r="DZ261" s="675"/>
      <c r="EA261" s="675"/>
      <c r="EB261" s="675"/>
      <c r="EC261" s="675"/>
      <c r="ED261" s="675"/>
      <c r="EE261" s="675"/>
      <c r="EF261" s="675"/>
      <c r="EG261" s="675"/>
      <c r="EH261" s="675"/>
      <c r="EI261" s="675"/>
      <c r="EJ261" s="675"/>
      <c r="EK261" s="675"/>
      <c r="EL261" s="675"/>
      <c r="EM261" s="675"/>
      <c r="EN261" s="675"/>
      <c r="EO261" s="675"/>
      <c r="EP261" s="675"/>
    </row>
    <row r="262" spans="1:146" x14ac:dyDescent="0.15">
      <c r="A262" s="675"/>
      <c r="B262" s="675"/>
      <c r="C262" s="675"/>
      <c r="D262" s="675"/>
      <c r="E262" s="675"/>
      <c r="F262" s="675"/>
      <c r="G262" s="675"/>
      <c r="H262" s="675"/>
      <c r="I262" s="675"/>
      <c r="J262" s="675"/>
      <c r="K262" s="675"/>
      <c r="L262" s="675"/>
      <c r="M262" s="675"/>
      <c r="N262" s="675"/>
      <c r="O262" s="675"/>
      <c r="P262" s="675"/>
      <c r="Q262" s="675"/>
      <c r="R262" s="675"/>
      <c r="S262" s="675"/>
      <c r="T262" s="891"/>
      <c r="U262" s="675"/>
      <c r="V262" s="675"/>
      <c r="W262" s="675"/>
      <c r="X262" s="675"/>
      <c r="Y262" s="675"/>
      <c r="Z262" s="675"/>
      <c r="AA262" s="675"/>
      <c r="AB262" s="675"/>
      <c r="AC262" s="675"/>
      <c r="AD262" s="675"/>
      <c r="AE262" s="675"/>
      <c r="AF262" s="675"/>
      <c r="AG262" s="675"/>
      <c r="AH262" s="675"/>
      <c r="AI262" s="675"/>
      <c r="AJ262" s="675"/>
      <c r="AK262" s="675"/>
      <c r="AL262" s="675"/>
      <c r="AM262" s="675"/>
      <c r="AN262" s="675"/>
      <c r="AO262" s="675"/>
      <c r="AP262" s="675"/>
      <c r="AQ262" s="675"/>
      <c r="AR262" s="675"/>
      <c r="AS262" s="675"/>
      <c r="AT262" s="675"/>
      <c r="AU262" s="752"/>
      <c r="AV262" s="752"/>
      <c r="AW262" s="752"/>
      <c r="AX262" s="752"/>
      <c r="AY262" s="752"/>
      <c r="AZ262" s="675"/>
      <c r="BA262" s="675"/>
      <c r="BB262" s="675"/>
      <c r="BC262" s="675"/>
      <c r="BD262" s="675"/>
      <c r="BE262" s="675"/>
      <c r="BF262" s="675"/>
      <c r="BG262" s="675"/>
      <c r="BH262" s="675"/>
      <c r="BI262" s="675"/>
      <c r="BJ262" s="675"/>
      <c r="BK262" s="675"/>
      <c r="BL262" s="675"/>
      <c r="BM262" s="675"/>
      <c r="BN262" s="675"/>
      <c r="BO262" s="675"/>
      <c r="BP262" s="675"/>
      <c r="BQ262" s="675"/>
      <c r="BR262" s="675"/>
      <c r="BS262" s="675"/>
      <c r="BT262" s="675"/>
      <c r="BU262" s="675"/>
      <c r="BV262" s="675"/>
      <c r="BW262" s="675"/>
      <c r="BX262" s="675"/>
      <c r="BY262" s="675"/>
      <c r="BZ262" s="675"/>
      <c r="CA262" s="675"/>
      <c r="CB262" s="675"/>
      <c r="CC262" s="675"/>
      <c r="CD262" s="675"/>
      <c r="CE262" s="675"/>
      <c r="CF262" s="675"/>
      <c r="CG262" s="675"/>
      <c r="CH262" s="675"/>
      <c r="CI262" s="675"/>
      <c r="CJ262" s="675"/>
      <c r="CK262" s="675"/>
      <c r="CL262" s="675"/>
      <c r="CM262" s="675"/>
      <c r="CN262" s="675"/>
      <c r="CO262" s="675"/>
      <c r="CP262" s="675"/>
      <c r="CQ262" s="675"/>
      <c r="CR262" s="675"/>
      <c r="CS262" s="675"/>
      <c r="CT262" s="675"/>
      <c r="CU262" s="675"/>
      <c r="CV262" s="675"/>
      <c r="CW262" s="675"/>
      <c r="CX262" s="675"/>
      <c r="CY262" s="675"/>
      <c r="CZ262" s="675"/>
      <c r="DA262" s="675"/>
      <c r="DB262" s="675"/>
      <c r="DC262" s="675"/>
      <c r="DD262" s="675"/>
      <c r="DE262" s="675"/>
      <c r="DF262" s="675"/>
      <c r="DG262" s="675"/>
      <c r="DH262" s="675"/>
      <c r="DI262" s="675"/>
      <c r="DJ262" s="675"/>
      <c r="DK262" s="675"/>
      <c r="DL262" s="675"/>
      <c r="DM262" s="675"/>
      <c r="DN262" s="675"/>
      <c r="DO262" s="675"/>
      <c r="DP262" s="675"/>
      <c r="DQ262" s="675"/>
      <c r="DR262" s="675"/>
      <c r="DS262" s="675"/>
      <c r="DT262" s="675"/>
      <c r="DU262" s="675"/>
      <c r="DV262" s="675"/>
      <c r="DW262" s="675"/>
      <c r="DX262" s="675"/>
      <c r="DY262" s="675"/>
      <c r="DZ262" s="675"/>
      <c r="EA262" s="675"/>
      <c r="EB262" s="675"/>
      <c r="EC262" s="675"/>
      <c r="ED262" s="675"/>
      <c r="EE262" s="675"/>
      <c r="EF262" s="675"/>
      <c r="EG262" s="675"/>
      <c r="EH262" s="675"/>
      <c r="EI262" s="675"/>
      <c r="EJ262" s="675"/>
      <c r="EK262" s="675"/>
      <c r="EL262" s="675"/>
      <c r="EM262" s="675"/>
      <c r="EN262" s="675"/>
      <c r="EO262" s="675"/>
      <c r="EP262" s="675"/>
    </row>
    <row r="263" spans="1:146" x14ac:dyDescent="0.15">
      <c r="A263" s="675"/>
      <c r="B263" s="675"/>
      <c r="C263" s="675"/>
      <c r="D263" s="675"/>
      <c r="E263" s="675"/>
      <c r="F263" s="675"/>
      <c r="G263" s="675"/>
      <c r="H263" s="675"/>
      <c r="I263" s="675"/>
      <c r="J263" s="675"/>
      <c r="K263" s="675"/>
      <c r="L263" s="675"/>
      <c r="M263" s="675"/>
      <c r="N263" s="675"/>
      <c r="O263" s="675"/>
      <c r="P263" s="675"/>
      <c r="Q263" s="675"/>
      <c r="R263" s="675"/>
      <c r="S263" s="675"/>
      <c r="T263" s="891"/>
      <c r="U263" s="675"/>
      <c r="V263" s="675"/>
      <c r="W263" s="675"/>
      <c r="X263" s="675"/>
      <c r="Y263" s="675"/>
      <c r="Z263" s="675"/>
      <c r="AA263" s="675"/>
      <c r="AB263" s="675"/>
      <c r="AC263" s="675"/>
      <c r="AD263" s="675"/>
      <c r="AE263" s="675"/>
      <c r="AF263" s="675"/>
      <c r="AG263" s="675"/>
      <c r="AH263" s="675"/>
      <c r="AI263" s="675"/>
      <c r="AJ263" s="675"/>
      <c r="AK263" s="675"/>
      <c r="AL263" s="675"/>
      <c r="AM263" s="675"/>
      <c r="AN263" s="675"/>
      <c r="AO263" s="675"/>
      <c r="AP263" s="675"/>
      <c r="AQ263" s="675"/>
      <c r="AR263" s="675"/>
      <c r="AS263" s="675"/>
      <c r="AT263" s="675"/>
      <c r="AU263" s="752"/>
      <c r="AV263" s="752"/>
      <c r="AW263" s="752"/>
      <c r="AX263" s="752"/>
      <c r="AY263" s="752"/>
      <c r="AZ263" s="675"/>
      <c r="BA263" s="675"/>
      <c r="BB263" s="675"/>
      <c r="BC263" s="675"/>
      <c r="BD263" s="675"/>
      <c r="BE263" s="675"/>
      <c r="BF263" s="675"/>
      <c r="BG263" s="675"/>
      <c r="BH263" s="675"/>
      <c r="BI263" s="675"/>
      <c r="BJ263" s="675"/>
      <c r="BK263" s="675"/>
      <c r="BL263" s="675"/>
      <c r="BM263" s="675"/>
      <c r="BN263" s="675"/>
      <c r="BO263" s="675"/>
      <c r="BP263" s="675"/>
      <c r="BQ263" s="675"/>
      <c r="BR263" s="675"/>
      <c r="BS263" s="675"/>
      <c r="BT263" s="675"/>
      <c r="BU263" s="675"/>
      <c r="BV263" s="675"/>
      <c r="BW263" s="675"/>
      <c r="BX263" s="675"/>
      <c r="BY263" s="675"/>
      <c r="BZ263" s="675"/>
      <c r="CA263" s="675"/>
      <c r="CB263" s="675"/>
      <c r="CC263" s="675"/>
      <c r="CD263" s="675"/>
      <c r="CE263" s="675"/>
      <c r="CF263" s="675"/>
      <c r="CG263" s="675"/>
      <c r="CH263" s="675"/>
      <c r="CI263" s="675"/>
      <c r="CJ263" s="675"/>
      <c r="CK263" s="675"/>
      <c r="CL263" s="675"/>
      <c r="CM263" s="675"/>
      <c r="CN263" s="675"/>
      <c r="CO263" s="675"/>
      <c r="CP263" s="675"/>
      <c r="CQ263" s="675"/>
      <c r="CR263" s="675"/>
      <c r="CS263" s="675"/>
      <c r="CT263" s="675"/>
      <c r="CU263" s="675"/>
      <c r="CV263" s="675"/>
      <c r="CW263" s="675"/>
      <c r="CX263" s="675"/>
      <c r="CY263" s="675"/>
      <c r="CZ263" s="675"/>
      <c r="DA263" s="675"/>
      <c r="DB263" s="675"/>
      <c r="DC263" s="675"/>
      <c r="DD263" s="675"/>
      <c r="DE263" s="675"/>
      <c r="DF263" s="675"/>
      <c r="DG263" s="675"/>
      <c r="DH263" s="675"/>
      <c r="DI263" s="675"/>
      <c r="DJ263" s="675"/>
      <c r="DK263" s="675"/>
      <c r="DL263" s="675"/>
      <c r="DM263" s="675"/>
      <c r="DN263" s="675"/>
      <c r="DO263" s="675"/>
      <c r="DP263" s="675"/>
      <c r="DQ263" s="675"/>
      <c r="DR263" s="675"/>
      <c r="DS263" s="675"/>
      <c r="DT263" s="675"/>
      <c r="DU263" s="675"/>
      <c r="DV263" s="675"/>
      <c r="DW263" s="675"/>
      <c r="DX263" s="675"/>
      <c r="DY263" s="675"/>
      <c r="DZ263" s="675"/>
      <c r="EA263" s="675"/>
      <c r="EB263" s="675"/>
      <c r="EC263" s="675"/>
      <c r="ED263" s="675"/>
      <c r="EE263" s="675"/>
      <c r="EF263" s="675"/>
      <c r="EG263" s="675"/>
      <c r="EH263" s="675"/>
      <c r="EI263" s="675"/>
      <c r="EJ263" s="675"/>
      <c r="EK263" s="675"/>
      <c r="EL263" s="675"/>
      <c r="EM263" s="675"/>
      <c r="EN263" s="675"/>
      <c r="EO263" s="675"/>
      <c r="EP263" s="675"/>
    </row>
    <row r="264" spans="1:146" x14ac:dyDescent="0.15">
      <c r="A264" s="675"/>
      <c r="B264" s="675"/>
      <c r="C264" s="675"/>
      <c r="D264" s="675"/>
      <c r="E264" s="675"/>
      <c r="F264" s="675"/>
      <c r="G264" s="675"/>
      <c r="H264" s="675"/>
      <c r="I264" s="675"/>
      <c r="J264" s="675"/>
      <c r="K264" s="675"/>
      <c r="L264" s="675"/>
      <c r="M264" s="675"/>
      <c r="N264" s="675"/>
      <c r="O264" s="675"/>
      <c r="P264" s="675"/>
      <c r="Q264" s="675"/>
      <c r="R264" s="675"/>
      <c r="S264" s="675"/>
      <c r="T264" s="891"/>
      <c r="U264" s="675"/>
      <c r="V264" s="675"/>
      <c r="W264" s="675"/>
      <c r="X264" s="675"/>
      <c r="Y264" s="675"/>
      <c r="Z264" s="675"/>
      <c r="AA264" s="675"/>
      <c r="AB264" s="675"/>
      <c r="AC264" s="675"/>
      <c r="AD264" s="675"/>
      <c r="AE264" s="675"/>
      <c r="AF264" s="675"/>
      <c r="AG264" s="675"/>
      <c r="AH264" s="675"/>
      <c r="AI264" s="675"/>
      <c r="AJ264" s="675"/>
      <c r="AK264" s="675"/>
      <c r="AL264" s="675"/>
      <c r="AM264" s="675"/>
      <c r="AN264" s="675"/>
      <c r="AO264" s="675"/>
      <c r="AP264" s="675"/>
      <c r="AQ264" s="675"/>
      <c r="AR264" s="675"/>
      <c r="AS264" s="675"/>
      <c r="AT264" s="675"/>
      <c r="AU264" s="752"/>
      <c r="AV264" s="752"/>
      <c r="AW264" s="752"/>
      <c r="AX264" s="752"/>
      <c r="AY264" s="752"/>
      <c r="AZ264" s="675"/>
      <c r="BA264" s="675"/>
      <c r="BB264" s="675"/>
      <c r="BC264" s="675"/>
      <c r="BD264" s="675"/>
      <c r="BE264" s="675"/>
      <c r="BF264" s="675"/>
      <c r="BG264" s="675"/>
      <c r="BH264" s="675"/>
      <c r="BI264" s="675"/>
      <c r="BJ264" s="675"/>
      <c r="BK264" s="675"/>
      <c r="BL264" s="675"/>
      <c r="BM264" s="675"/>
      <c r="BN264" s="675"/>
      <c r="BO264" s="675"/>
      <c r="BP264" s="675"/>
      <c r="BQ264" s="675"/>
      <c r="BR264" s="675"/>
      <c r="BS264" s="675"/>
      <c r="BT264" s="675"/>
      <c r="BU264" s="675"/>
      <c r="BV264" s="675"/>
      <c r="BW264" s="675"/>
      <c r="BX264" s="675"/>
      <c r="BY264" s="675"/>
      <c r="BZ264" s="675"/>
      <c r="CA264" s="675"/>
      <c r="CB264" s="675"/>
      <c r="CC264" s="675"/>
      <c r="CD264" s="675"/>
      <c r="CE264" s="675"/>
      <c r="CF264" s="675"/>
      <c r="CG264" s="675"/>
      <c r="CH264" s="675"/>
      <c r="CI264" s="675"/>
      <c r="CJ264" s="675"/>
      <c r="CK264" s="675"/>
      <c r="CL264" s="675"/>
      <c r="CM264" s="675"/>
      <c r="CN264" s="675"/>
      <c r="CO264" s="675"/>
      <c r="CP264" s="675"/>
      <c r="CQ264" s="675"/>
      <c r="CR264" s="675"/>
      <c r="CS264" s="675"/>
      <c r="CT264" s="675"/>
      <c r="CU264" s="675"/>
      <c r="CV264" s="675"/>
      <c r="CW264" s="675"/>
      <c r="CX264" s="675"/>
      <c r="CY264" s="675"/>
      <c r="CZ264" s="675"/>
      <c r="DA264" s="675"/>
      <c r="DB264" s="675"/>
      <c r="DC264" s="675"/>
      <c r="DD264" s="675"/>
      <c r="DE264" s="675"/>
      <c r="DF264" s="675"/>
      <c r="DG264" s="675"/>
      <c r="DH264" s="675"/>
      <c r="DI264" s="675"/>
      <c r="DJ264" s="675"/>
      <c r="DK264" s="675"/>
      <c r="DL264" s="675"/>
      <c r="DM264" s="675"/>
      <c r="DN264" s="675"/>
      <c r="DO264" s="675"/>
      <c r="DP264" s="675"/>
      <c r="DQ264" s="675"/>
      <c r="DR264" s="675"/>
      <c r="DS264" s="675"/>
      <c r="DT264" s="675"/>
      <c r="DU264" s="675"/>
      <c r="DV264" s="675"/>
      <c r="DW264" s="675"/>
      <c r="DX264" s="675"/>
      <c r="DY264" s="675"/>
      <c r="DZ264" s="675"/>
      <c r="EA264" s="675"/>
      <c r="EB264" s="675"/>
      <c r="EC264" s="675"/>
      <c r="ED264" s="675"/>
      <c r="EE264" s="675"/>
      <c r="EF264" s="675"/>
      <c r="EG264" s="675"/>
      <c r="EH264" s="675"/>
      <c r="EI264" s="675"/>
      <c r="EJ264" s="675"/>
      <c r="EK264" s="675"/>
      <c r="EL264" s="675"/>
      <c r="EM264" s="675"/>
      <c r="EN264" s="675"/>
      <c r="EO264" s="675"/>
      <c r="EP264" s="675"/>
    </row>
    <row r="265" spans="1:146" x14ac:dyDescent="0.15">
      <c r="A265" s="675"/>
      <c r="B265" s="675"/>
      <c r="C265" s="675"/>
      <c r="D265" s="675"/>
      <c r="E265" s="675"/>
      <c r="F265" s="675"/>
      <c r="G265" s="675"/>
      <c r="H265" s="675"/>
      <c r="I265" s="675"/>
      <c r="J265" s="675"/>
      <c r="K265" s="675"/>
      <c r="L265" s="675"/>
      <c r="M265" s="675"/>
      <c r="N265" s="675"/>
      <c r="O265" s="675"/>
      <c r="P265" s="675"/>
      <c r="Q265" s="675"/>
      <c r="R265" s="675"/>
      <c r="S265" s="675"/>
      <c r="T265" s="891"/>
      <c r="U265" s="675"/>
      <c r="V265" s="675"/>
      <c r="W265" s="675"/>
      <c r="X265" s="675"/>
      <c r="Y265" s="675"/>
      <c r="Z265" s="675"/>
      <c r="AA265" s="675"/>
      <c r="AB265" s="675"/>
      <c r="AC265" s="675"/>
      <c r="AD265" s="675"/>
      <c r="AE265" s="675"/>
      <c r="AF265" s="675"/>
      <c r="AG265" s="675"/>
      <c r="AH265" s="675"/>
      <c r="AI265" s="675"/>
      <c r="AJ265" s="675"/>
      <c r="AK265" s="675"/>
      <c r="AL265" s="675"/>
      <c r="AM265" s="675"/>
      <c r="AN265" s="675"/>
      <c r="AO265" s="675"/>
      <c r="AP265" s="675"/>
      <c r="AQ265" s="675"/>
      <c r="AR265" s="675"/>
      <c r="AS265" s="675"/>
      <c r="AT265" s="675"/>
      <c r="AU265" s="752"/>
      <c r="AV265" s="752"/>
      <c r="AW265" s="752"/>
      <c r="AX265" s="752"/>
      <c r="AY265" s="752"/>
      <c r="AZ265" s="675"/>
      <c r="BA265" s="675"/>
      <c r="BB265" s="675"/>
      <c r="BC265" s="675"/>
      <c r="BD265" s="675"/>
      <c r="BE265" s="675"/>
      <c r="BF265" s="675"/>
      <c r="BG265" s="675"/>
      <c r="BH265" s="675"/>
      <c r="BI265" s="675"/>
      <c r="BJ265" s="675"/>
      <c r="BK265" s="675"/>
      <c r="BL265" s="675"/>
      <c r="BM265" s="675"/>
      <c r="BN265" s="675"/>
      <c r="BO265" s="675"/>
      <c r="BP265" s="675"/>
      <c r="BQ265" s="675"/>
      <c r="BR265" s="675"/>
      <c r="BS265" s="675"/>
      <c r="BT265" s="675"/>
      <c r="BU265" s="675"/>
      <c r="BV265" s="675"/>
      <c r="BW265" s="675"/>
      <c r="BX265" s="675"/>
      <c r="BY265" s="675"/>
      <c r="BZ265" s="675"/>
      <c r="CA265" s="675"/>
      <c r="CB265" s="675"/>
      <c r="CC265" s="675"/>
      <c r="CD265" s="675"/>
      <c r="CE265" s="675"/>
      <c r="CF265" s="675"/>
      <c r="CG265" s="675"/>
      <c r="CH265" s="675"/>
      <c r="CI265" s="675"/>
      <c r="CJ265" s="675"/>
      <c r="CK265" s="675"/>
      <c r="CL265" s="675"/>
      <c r="CM265" s="675"/>
      <c r="CN265" s="675"/>
      <c r="CO265" s="675"/>
      <c r="CP265" s="675"/>
      <c r="CQ265" s="675"/>
      <c r="CR265" s="675"/>
      <c r="CS265" s="675"/>
      <c r="CT265" s="675"/>
      <c r="CU265" s="675"/>
      <c r="CV265" s="675"/>
      <c r="CW265" s="675"/>
      <c r="CX265" s="675"/>
      <c r="CY265" s="675"/>
      <c r="CZ265" s="675"/>
      <c r="DA265" s="675"/>
      <c r="DB265" s="675"/>
      <c r="DC265" s="675"/>
      <c r="DD265" s="675"/>
      <c r="DE265" s="675"/>
      <c r="DF265" s="675"/>
      <c r="DG265" s="675"/>
      <c r="DH265" s="675"/>
      <c r="DI265" s="675"/>
      <c r="DJ265" s="675"/>
      <c r="DK265" s="675"/>
      <c r="DL265" s="675"/>
      <c r="DM265" s="675"/>
      <c r="DN265" s="675"/>
      <c r="DO265" s="675"/>
      <c r="DP265" s="675"/>
      <c r="DQ265" s="675"/>
      <c r="DR265" s="675"/>
      <c r="DS265" s="675"/>
      <c r="DT265" s="675"/>
      <c r="DU265" s="675"/>
      <c r="DV265" s="675"/>
      <c r="DW265" s="675"/>
      <c r="DX265" s="675"/>
      <c r="DY265" s="675"/>
      <c r="DZ265" s="675"/>
      <c r="EA265" s="675"/>
      <c r="EB265" s="675"/>
      <c r="EC265" s="675"/>
      <c r="ED265" s="675"/>
      <c r="EE265" s="675"/>
      <c r="EF265" s="675"/>
      <c r="EG265" s="675"/>
      <c r="EH265" s="675"/>
      <c r="EI265" s="675"/>
      <c r="EJ265" s="675"/>
      <c r="EK265" s="675"/>
      <c r="EL265" s="675"/>
      <c r="EM265" s="675"/>
      <c r="EN265" s="675"/>
      <c r="EO265" s="675"/>
      <c r="EP265" s="675"/>
    </row>
    <row r="266" spans="1:146" x14ac:dyDescent="0.15">
      <c r="A266" s="675"/>
      <c r="B266" s="675"/>
      <c r="C266" s="675"/>
      <c r="D266" s="675"/>
      <c r="E266" s="675"/>
      <c r="F266" s="675"/>
      <c r="G266" s="675"/>
      <c r="H266" s="675"/>
      <c r="I266" s="675"/>
      <c r="J266" s="675"/>
      <c r="K266" s="675"/>
      <c r="L266" s="675"/>
      <c r="M266" s="675"/>
      <c r="N266" s="675"/>
      <c r="O266" s="675"/>
      <c r="P266" s="675"/>
      <c r="Q266" s="675"/>
      <c r="R266" s="675"/>
      <c r="S266" s="675"/>
      <c r="T266" s="891"/>
      <c r="U266" s="675"/>
      <c r="V266" s="675"/>
      <c r="W266" s="675"/>
      <c r="X266" s="675"/>
      <c r="Y266" s="675"/>
      <c r="Z266" s="675"/>
      <c r="AA266" s="675"/>
      <c r="AB266" s="675"/>
      <c r="AC266" s="675"/>
      <c r="AD266" s="675"/>
      <c r="AE266" s="675"/>
      <c r="AF266" s="675"/>
      <c r="AG266" s="675"/>
      <c r="AH266" s="675"/>
      <c r="AI266" s="675"/>
      <c r="AJ266" s="675"/>
      <c r="AK266" s="675"/>
      <c r="AL266" s="675"/>
      <c r="AM266" s="675"/>
      <c r="AN266" s="675"/>
      <c r="AO266" s="675"/>
      <c r="AP266" s="675"/>
      <c r="AQ266" s="675"/>
      <c r="AR266" s="675"/>
      <c r="AS266" s="675"/>
      <c r="AT266" s="675"/>
      <c r="AU266" s="752"/>
      <c r="AV266" s="752"/>
      <c r="AW266" s="752"/>
      <c r="AX266" s="752"/>
      <c r="AY266" s="752"/>
      <c r="AZ266" s="675"/>
      <c r="BA266" s="675"/>
      <c r="BB266" s="675"/>
      <c r="BC266" s="675"/>
      <c r="BD266" s="675"/>
      <c r="BE266" s="675"/>
      <c r="BF266" s="675"/>
      <c r="BG266" s="675"/>
      <c r="BH266" s="675"/>
      <c r="BI266" s="675"/>
      <c r="BJ266" s="675"/>
      <c r="BK266" s="675"/>
      <c r="BL266" s="675"/>
      <c r="BM266" s="675"/>
      <c r="BN266" s="675"/>
      <c r="BO266" s="675"/>
      <c r="BP266" s="675"/>
      <c r="BQ266" s="675"/>
      <c r="BR266" s="675"/>
      <c r="BS266" s="675"/>
      <c r="BT266" s="675"/>
      <c r="BU266" s="675"/>
      <c r="BV266" s="675"/>
      <c r="BW266" s="675"/>
      <c r="BX266" s="675"/>
      <c r="BY266" s="675"/>
      <c r="BZ266" s="675"/>
      <c r="CA266" s="675"/>
      <c r="CB266" s="675"/>
      <c r="CC266" s="675"/>
      <c r="CD266" s="675"/>
      <c r="CE266" s="675"/>
      <c r="CF266" s="675"/>
      <c r="CG266" s="675"/>
      <c r="CH266" s="675"/>
      <c r="CI266" s="675"/>
      <c r="CJ266" s="675"/>
      <c r="CK266" s="675"/>
      <c r="CL266" s="675"/>
      <c r="CM266" s="675"/>
      <c r="CN266" s="675"/>
      <c r="CO266" s="675"/>
      <c r="CP266" s="675"/>
      <c r="CQ266" s="675"/>
      <c r="CR266" s="675"/>
      <c r="CS266" s="675"/>
      <c r="CT266" s="675"/>
      <c r="CU266" s="675"/>
      <c r="CV266" s="675"/>
      <c r="CW266" s="675"/>
      <c r="CX266" s="675"/>
      <c r="CY266" s="675"/>
      <c r="CZ266" s="675"/>
      <c r="DA266" s="675"/>
      <c r="DB266" s="675"/>
      <c r="DC266" s="675"/>
      <c r="DD266" s="675"/>
      <c r="DE266" s="675"/>
      <c r="DF266" s="675"/>
      <c r="DG266" s="675"/>
      <c r="DH266" s="675"/>
      <c r="DI266" s="675"/>
      <c r="DJ266" s="675"/>
      <c r="DK266" s="675"/>
      <c r="DL266" s="675"/>
      <c r="DM266" s="675"/>
      <c r="DN266" s="675"/>
      <c r="DO266" s="675"/>
      <c r="DP266" s="675"/>
      <c r="DQ266" s="675"/>
      <c r="DR266" s="675"/>
      <c r="DS266" s="675"/>
      <c r="DT266" s="675"/>
      <c r="DU266" s="675"/>
      <c r="DV266" s="675"/>
      <c r="DW266" s="675"/>
      <c r="DX266" s="675"/>
      <c r="DY266" s="675"/>
      <c r="DZ266" s="675"/>
      <c r="EA266" s="675"/>
      <c r="EB266" s="675"/>
      <c r="EC266" s="675"/>
      <c r="ED266" s="675"/>
      <c r="EE266" s="675"/>
      <c r="EF266" s="675"/>
      <c r="EG266" s="675"/>
      <c r="EH266" s="675"/>
      <c r="EI266" s="675"/>
      <c r="EJ266" s="675"/>
      <c r="EK266" s="675"/>
      <c r="EL266" s="675"/>
      <c r="EM266" s="675"/>
      <c r="EN266" s="675"/>
      <c r="EO266" s="675"/>
      <c r="EP266" s="675"/>
    </row>
    <row r="267" spans="1:146" x14ac:dyDescent="0.15">
      <c r="A267" s="675"/>
      <c r="B267" s="675"/>
      <c r="C267" s="675"/>
      <c r="D267" s="675"/>
      <c r="E267" s="675"/>
      <c r="F267" s="675"/>
      <c r="G267" s="675"/>
      <c r="H267" s="675"/>
      <c r="I267" s="675"/>
      <c r="J267" s="675"/>
      <c r="K267" s="675"/>
      <c r="L267" s="675"/>
      <c r="M267" s="675"/>
      <c r="N267" s="675"/>
      <c r="O267" s="675"/>
      <c r="P267" s="675"/>
      <c r="Q267" s="675"/>
      <c r="R267" s="675"/>
      <c r="S267" s="675"/>
      <c r="T267" s="891"/>
      <c r="U267" s="675"/>
      <c r="V267" s="675"/>
      <c r="W267" s="675"/>
      <c r="X267" s="675"/>
      <c r="Y267" s="675"/>
      <c r="Z267" s="675"/>
      <c r="AA267" s="675"/>
      <c r="AB267" s="675"/>
      <c r="AC267" s="675"/>
      <c r="AD267" s="675"/>
      <c r="AE267" s="675"/>
      <c r="AF267" s="675"/>
      <c r="AG267" s="675"/>
      <c r="AH267" s="675"/>
      <c r="AI267" s="675"/>
      <c r="AJ267" s="675"/>
      <c r="AK267" s="675"/>
      <c r="AL267" s="675"/>
      <c r="AM267" s="675"/>
      <c r="AN267" s="675"/>
      <c r="AO267" s="675"/>
      <c r="AP267" s="675"/>
      <c r="AQ267" s="675"/>
      <c r="AR267" s="675"/>
      <c r="AS267" s="675"/>
      <c r="AT267" s="675"/>
      <c r="AU267" s="752"/>
      <c r="AV267" s="752"/>
      <c r="AW267" s="752"/>
      <c r="AX267" s="752"/>
      <c r="AY267" s="752"/>
      <c r="AZ267" s="675"/>
      <c r="BA267" s="675"/>
      <c r="BB267" s="675"/>
      <c r="BC267" s="675"/>
      <c r="BD267" s="675"/>
      <c r="BE267" s="675"/>
      <c r="BF267" s="675"/>
      <c r="BG267" s="675"/>
      <c r="BH267" s="675"/>
      <c r="BI267" s="675"/>
      <c r="BJ267" s="675"/>
      <c r="BK267" s="675"/>
      <c r="BL267" s="675"/>
      <c r="BM267" s="675"/>
      <c r="BN267" s="675"/>
      <c r="BO267" s="675"/>
      <c r="BP267" s="675"/>
      <c r="BQ267" s="675"/>
      <c r="BR267" s="675"/>
      <c r="BS267" s="675"/>
      <c r="BT267" s="675"/>
      <c r="BU267" s="675"/>
      <c r="BV267" s="675"/>
      <c r="BW267" s="675"/>
      <c r="BX267" s="675"/>
      <c r="BY267" s="675"/>
      <c r="BZ267" s="675"/>
      <c r="CA267" s="675"/>
      <c r="CB267" s="675"/>
      <c r="CC267" s="675"/>
      <c r="CD267" s="675"/>
      <c r="CE267" s="675"/>
      <c r="CF267" s="675"/>
      <c r="CG267" s="675"/>
      <c r="CH267" s="675"/>
      <c r="CI267" s="675"/>
      <c r="CJ267" s="675"/>
      <c r="CK267" s="675"/>
      <c r="CL267" s="675"/>
      <c r="CM267" s="675"/>
      <c r="CN267" s="675"/>
      <c r="CO267" s="675"/>
      <c r="CP267" s="675"/>
      <c r="CQ267" s="675"/>
      <c r="CR267" s="675"/>
      <c r="CS267" s="675"/>
      <c r="CT267" s="675"/>
      <c r="CU267" s="675"/>
      <c r="CV267" s="675"/>
      <c r="CW267" s="675"/>
      <c r="CX267" s="675"/>
      <c r="CY267" s="675"/>
      <c r="CZ267" s="675"/>
      <c r="DA267" s="675"/>
      <c r="DB267" s="675"/>
      <c r="DC267" s="675"/>
      <c r="DD267" s="675"/>
      <c r="DE267" s="675"/>
      <c r="DF267" s="675"/>
      <c r="DG267" s="675"/>
      <c r="DH267" s="675"/>
      <c r="DI267" s="675"/>
      <c r="DJ267" s="675"/>
      <c r="DK267" s="675"/>
      <c r="DL267" s="675"/>
      <c r="DM267" s="675"/>
      <c r="DN267" s="675"/>
      <c r="DO267" s="675"/>
      <c r="DP267" s="675"/>
      <c r="DQ267" s="675"/>
      <c r="DR267" s="675"/>
      <c r="DS267" s="675"/>
      <c r="DT267" s="675"/>
      <c r="DU267" s="675"/>
      <c r="DV267" s="675"/>
      <c r="DW267" s="675"/>
      <c r="DX267" s="675"/>
      <c r="DY267" s="675"/>
      <c r="DZ267" s="675"/>
      <c r="EA267" s="675"/>
      <c r="EB267" s="675"/>
      <c r="EC267" s="675"/>
      <c r="ED267" s="675"/>
      <c r="EE267" s="675"/>
      <c r="EF267" s="675"/>
      <c r="EG267" s="675"/>
      <c r="EH267" s="675"/>
      <c r="EI267" s="675"/>
      <c r="EJ267" s="675"/>
      <c r="EK267" s="675"/>
      <c r="EL267" s="675"/>
      <c r="EM267" s="675"/>
      <c r="EN267" s="675"/>
      <c r="EO267" s="675"/>
      <c r="EP267" s="675"/>
    </row>
    <row r="268" spans="1:146" x14ac:dyDescent="0.15">
      <c r="A268" s="675"/>
      <c r="B268" s="675"/>
      <c r="C268" s="675"/>
      <c r="D268" s="675"/>
      <c r="E268" s="675"/>
      <c r="F268" s="675"/>
      <c r="G268" s="675"/>
      <c r="H268" s="675"/>
      <c r="I268" s="675"/>
      <c r="J268" s="675"/>
      <c r="K268" s="675"/>
      <c r="L268" s="675"/>
      <c r="M268" s="675"/>
      <c r="N268" s="675"/>
      <c r="O268" s="675"/>
      <c r="P268" s="675"/>
      <c r="Q268" s="675"/>
      <c r="R268" s="675"/>
      <c r="S268" s="675"/>
      <c r="T268" s="891"/>
      <c r="U268" s="675"/>
      <c r="V268" s="675"/>
      <c r="W268" s="675"/>
      <c r="X268" s="675"/>
      <c r="Y268" s="675"/>
      <c r="Z268" s="675"/>
      <c r="AA268" s="675"/>
      <c r="AB268" s="675"/>
      <c r="AC268" s="675"/>
      <c r="AD268" s="675"/>
      <c r="AE268" s="675"/>
      <c r="AF268" s="675"/>
      <c r="AG268" s="675"/>
      <c r="AH268" s="675"/>
      <c r="AI268" s="675"/>
      <c r="AJ268" s="675"/>
      <c r="AK268" s="675"/>
      <c r="AL268" s="675"/>
      <c r="AM268" s="675"/>
      <c r="AN268" s="675"/>
      <c r="AO268" s="675"/>
      <c r="AP268" s="675"/>
      <c r="AQ268" s="675"/>
      <c r="AR268" s="675"/>
      <c r="AS268" s="675"/>
      <c r="AT268" s="675"/>
      <c r="AU268" s="752"/>
      <c r="AV268" s="752"/>
      <c r="AW268" s="752"/>
      <c r="AX268" s="752"/>
      <c r="AY268" s="752"/>
      <c r="AZ268" s="675"/>
      <c r="BA268" s="675"/>
      <c r="BB268" s="675"/>
      <c r="BC268" s="675"/>
      <c r="BD268" s="675"/>
      <c r="BE268" s="675"/>
      <c r="BF268" s="675"/>
      <c r="BG268" s="675"/>
      <c r="BH268" s="675"/>
      <c r="BI268" s="675"/>
      <c r="BJ268" s="675"/>
      <c r="BK268" s="675"/>
      <c r="BL268" s="675"/>
      <c r="BM268" s="675"/>
      <c r="BN268" s="675"/>
      <c r="BO268" s="675"/>
      <c r="BP268" s="675"/>
      <c r="BQ268" s="675"/>
      <c r="BR268" s="675"/>
      <c r="BS268" s="675"/>
      <c r="BT268" s="675"/>
      <c r="BU268" s="675"/>
      <c r="BV268" s="675"/>
      <c r="BW268" s="675"/>
      <c r="BX268" s="675"/>
      <c r="BY268" s="675"/>
      <c r="BZ268" s="675"/>
      <c r="CA268" s="675"/>
      <c r="CB268" s="675"/>
      <c r="CC268" s="675"/>
      <c r="CD268" s="675"/>
      <c r="CE268" s="675"/>
      <c r="CF268" s="675"/>
      <c r="CG268" s="675"/>
      <c r="CH268" s="675"/>
      <c r="CI268" s="675"/>
      <c r="CJ268" s="675"/>
      <c r="CK268" s="675"/>
      <c r="CL268" s="675"/>
      <c r="CM268" s="675"/>
      <c r="CN268" s="675"/>
      <c r="CO268" s="675"/>
      <c r="CP268" s="675"/>
      <c r="CQ268" s="675"/>
      <c r="CR268" s="675"/>
      <c r="CS268" s="675"/>
      <c r="CT268" s="675"/>
      <c r="CU268" s="675"/>
      <c r="CV268" s="675"/>
      <c r="CW268" s="675"/>
      <c r="CX268" s="675"/>
      <c r="CY268" s="675"/>
      <c r="CZ268" s="675"/>
      <c r="DA268" s="675"/>
      <c r="DB268" s="675"/>
      <c r="DC268" s="675"/>
      <c r="DD268" s="675"/>
      <c r="DE268" s="675"/>
      <c r="DF268" s="675"/>
      <c r="DG268" s="675"/>
      <c r="DH268" s="675"/>
      <c r="DI268" s="675"/>
      <c r="DJ268" s="675"/>
      <c r="DK268" s="675"/>
      <c r="DL268" s="675"/>
      <c r="DM268" s="675"/>
      <c r="DN268" s="675"/>
      <c r="DO268" s="675"/>
      <c r="DP268" s="675"/>
      <c r="DQ268" s="675"/>
      <c r="DR268" s="675"/>
      <c r="DS268" s="675"/>
      <c r="DT268" s="675"/>
      <c r="DU268" s="675"/>
      <c r="DV268" s="675"/>
      <c r="DW268" s="675"/>
      <c r="DX268" s="675"/>
      <c r="DY268" s="675"/>
      <c r="DZ268" s="675"/>
      <c r="EA268" s="675"/>
      <c r="EB268" s="675"/>
      <c r="EC268" s="675"/>
      <c r="ED268" s="675"/>
      <c r="EE268" s="675"/>
      <c r="EF268" s="675"/>
      <c r="EG268" s="675"/>
      <c r="EH268" s="675"/>
      <c r="EI268" s="675"/>
      <c r="EJ268" s="675"/>
      <c r="EK268" s="675"/>
      <c r="EL268" s="675"/>
      <c r="EM268" s="675"/>
      <c r="EN268" s="675"/>
      <c r="EO268" s="675"/>
      <c r="EP268" s="675"/>
    </row>
    <row r="269" spans="1:146" x14ac:dyDescent="0.15">
      <c r="A269" s="675"/>
      <c r="B269" s="675"/>
      <c r="C269" s="675"/>
      <c r="D269" s="675"/>
      <c r="E269" s="675"/>
      <c r="F269" s="675"/>
      <c r="G269" s="675"/>
      <c r="H269" s="675"/>
      <c r="I269" s="675"/>
      <c r="J269" s="675"/>
      <c r="K269" s="675"/>
      <c r="L269" s="675"/>
      <c r="M269" s="675"/>
      <c r="N269" s="675"/>
      <c r="O269" s="675"/>
      <c r="P269" s="675"/>
      <c r="Q269" s="675"/>
      <c r="R269" s="675"/>
      <c r="S269" s="675"/>
      <c r="T269" s="891"/>
      <c r="U269" s="675"/>
      <c r="V269" s="675"/>
      <c r="W269" s="675"/>
      <c r="X269" s="675"/>
      <c r="Y269" s="675"/>
      <c r="Z269" s="675"/>
      <c r="AA269" s="675"/>
      <c r="AB269" s="675"/>
      <c r="AC269" s="675"/>
      <c r="AD269" s="675"/>
      <c r="AE269" s="675"/>
      <c r="AF269" s="675"/>
      <c r="AG269" s="675"/>
      <c r="AH269" s="675"/>
      <c r="AI269" s="675"/>
      <c r="AJ269" s="675"/>
      <c r="AK269" s="675"/>
      <c r="AL269" s="675"/>
      <c r="AM269" s="675"/>
      <c r="AN269" s="675"/>
      <c r="AO269" s="675"/>
      <c r="AP269" s="675"/>
      <c r="AQ269" s="675"/>
      <c r="AR269" s="675"/>
      <c r="AS269" s="675"/>
      <c r="AT269" s="675"/>
      <c r="AU269" s="752"/>
      <c r="AV269" s="752"/>
      <c r="AW269" s="752"/>
      <c r="AX269" s="752"/>
      <c r="AY269" s="752"/>
      <c r="AZ269" s="675"/>
      <c r="BA269" s="675"/>
      <c r="BB269" s="675"/>
      <c r="BC269" s="675"/>
      <c r="BD269" s="675"/>
      <c r="BE269" s="675"/>
      <c r="BF269" s="675"/>
      <c r="BG269" s="675"/>
      <c r="BH269" s="675"/>
      <c r="BI269" s="675"/>
      <c r="BJ269" s="675"/>
      <c r="BK269" s="675"/>
      <c r="BL269" s="675"/>
      <c r="BM269" s="675"/>
      <c r="BN269" s="675"/>
      <c r="BO269" s="675"/>
      <c r="BP269" s="675"/>
      <c r="BQ269" s="675"/>
      <c r="BR269" s="675"/>
      <c r="BS269" s="675"/>
      <c r="BT269" s="675"/>
      <c r="BU269" s="675"/>
      <c r="BV269" s="675"/>
      <c r="BW269" s="675"/>
      <c r="BX269" s="675"/>
      <c r="BY269" s="675"/>
      <c r="BZ269" s="675"/>
      <c r="CA269" s="675"/>
      <c r="CB269" s="675"/>
      <c r="CC269" s="675"/>
      <c r="CD269" s="675"/>
      <c r="CE269" s="675"/>
      <c r="CF269" s="675"/>
      <c r="CG269" s="675"/>
      <c r="CH269" s="675"/>
      <c r="CI269" s="675"/>
      <c r="CJ269" s="675"/>
      <c r="CK269" s="675"/>
      <c r="CL269" s="675"/>
      <c r="CM269" s="675"/>
      <c r="CN269" s="675"/>
      <c r="CO269" s="675"/>
      <c r="CP269" s="675"/>
      <c r="CQ269" s="675"/>
      <c r="CR269" s="675"/>
      <c r="CS269" s="675"/>
      <c r="CT269" s="675"/>
      <c r="CU269" s="675"/>
      <c r="CV269" s="675"/>
      <c r="CW269" s="675"/>
      <c r="CX269" s="675"/>
      <c r="CY269" s="675"/>
      <c r="CZ269" s="675"/>
      <c r="DA269" s="675"/>
      <c r="DB269" s="675"/>
      <c r="DC269" s="675"/>
      <c r="DD269" s="675"/>
      <c r="DE269" s="675"/>
      <c r="DF269" s="675"/>
      <c r="DG269" s="675"/>
      <c r="DH269" s="675"/>
      <c r="DI269" s="675"/>
      <c r="DJ269" s="675"/>
      <c r="DK269" s="675"/>
      <c r="DL269" s="675"/>
      <c r="DM269" s="675"/>
      <c r="DN269" s="675"/>
      <c r="DO269" s="675"/>
      <c r="DP269" s="675"/>
      <c r="DQ269" s="675"/>
      <c r="DR269" s="675"/>
      <c r="DS269" s="675"/>
      <c r="DT269" s="675"/>
      <c r="DU269" s="675"/>
      <c r="DV269" s="675"/>
      <c r="DW269" s="675"/>
      <c r="DX269" s="675"/>
      <c r="DY269" s="675"/>
      <c r="DZ269" s="675"/>
      <c r="EA269" s="675"/>
      <c r="EB269" s="675"/>
      <c r="EC269" s="675"/>
      <c r="ED269" s="675"/>
      <c r="EE269" s="675"/>
      <c r="EF269" s="675"/>
      <c r="EG269" s="675"/>
      <c r="EH269" s="675"/>
      <c r="EI269" s="675"/>
      <c r="EJ269" s="675"/>
      <c r="EK269" s="675"/>
      <c r="EL269" s="675"/>
      <c r="EM269" s="675"/>
      <c r="EN269" s="675"/>
      <c r="EO269" s="675"/>
      <c r="EP269" s="675"/>
    </row>
    <row r="270" spans="1:146" x14ac:dyDescent="0.15">
      <c r="A270" s="675"/>
      <c r="B270" s="675"/>
      <c r="C270" s="675"/>
      <c r="D270" s="675"/>
      <c r="E270" s="675"/>
      <c r="F270" s="675"/>
      <c r="G270" s="675"/>
      <c r="H270" s="675"/>
      <c r="I270" s="675"/>
      <c r="J270" s="675"/>
      <c r="K270" s="675"/>
      <c r="L270" s="675"/>
      <c r="M270" s="675"/>
      <c r="N270" s="675"/>
      <c r="O270" s="675"/>
      <c r="P270" s="675"/>
      <c r="Q270" s="675"/>
      <c r="R270" s="675"/>
      <c r="S270" s="675"/>
      <c r="T270" s="891"/>
      <c r="U270" s="675"/>
      <c r="V270" s="675"/>
      <c r="W270" s="675"/>
      <c r="X270" s="675"/>
      <c r="Y270" s="675"/>
      <c r="Z270" s="675"/>
      <c r="AA270" s="675"/>
      <c r="AB270" s="675"/>
      <c r="AC270" s="675"/>
      <c r="AD270" s="675"/>
      <c r="AE270" s="675"/>
      <c r="AF270" s="675"/>
      <c r="AG270" s="675"/>
      <c r="AH270" s="675"/>
      <c r="AI270" s="675"/>
      <c r="AJ270" s="675"/>
      <c r="AK270" s="675"/>
      <c r="AL270" s="675"/>
      <c r="AM270" s="675"/>
      <c r="AN270" s="675"/>
      <c r="AO270" s="675"/>
      <c r="AP270" s="675"/>
      <c r="AQ270" s="675"/>
      <c r="AR270" s="675"/>
      <c r="AS270" s="675"/>
      <c r="AT270" s="675"/>
      <c r="AU270" s="752"/>
      <c r="AV270" s="752"/>
      <c r="AW270" s="752"/>
      <c r="AX270" s="752"/>
      <c r="AY270" s="752"/>
      <c r="AZ270" s="675"/>
      <c r="BA270" s="675"/>
      <c r="BB270" s="675"/>
      <c r="BC270" s="675"/>
      <c r="BD270" s="675"/>
      <c r="BE270" s="675"/>
      <c r="BF270" s="675"/>
      <c r="BG270" s="675"/>
      <c r="BH270" s="675"/>
      <c r="BI270" s="675"/>
      <c r="BJ270" s="675"/>
      <c r="BK270" s="675"/>
      <c r="BL270" s="675"/>
      <c r="BM270" s="675"/>
      <c r="BN270" s="675"/>
      <c r="BO270" s="675"/>
      <c r="BP270" s="675"/>
      <c r="BQ270" s="675"/>
      <c r="BR270" s="675"/>
      <c r="BS270" s="675"/>
      <c r="BT270" s="675"/>
      <c r="BU270" s="675"/>
      <c r="BV270" s="675"/>
      <c r="BW270" s="675"/>
      <c r="BX270" s="675"/>
      <c r="BY270" s="675"/>
      <c r="BZ270" s="675"/>
      <c r="CA270" s="675"/>
      <c r="CB270" s="675"/>
      <c r="CC270" s="675"/>
      <c r="CD270" s="675"/>
      <c r="CE270" s="675"/>
      <c r="CF270" s="675"/>
      <c r="CG270" s="675"/>
      <c r="CH270" s="675"/>
      <c r="CI270" s="675"/>
      <c r="CJ270" s="675"/>
      <c r="CK270" s="675"/>
      <c r="CL270" s="675"/>
      <c r="CM270" s="675"/>
      <c r="CN270" s="675"/>
      <c r="CO270" s="675"/>
      <c r="CP270" s="675"/>
      <c r="CQ270" s="675"/>
      <c r="CR270" s="675"/>
      <c r="CS270" s="675"/>
      <c r="CT270" s="675"/>
      <c r="CU270" s="675"/>
      <c r="CV270" s="675"/>
      <c r="CW270" s="675"/>
      <c r="CX270" s="675"/>
      <c r="CY270" s="675"/>
      <c r="CZ270" s="675"/>
      <c r="DA270" s="675"/>
      <c r="DB270" s="675"/>
      <c r="DC270" s="675"/>
      <c r="DD270" s="675"/>
      <c r="DE270" s="675"/>
      <c r="DF270" s="675"/>
      <c r="DG270" s="675"/>
      <c r="DH270" s="675"/>
      <c r="DI270" s="675"/>
      <c r="DJ270" s="675"/>
      <c r="DK270" s="675"/>
      <c r="DL270" s="675"/>
      <c r="DM270" s="675"/>
      <c r="DN270" s="675"/>
      <c r="DO270" s="675"/>
      <c r="DP270" s="675"/>
      <c r="DQ270" s="675"/>
      <c r="DR270" s="675"/>
      <c r="DS270" s="675"/>
      <c r="DT270" s="675"/>
      <c r="DU270" s="675"/>
      <c r="DV270" s="675"/>
      <c r="DW270" s="675"/>
      <c r="DX270" s="675"/>
      <c r="DY270" s="675"/>
      <c r="DZ270" s="675"/>
      <c r="EA270" s="675"/>
      <c r="EB270" s="675"/>
      <c r="EC270" s="675"/>
      <c r="ED270" s="675"/>
      <c r="EE270" s="675"/>
      <c r="EF270" s="675"/>
      <c r="EG270" s="675"/>
      <c r="EH270" s="675"/>
      <c r="EI270" s="675"/>
      <c r="EJ270" s="675"/>
      <c r="EK270" s="675"/>
      <c r="EL270" s="675"/>
      <c r="EM270" s="675"/>
      <c r="EN270" s="675"/>
      <c r="EO270" s="675"/>
      <c r="EP270" s="675"/>
    </row>
    <row r="271" spans="1:146" x14ac:dyDescent="0.15">
      <c r="A271" s="675"/>
      <c r="B271" s="675"/>
      <c r="C271" s="675"/>
      <c r="D271" s="675"/>
      <c r="E271" s="675"/>
      <c r="F271" s="675"/>
      <c r="G271" s="675"/>
      <c r="H271" s="675"/>
      <c r="I271" s="675"/>
      <c r="J271" s="675"/>
      <c r="K271" s="675"/>
      <c r="L271" s="675"/>
      <c r="M271" s="675"/>
      <c r="N271" s="675"/>
      <c r="O271" s="675"/>
      <c r="P271" s="675"/>
      <c r="Q271" s="675"/>
      <c r="R271" s="675"/>
      <c r="S271" s="675"/>
      <c r="T271" s="891"/>
      <c r="U271" s="675"/>
      <c r="V271" s="675"/>
      <c r="W271" s="675"/>
      <c r="X271" s="675"/>
      <c r="Y271" s="675"/>
      <c r="Z271" s="675"/>
      <c r="AA271" s="675"/>
      <c r="AB271" s="675"/>
      <c r="AC271" s="675"/>
      <c r="AD271" s="675"/>
      <c r="AE271" s="675"/>
      <c r="AF271" s="675"/>
      <c r="AG271" s="675"/>
      <c r="AH271" s="675"/>
      <c r="AI271" s="675"/>
      <c r="AJ271" s="675"/>
      <c r="AK271" s="675"/>
      <c r="AL271" s="675"/>
      <c r="AM271" s="675"/>
      <c r="AN271" s="675"/>
      <c r="AO271" s="675"/>
      <c r="AP271" s="675"/>
      <c r="AQ271" s="675"/>
      <c r="AR271" s="675"/>
      <c r="AS271" s="675"/>
      <c r="AT271" s="675"/>
      <c r="AU271" s="752"/>
      <c r="AV271" s="752"/>
      <c r="AW271" s="752"/>
      <c r="AX271" s="752"/>
      <c r="AY271" s="752"/>
      <c r="AZ271" s="675"/>
      <c r="BA271" s="675"/>
      <c r="BB271" s="675"/>
      <c r="BC271" s="675"/>
      <c r="BD271" s="675"/>
      <c r="BE271" s="675"/>
      <c r="BF271" s="675"/>
      <c r="BG271" s="675"/>
      <c r="BH271" s="675"/>
      <c r="BI271" s="675"/>
      <c r="BJ271" s="675"/>
      <c r="BK271" s="675"/>
      <c r="BL271" s="675"/>
      <c r="BM271" s="675"/>
      <c r="BN271" s="675"/>
      <c r="BO271" s="675"/>
      <c r="BP271" s="675"/>
      <c r="BQ271" s="675"/>
      <c r="BR271" s="675"/>
      <c r="BS271" s="675"/>
      <c r="BT271" s="675"/>
      <c r="BU271" s="675"/>
      <c r="BV271" s="675"/>
      <c r="BW271" s="675"/>
      <c r="BX271" s="675"/>
      <c r="BY271" s="675"/>
      <c r="BZ271" s="675"/>
      <c r="CA271" s="675"/>
      <c r="CB271" s="675"/>
      <c r="CC271" s="675"/>
      <c r="CD271" s="675"/>
      <c r="CE271" s="675"/>
      <c r="CF271" s="675"/>
      <c r="CG271" s="675"/>
      <c r="CH271" s="675"/>
      <c r="CI271" s="675"/>
      <c r="CJ271" s="675"/>
      <c r="CK271" s="675"/>
      <c r="CL271" s="675"/>
      <c r="CM271" s="675"/>
      <c r="CN271" s="675"/>
      <c r="CO271" s="675"/>
      <c r="CP271" s="675"/>
      <c r="CQ271" s="675"/>
      <c r="CR271" s="675"/>
      <c r="CS271" s="675"/>
      <c r="CT271" s="675"/>
      <c r="CU271" s="675"/>
      <c r="CV271" s="675"/>
      <c r="CW271" s="675"/>
      <c r="CX271" s="675"/>
      <c r="CY271" s="675"/>
      <c r="CZ271" s="675"/>
      <c r="DA271" s="675"/>
      <c r="DB271" s="675"/>
      <c r="DC271" s="675"/>
      <c r="DD271" s="675"/>
      <c r="DE271" s="675"/>
      <c r="DF271" s="675"/>
      <c r="DG271" s="675"/>
      <c r="DH271" s="675"/>
      <c r="DI271" s="675"/>
      <c r="DJ271" s="675"/>
      <c r="DK271" s="675"/>
      <c r="DL271" s="675"/>
      <c r="DM271" s="675"/>
      <c r="DN271" s="675"/>
      <c r="DO271" s="675"/>
      <c r="DP271" s="675"/>
      <c r="DQ271" s="675"/>
      <c r="DR271" s="675"/>
      <c r="DS271" s="675"/>
      <c r="DT271" s="675"/>
      <c r="DU271" s="675"/>
      <c r="DV271" s="675"/>
      <c r="DW271" s="675"/>
      <c r="DX271" s="675"/>
      <c r="DY271" s="675"/>
      <c r="DZ271" s="675"/>
      <c r="EA271" s="675"/>
      <c r="EB271" s="675"/>
      <c r="EC271" s="675"/>
      <c r="ED271" s="675"/>
      <c r="EE271" s="675"/>
      <c r="EF271" s="675"/>
      <c r="EG271" s="675"/>
      <c r="EH271" s="675"/>
      <c r="EI271" s="675"/>
      <c r="EJ271" s="675"/>
      <c r="EK271" s="675"/>
      <c r="EL271" s="675"/>
      <c r="EM271" s="675"/>
      <c r="EN271" s="675"/>
      <c r="EO271" s="675"/>
      <c r="EP271" s="675"/>
    </row>
    <row r="272" spans="1:146" x14ac:dyDescent="0.15">
      <c r="A272" s="675"/>
      <c r="B272" s="675"/>
      <c r="C272" s="675"/>
      <c r="D272" s="675"/>
      <c r="E272" s="675"/>
      <c r="F272" s="675"/>
      <c r="G272" s="675"/>
      <c r="H272" s="675"/>
      <c r="I272" s="675"/>
      <c r="J272" s="675"/>
      <c r="K272" s="675"/>
      <c r="L272" s="675"/>
      <c r="M272" s="675"/>
      <c r="N272" s="675"/>
      <c r="O272" s="675"/>
      <c r="P272" s="675"/>
      <c r="Q272" s="675"/>
      <c r="R272" s="675"/>
      <c r="S272" s="675"/>
      <c r="T272" s="891"/>
      <c r="U272" s="675"/>
      <c r="V272" s="675"/>
      <c r="W272" s="675"/>
      <c r="X272" s="675"/>
      <c r="Y272" s="675"/>
      <c r="Z272" s="675"/>
      <c r="AA272" s="675"/>
      <c r="AB272" s="675"/>
      <c r="AC272" s="675"/>
      <c r="AD272" s="675"/>
      <c r="AE272" s="675"/>
      <c r="AF272" s="675"/>
      <c r="AG272" s="675"/>
      <c r="AH272" s="675"/>
      <c r="AI272" s="675"/>
      <c r="AJ272" s="675"/>
      <c r="AK272" s="675"/>
      <c r="AL272" s="675"/>
      <c r="AM272" s="675"/>
      <c r="AN272" s="675"/>
      <c r="AO272" s="675"/>
      <c r="AP272" s="675"/>
      <c r="AQ272" s="675"/>
      <c r="AR272" s="675"/>
      <c r="AS272" s="675"/>
      <c r="AT272" s="675"/>
      <c r="AU272" s="752"/>
      <c r="AV272" s="752"/>
      <c r="AW272" s="752"/>
      <c r="AX272" s="752"/>
      <c r="AY272" s="752"/>
      <c r="AZ272" s="675"/>
      <c r="BA272" s="675"/>
      <c r="BB272" s="675"/>
      <c r="BC272" s="675"/>
      <c r="BD272" s="675"/>
      <c r="BE272" s="675"/>
      <c r="BF272" s="675"/>
      <c r="BG272" s="675"/>
      <c r="BH272" s="675"/>
      <c r="BI272" s="675"/>
      <c r="BJ272" s="675"/>
      <c r="BK272" s="675"/>
      <c r="BL272" s="675"/>
      <c r="BM272" s="675"/>
      <c r="BN272" s="675"/>
      <c r="BO272" s="675"/>
      <c r="BP272" s="675"/>
      <c r="BQ272" s="675"/>
      <c r="BR272" s="675"/>
      <c r="BS272" s="675"/>
      <c r="BT272" s="675"/>
      <c r="BU272" s="675"/>
      <c r="BV272" s="675"/>
      <c r="BW272" s="675"/>
      <c r="BX272" s="675"/>
      <c r="BY272" s="675"/>
      <c r="BZ272" s="675"/>
      <c r="CA272" s="675"/>
      <c r="CB272" s="675"/>
      <c r="CC272" s="675"/>
      <c r="CD272" s="675"/>
      <c r="CE272" s="675"/>
      <c r="CF272" s="675"/>
      <c r="CG272" s="675"/>
      <c r="CH272" s="675"/>
      <c r="CI272" s="675"/>
      <c r="CJ272" s="675"/>
      <c r="CK272" s="675"/>
      <c r="CL272" s="675"/>
      <c r="CM272" s="675"/>
      <c r="CN272" s="675"/>
      <c r="CO272" s="675"/>
      <c r="CP272" s="675"/>
      <c r="CQ272" s="675"/>
      <c r="CR272" s="675"/>
      <c r="CS272" s="675"/>
      <c r="CT272" s="675"/>
      <c r="CU272" s="675"/>
      <c r="CV272" s="675"/>
      <c r="CW272" s="675"/>
      <c r="CX272" s="675"/>
      <c r="CY272" s="675"/>
      <c r="CZ272" s="675"/>
      <c r="DA272" s="675"/>
      <c r="DB272" s="675"/>
      <c r="DC272" s="675"/>
      <c r="DD272" s="675"/>
      <c r="DE272" s="675"/>
      <c r="DF272" s="675"/>
      <c r="DG272" s="675"/>
      <c r="DH272" s="675"/>
      <c r="DI272" s="675"/>
      <c r="DJ272" s="675"/>
      <c r="DK272" s="675"/>
      <c r="DL272" s="675"/>
      <c r="DM272" s="675"/>
      <c r="DN272" s="675"/>
      <c r="DO272" s="675"/>
      <c r="DP272" s="675"/>
      <c r="DQ272" s="675"/>
      <c r="DR272" s="675"/>
      <c r="DS272" s="675"/>
      <c r="DT272" s="675"/>
      <c r="DU272" s="675"/>
      <c r="DV272" s="675"/>
      <c r="DW272" s="675"/>
      <c r="DX272" s="675"/>
      <c r="DY272" s="675"/>
      <c r="DZ272" s="675"/>
      <c r="EA272" s="675"/>
      <c r="EB272" s="675"/>
      <c r="EC272" s="675"/>
      <c r="ED272" s="675"/>
      <c r="EE272" s="675"/>
      <c r="EF272" s="675"/>
      <c r="EG272" s="675"/>
      <c r="EH272" s="675"/>
      <c r="EI272" s="675"/>
      <c r="EJ272" s="675"/>
      <c r="EK272" s="675"/>
      <c r="EL272" s="675"/>
      <c r="EM272" s="675"/>
      <c r="EN272" s="675"/>
      <c r="EO272" s="675"/>
      <c r="EP272" s="675"/>
    </row>
    <row r="273" spans="1:146" x14ac:dyDescent="0.15">
      <c r="A273" s="675"/>
      <c r="B273" s="675"/>
      <c r="C273" s="675"/>
      <c r="D273" s="675"/>
      <c r="E273" s="675"/>
      <c r="F273" s="675"/>
      <c r="G273" s="675"/>
      <c r="H273" s="675"/>
      <c r="I273" s="675"/>
      <c r="J273" s="675"/>
      <c r="K273" s="675"/>
      <c r="L273" s="675"/>
      <c r="M273" s="675"/>
      <c r="N273" s="675"/>
      <c r="O273" s="675"/>
      <c r="P273" s="675"/>
      <c r="Q273" s="675"/>
      <c r="R273" s="675"/>
      <c r="S273" s="675"/>
      <c r="T273" s="891"/>
      <c r="U273" s="675"/>
      <c r="V273" s="675"/>
      <c r="W273" s="675"/>
      <c r="X273" s="675"/>
      <c r="Y273" s="675"/>
      <c r="Z273" s="675"/>
      <c r="AA273" s="675"/>
      <c r="AB273" s="675"/>
      <c r="AC273" s="675"/>
      <c r="AD273" s="675"/>
      <c r="AE273" s="675"/>
      <c r="AF273" s="675"/>
      <c r="AG273" s="675"/>
      <c r="AH273" s="675"/>
      <c r="AI273" s="675"/>
      <c r="AJ273" s="675"/>
      <c r="AK273" s="675"/>
      <c r="AL273" s="675"/>
      <c r="AM273" s="675"/>
      <c r="AN273" s="675"/>
      <c r="AO273" s="675"/>
      <c r="AP273" s="675"/>
      <c r="AQ273" s="675"/>
      <c r="AR273" s="675"/>
      <c r="AS273" s="675"/>
      <c r="AT273" s="675"/>
      <c r="AU273" s="752"/>
      <c r="AV273" s="752"/>
      <c r="AW273" s="752"/>
      <c r="AX273" s="752"/>
      <c r="AY273" s="752"/>
      <c r="AZ273" s="675"/>
      <c r="BA273" s="675"/>
      <c r="BB273" s="675"/>
      <c r="BC273" s="675"/>
      <c r="BD273" s="675"/>
      <c r="BE273" s="675"/>
      <c r="BF273" s="675"/>
      <c r="BG273" s="675"/>
      <c r="BH273" s="675"/>
      <c r="BI273" s="675"/>
      <c r="BJ273" s="675"/>
      <c r="BK273" s="675"/>
      <c r="BL273" s="675"/>
      <c r="BM273" s="675"/>
      <c r="BN273" s="675"/>
      <c r="BO273" s="675"/>
      <c r="BP273" s="675"/>
      <c r="BQ273" s="675"/>
      <c r="BR273" s="675"/>
      <c r="BS273" s="675"/>
      <c r="BT273" s="675"/>
      <c r="BU273" s="675"/>
      <c r="BV273" s="675"/>
      <c r="BW273" s="675"/>
      <c r="BX273" s="675"/>
      <c r="BY273" s="675"/>
      <c r="BZ273" s="675"/>
      <c r="CA273" s="675"/>
      <c r="CB273" s="675"/>
      <c r="CC273" s="675"/>
      <c r="CD273" s="675"/>
      <c r="CE273" s="675"/>
      <c r="CF273" s="675"/>
      <c r="CG273" s="675"/>
      <c r="CH273" s="675"/>
      <c r="CI273" s="675"/>
      <c r="CJ273" s="675"/>
      <c r="CK273" s="675"/>
      <c r="CL273" s="675"/>
      <c r="CM273" s="675"/>
      <c r="CN273" s="675"/>
      <c r="CO273" s="675"/>
      <c r="CP273" s="675"/>
      <c r="CQ273" s="675"/>
      <c r="CR273" s="675"/>
      <c r="CS273" s="675"/>
      <c r="CT273" s="675"/>
      <c r="CU273" s="675"/>
      <c r="CV273" s="675"/>
      <c r="CW273" s="675"/>
      <c r="CX273" s="675"/>
      <c r="CY273" s="675"/>
      <c r="CZ273" s="675"/>
      <c r="DA273" s="675"/>
      <c r="DB273" s="675"/>
      <c r="DC273" s="675"/>
      <c r="DD273" s="675"/>
      <c r="DE273" s="675"/>
      <c r="DF273" s="675"/>
      <c r="DG273" s="675"/>
      <c r="DH273" s="675"/>
      <c r="DI273" s="675"/>
      <c r="DJ273" s="675"/>
      <c r="DK273" s="675"/>
      <c r="DL273" s="675"/>
      <c r="DM273" s="675"/>
      <c r="DN273" s="675"/>
      <c r="DO273" s="675"/>
      <c r="DP273" s="675"/>
      <c r="DQ273" s="675"/>
      <c r="DR273" s="675"/>
      <c r="DS273" s="675"/>
      <c r="DT273" s="675"/>
      <c r="DU273" s="675"/>
      <c r="DV273" s="675"/>
      <c r="DW273" s="675"/>
      <c r="DX273" s="675"/>
      <c r="DY273" s="675"/>
      <c r="DZ273" s="675"/>
      <c r="EA273" s="675"/>
      <c r="EB273" s="675"/>
      <c r="EC273" s="675"/>
      <c r="ED273" s="675"/>
      <c r="EE273" s="675"/>
      <c r="EF273" s="675"/>
      <c r="EG273" s="675"/>
      <c r="EH273" s="675"/>
      <c r="EI273" s="675"/>
      <c r="EJ273" s="675"/>
      <c r="EK273" s="675"/>
      <c r="EL273" s="675"/>
      <c r="EM273" s="675"/>
      <c r="EN273" s="675"/>
      <c r="EO273" s="675"/>
      <c r="EP273" s="675"/>
    </row>
    <row r="274" spans="1:146" x14ac:dyDescent="0.15">
      <c r="A274" s="675"/>
      <c r="B274" s="675"/>
      <c r="C274" s="675"/>
      <c r="D274" s="675"/>
      <c r="E274" s="675"/>
      <c r="F274" s="675"/>
      <c r="G274" s="675"/>
      <c r="H274" s="675"/>
      <c r="I274" s="675"/>
      <c r="J274" s="675"/>
      <c r="K274" s="675"/>
      <c r="L274" s="675"/>
      <c r="M274" s="675"/>
      <c r="N274" s="675"/>
      <c r="O274" s="675"/>
      <c r="P274" s="675"/>
      <c r="Q274" s="675"/>
      <c r="R274" s="675"/>
      <c r="S274" s="675"/>
      <c r="T274" s="891"/>
      <c r="U274" s="675"/>
      <c r="V274" s="675"/>
      <c r="W274" s="675"/>
      <c r="X274" s="675"/>
      <c r="Y274" s="675"/>
      <c r="Z274" s="675"/>
      <c r="AA274" s="675"/>
      <c r="AB274" s="675"/>
      <c r="AC274" s="675"/>
      <c r="AD274" s="675"/>
      <c r="AE274" s="675"/>
      <c r="AF274" s="675"/>
      <c r="AG274" s="675"/>
      <c r="AH274" s="675"/>
      <c r="AI274" s="675"/>
      <c r="AJ274" s="675"/>
      <c r="AK274" s="675"/>
      <c r="AL274" s="675"/>
      <c r="AM274" s="675"/>
      <c r="AN274" s="675"/>
      <c r="AO274" s="675"/>
      <c r="AP274" s="675"/>
      <c r="AQ274" s="675"/>
      <c r="AR274" s="675"/>
      <c r="AS274" s="675"/>
      <c r="AT274" s="675"/>
      <c r="AU274" s="752"/>
      <c r="AV274" s="752"/>
      <c r="AW274" s="752"/>
      <c r="AX274" s="752"/>
      <c r="AY274" s="752"/>
      <c r="AZ274" s="675"/>
      <c r="BA274" s="675"/>
      <c r="BB274" s="675"/>
      <c r="BC274" s="675"/>
      <c r="BD274" s="675"/>
      <c r="BE274" s="675"/>
      <c r="BF274" s="675"/>
      <c r="BG274" s="675"/>
      <c r="BH274" s="675"/>
      <c r="BI274" s="675"/>
      <c r="BJ274" s="675"/>
      <c r="BK274" s="675"/>
      <c r="BL274" s="675"/>
      <c r="BM274" s="675"/>
      <c r="BN274" s="675"/>
      <c r="BO274" s="675"/>
      <c r="BP274" s="675"/>
      <c r="BQ274" s="675"/>
      <c r="BR274" s="675"/>
      <c r="BS274" s="675"/>
      <c r="BT274" s="675"/>
      <c r="BU274" s="675"/>
      <c r="BV274" s="675"/>
      <c r="BW274" s="675"/>
      <c r="BX274" s="675"/>
      <c r="BY274" s="675"/>
      <c r="BZ274" s="675"/>
      <c r="CA274" s="675"/>
      <c r="CB274" s="675"/>
      <c r="CC274" s="675"/>
      <c r="CD274" s="675"/>
      <c r="CE274" s="675"/>
      <c r="CF274" s="675"/>
      <c r="CG274" s="675"/>
      <c r="CH274" s="675"/>
      <c r="CI274" s="675"/>
      <c r="CJ274" s="675"/>
      <c r="CK274" s="675"/>
      <c r="CL274" s="675"/>
      <c r="CM274" s="675"/>
      <c r="CN274" s="675"/>
      <c r="CO274" s="675"/>
      <c r="CP274" s="675"/>
      <c r="CQ274" s="675"/>
      <c r="CR274" s="675"/>
      <c r="CS274" s="675"/>
      <c r="CT274" s="675"/>
      <c r="CU274" s="675"/>
      <c r="CV274" s="675"/>
      <c r="CW274" s="675"/>
      <c r="CX274" s="675"/>
      <c r="CY274" s="675"/>
      <c r="CZ274" s="675"/>
      <c r="DA274" s="675"/>
      <c r="DB274" s="675"/>
      <c r="DC274" s="675"/>
      <c r="DD274" s="675"/>
      <c r="DE274" s="675"/>
      <c r="DF274" s="675"/>
      <c r="DG274" s="675"/>
      <c r="DH274" s="675"/>
      <c r="DI274" s="675"/>
      <c r="DJ274" s="675"/>
      <c r="DK274" s="675"/>
      <c r="DL274" s="675"/>
      <c r="DM274" s="675"/>
      <c r="DN274" s="675"/>
      <c r="DO274" s="675"/>
      <c r="DP274" s="675"/>
      <c r="DQ274" s="675"/>
      <c r="DR274" s="675"/>
      <c r="DS274" s="675"/>
      <c r="DT274" s="675"/>
      <c r="DU274" s="675"/>
      <c r="DV274" s="675"/>
      <c r="DW274" s="675"/>
      <c r="DX274" s="675"/>
      <c r="DY274" s="675"/>
      <c r="DZ274" s="675"/>
      <c r="EA274" s="675"/>
      <c r="EB274" s="675"/>
      <c r="EC274" s="675"/>
      <c r="ED274" s="675"/>
      <c r="EE274" s="675"/>
      <c r="EF274" s="675"/>
      <c r="EG274" s="675"/>
      <c r="EH274" s="675"/>
      <c r="EI274" s="675"/>
      <c r="EJ274" s="675"/>
      <c r="EK274" s="675"/>
      <c r="EL274" s="675"/>
      <c r="EM274" s="675"/>
      <c r="EN274" s="675"/>
      <c r="EO274" s="675"/>
      <c r="EP274" s="675"/>
    </row>
    <row r="275" spans="1:146" x14ac:dyDescent="0.15">
      <c r="A275" s="675"/>
      <c r="B275" s="675"/>
      <c r="C275" s="675"/>
      <c r="D275" s="675"/>
      <c r="E275" s="675"/>
      <c r="F275" s="675"/>
      <c r="G275" s="675"/>
      <c r="H275" s="675"/>
      <c r="I275" s="675"/>
      <c r="J275" s="675"/>
      <c r="K275" s="675"/>
      <c r="L275" s="675"/>
      <c r="M275" s="675"/>
      <c r="N275" s="675"/>
      <c r="O275" s="675"/>
      <c r="P275" s="675"/>
      <c r="Q275" s="675"/>
      <c r="R275" s="675"/>
      <c r="S275" s="675"/>
      <c r="T275" s="891"/>
      <c r="U275" s="675"/>
      <c r="V275" s="675"/>
      <c r="W275" s="675"/>
      <c r="X275" s="675"/>
      <c r="Y275" s="675"/>
      <c r="Z275" s="675"/>
      <c r="AA275" s="675"/>
      <c r="AB275" s="675"/>
      <c r="AC275" s="675"/>
      <c r="AD275" s="675"/>
      <c r="AE275" s="675"/>
      <c r="AF275" s="675"/>
      <c r="AG275" s="675"/>
      <c r="AH275" s="675"/>
      <c r="AI275" s="675"/>
      <c r="AJ275" s="675"/>
      <c r="AK275" s="675"/>
      <c r="AL275" s="675"/>
      <c r="AM275" s="675"/>
      <c r="AN275" s="675"/>
      <c r="AO275" s="675"/>
      <c r="AP275" s="675"/>
      <c r="AQ275" s="675"/>
      <c r="AR275" s="675"/>
      <c r="AS275" s="675"/>
      <c r="AT275" s="675"/>
      <c r="AU275" s="752"/>
      <c r="AV275" s="752"/>
      <c r="AW275" s="752"/>
      <c r="AX275" s="752"/>
      <c r="AY275" s="752"/>
      <c r="AZ275" s="675"/>
      <c r="BA275" s="675"/>
      <c r="BB275" s="675"/>
      <c r="BC275" s="675"/>
      <c r="BD275" s="675"/>
      <c r="BE275" s="675"/>
      <c r="BF275" s="675"/>
      <c r="BG275" s="675"/>
      <c r="BH275" s="675"/>
      <c r="BI275" s="675"/>
      <c r="BJ275" s="675"/>
      <c r="BK275" s="675"/>
      <c r="BL275" s="675"/>
      <c r="BM275" s="675"/>
      <c r="BN275" s="675"/>
      <c r="BO275" s="675"/>
      <c r="BP275" s="675"/>
      <c r="BQ275" s="675"/>
      <c r="BR275" s="675"/>
      <c r="BS275" s="675"/>
      <c r="BT275" s="675"/>
      <c r="BU275" s="675"/>
      <c r="BV275" s="675"/>
      <c r="BW275" s="675"/>
      <c r="BX275" s="675"/>
      <c r="BY275" s="675"/>
      <c r="BZ275" s="675"/>
      <c r="CA275" s="675"/>
      <c r="CB275" s="675"/>
      <c r="CC275" s="675"/>
      <c r="CD275" s="675"/>
      <c r="CE275" s="675"/>
      <c r="CF275" s="675"/>
      <c r="CG275" s="675"/>
      <c r="CH275" s="675"/>
      <c r="CI275" s="675"/>
      <c r="CJ275" s="675"/>
      <c r="CK275" s="675"/>
      <c r="CL275" s="675"/>
      <c r="CM275" s="675"/>
      <c r="CN275" s="675"/>
      <c r="CO275" s="675"/>
      <c r="CP275" s="675"/>
      <c r="CQ275" s="675"/>
      <c r="CR275" s="675"/>
      <c r="CS275" s="675"/>
      <c r="CT275" s="675"/>
      <c r="CU275" s="675"/>
      <c r="CV275" s="675"/>
      <c r="CW275" s="675"/>
      <c r="CX275" s="675"/>
      <c r="CY275" s="675"/>
      <c r="CZ275" s="675"/>
      <c r="DA275" s="675"/>
      <c r="DB275" s="675"/>
      <c r="DC275" s="675"/>
      <c r="DD275" s="675"/>
      <c r="DE275" s="675"/>
      <c r="DF275" s="675"/>
      <c r="DG275" s="675"/>
      <c r="DH275" s="675"/>
      <c r="DI275" s="675"/>
      <c r="DJ275" s="675"/>
      <c r="DK275" s="675"/>
      <c r="DL275" s="675"/>
      <c r="DM275" s="675"/>
      <c r="DN275" s="675"/>
      <c r="DO275" s="675"/>
      <c r="DP275" s="675"/>
      <c r="DQ275" s="675"/>
      <c r="DR275" s="675"/>
      <c r="DS275" s="675"/>
      <c r="DT275" s="675"/>
      <c r="DU275" s="675"/>
      <c r="DV275" s="675"/>
      <c r="DW275" s="675"/>
      <c r="DX275" s="675"/>
      <c r="DY275" s="675"/>
      <c r="DZ275" s="675"/>
      <c r="EA275" s="675"/>
      <c r="EB275" s="675"/>
      <c r="EC275" s="675"/>
      <c r="ED275" s="675"/>
      <c r="EE275" s="675"/>
      <c r="EF275" s="675"/>
      <c r="EG275" s="675"/>
      <c r="EH275" s="675"/>
      <c r="EI275" s="675"/>
      <c r="EJ275" s="675"/>
      <c r="EK275" s="675"/>
      <c r="EL275" s="675"/>
      <c r="EM275" s="675"/>
      <c r="EN275" s="675"/>
      <c r="EO275" s="675"/>
      <c r="EP275" s="675"/>
    </row>
    <row r="276" spans="1:146" x14ac:dyDescent="0.15">
      <c r="A276" s="675"/>
      <c r="B276" s="675"/>
      <c r="C276" s="675"/>
      <c r="D276" s="675"/>
      <c r="E276" s="675"/>
      <c r="F276" s="675"/>
      <c r="G276" s="675"/>
      <c r="H276" s="675"/>
      <c r="I276" s="675"/>
      <c r="J276" s="675"/>
      <c r="K276" s="675"/>
      <c r="L276" s="675"/>
      <c r="M276" s="675"/>
      <c r="N276" s="675"/>
      <c r="O276" s="675"/>
      <c r="P276" s="675"/>
      <c r="Q276" s="675"/>
      <c r="R276" s="675"/>
      <c r="S276" s="675"/>
      <c r="T276" s="891"/>
      <c r="U276" s="675"/>
      <c r="V276" s="675"/>
      <c r="W276" s="675"/>
      <c r="X276" s="675"/>
      <c r="Y276" s="675"/>
      <c r="Z276" s="675"/>
      <c r="AA276" s="675"/>
      <c r="AB276" s="675"/>
      <c r="AC276" s="675"/>
      <c r="AD276" s="675"/>
      <c r="AE276" s="675"/>
      <c r="AF276" s="675"/>
      <c r="AG276" s="675"/>
      <c r="AH276" s="675"/>
      <c r="AI276" s="675"/>
      <c r="AJ276" s="675"/>
      <c r="AK276" s="675"/>
      <c r="AL276" s="675"/>
      <c r="AM276" s="675"/>
      <c r="AN276" s="675"/>
      <c r="AO276" s="675"/>
      <c r="AP276" s="675"/>
      <c r="AQ276" s="675"/>
      <c r="AR276" s="675"/>
      <c r="AS276" s="675"/>
      <c r="AT276" s="675"/>
      <c r="AU276" s="752"/>
      <c r="AV276" s="752"/>
      <c r="AW276" s="752"/>
      <c r="AX276" s="752"/>
      <c r="AY276" s="752"/>
      <c r="AZ276" s="675"/>
      <c r="BA276" s="675"/>
      <c r="BB276" s="675"/>
      <c r="BC276" s="675"/>
      <c r="BD276" s="675"/>
      <c r="BE276" s="675"/>
      <c r="BF276" s="675"/>
      <c r="BG276" s="675"/>
      <c r="BH276" s="675"/>
      <c r="BI276" s="675"/>
      <c r="BJ276" s="675"/>
      <c r="BK276" s="675"/>
      <c r="BL276" s="675"/>
      <c r="BM276" s="675"/>
      <c r="BN276" s="675"/>
      <c r="BO276" s="675"/>
      <c r="BP276" s="675"/>
      <c r="BQ276" s="675"/>
      <c r="BR276" s="675"/>
      <c r="BS276" s="675"/>
      <c r="BT276" s="675"/>
      <c r="BU276" s="675"/>
      <c r="BV276" s="675"/>
      <c r="BW276" s="675"/>
      <c r="BX276" s="675"/>
      <c r="BY276" s="675"/>
      <c r="BZ276" s="675"/>
      <c r="CA276" s="675"/>
      <c r="CB276" s="675"/>
      <c r="CC276" s="675"/>
      <c r="CD276" s="675"/>
      <c r="CE276" s="675"/>
      <c r="CF276" s="675"/>
      <c r="CG276" s="675"/>
      <c r="CH276" s="675"/>
      <c r="CI276" s="675"/>
      <c r="CJ276" s="675"/>
      <c r="CK276" s="675"/>
      <c r="CL276" s="675"/>
      <c r="CM276" s="675"/>
      <c r="CN276" s="675"/>
      <c r="CO276" s="675"/>
      <c r="CP276" s="675"/>
      <c r="CQ276" s="675"/>
      <c r="CR276" s="675"/>
      <c r="CS276" s="675"/>
      <c r="CT276" s="675"/>
      <c r="CU276" s="675"/>
      <c r="CV276" s="675"/>
      <c r="CW276" s="675"/>
      <c r="CX276" s="675"/>
      <c r="CY276" s="675"/>
      <c r="CZ276" s="675"/>
      <c r="DA276" s="675"/>
      <c r="DB276" s="675"/>
      <c r="DC276" s="675"/>
      <c r="DD276" s="675"/>
      <c r="DE276" s="675"/>
      <c r="DF276" s="675"/>
      <c r="DG276" s="675"/>
      <c r="DH276" s="675"/>
      <c r="DI276" s="675"/>
      <c r="DJ276" s="675"/>
      <c r="DK276" s="675"/>
      <c r="DL276" s="675"/>
      <c r="DM276" s="675"/>
      <c r="DN276" s="675"/>
      <c r="DO276" s="675"/>
      <c r="DP276" s="675"/>
      <c r="DQ276" s="675"/>
      <c r="DR276" s="675"/>
      <c r="DS276" s="675"/>
      <c r="DT276" s="675"/>
      <c r="DU276" s="675"/>
      <c r="DV276" s="675"/>
      <c r="DW276" s="675"/>
      <c r="DX276" s="675"/>
      <c r="DY276" s="675"/>
      <c r="DZ276" s="675"/>
      <c r="EA276" s="675"/>
      <c r="EB276" s="675"/>
      <c r="EC276" s="675"/>
      <c r="ED276" s="675"/>
      <c r="EE276" s="675"/>
      <c r="EF276" s="675"/>
      <c r="EG276" s="675"/>
      <c r="EH276" s="675"/>
      <c r="EI276" s="675"/>
      <c r="EJ276" s="675"/>
      <c r="EK276" s="675"/>
      <c r="EL276" s="675"/>
      <c r="EM276" s="675"/>
      <c r="EN276" s="675"/>
      <c r="EO276" s="675"/>
      <c r="EP276" s="675"/>
    </row>
    <row r="277" spans="1:146" x14ac:dyDescent="0.15">
      <c r="A277" s="675"/>
      <c r="B277" s="675"/>
      <c r="C277" s="675"/>
      <c r="D277" s="675"/>
      <c r="E277" s="675"/>
      <c r="F277" s="675"/>
      <c r="G277" s="675"/>
      <c r="H277" s="675"/>
      <c r="I277" s="675"/>
      <c r="J277" s="675"/>
      <c r="K277" s="675"/>
      <c r="L277" s="675"/>
      <c r="M277" s="675"/>
      <c r="N277" s="675"/>
      <c r="O277" s="675"/>
      <c r="P277" s="675"/>
      <c r="Q277" s="675"/>
      <c r="R277" s="675"/>
      <c r="S277" s="675"/>
      <c r="T277" s="891"/>
      <c r="U277" s="675"/>
      <c r="V277" s="675"/>
      <c r="W277" s="675"/>
      <c r="X277" s="675"/>
      <c r="Y277" s="675"/>
      <c r="Z277" s="675"/>
      <c r="AA277" s="675"/>
      <c r="AB277" s="675"/>
      <c r="AC277" s="675"/>
      <c r="AD277" s="675"/>
      <c r="AE277" s="675"/>
      <c r="AF277" s="675"/>
      <c r="AG277" s="675"/>
      <c r="AH277" s="675"/>
      <c r="AI277" s="675"/>
      <c r="AJ277" s="675"/>
      <c r="AK277" s="675"/>
      <c r="AL277" s="675"/>
      <c r="AM277" s="675"/>
      <c r="AN277" s="675"/>
      <c r="AO277" s="675"/>
      <c r="AP277" s="675"/>
      <c r="AQ277" s="675"/>
      <c r="AR277" s="675"/>
      <c r="AS277" s="675"/>
      <c r="AT277" s="675"/>
      <c r="AU277" s="752"/>
      <c r="AV277" s="752"/>
      <c r="AW277" s="752"/>
      <c r="AX277" s="752"/>
      <c r="AY277" s="752"/>
      <c r="AZ277" s="675"/>
      <c r="BA277" s="675"/>
      <c r="BB277" s="675"/>
      <c r="BC277" s="675"/>
      <c r="BD277" s="675"/>
      <c r="BE277" s="675"/>
      <c r="BF277" s="675"/>
      <c r="BG277" s="675"/>
      <c r="BH277" s="675"/>
      <c r="BI277" s="675"/>
      <c r="BJ277" s="675"/>
      <c r="BK277" s="675"/>
      <c r="BL277" s="675"/>
      <c r="BM277" s="675"/>
      <c r="BN277" s="675"/>
      <c r="BO277" s="675"/>
      <c r="BP277" s="675"/>
      <c r="BQ277" s="675"/>
      <c r="BR277" s="675"/>
      <c r="BS277" s="675"/>
      <c r="BT277" s="675"/>
      <c r="BU277" s="675"/>
      <c r="BV277" s="675"/>
      <c r="BW277" s="675"/>
      <c r="BX277" s="675"/>
      <c r="BY277" s="675"/>
      <c r="BZ277" s="675"/>
      <c r="CA277" s="675"/>
      <c r="CB277" s="675"/>
      <c r="CC277" s="675"/>
      <c r="CD277" s="675"/>
      <c r="CE277" s="675"/>
      <c r="CF277" s="675"/>
      <c r="CG277" s="675"/>
      <c r="CH277" s="675"/>
      <c r="CI277" s="675"/>
      <c r="CJ277" s="675"/>
      <c r="CK277" s="675"/>
      <c r="CL277" s="675"/>
      <c r="CM277" s="675"/>
      <c r="CN277" s="675"/>
      <c r="CO277" s="675"/>
      <c r="CP277" s="675"/>
      <c r="CQ277" s="675"/>
      <c r="CR277" s="675"/>
      <c r="CS277" s="675"/>
      <c r="CT277" s="675"/>
      <c r="CU277" s="675"/>
      <c r="CV277" s="675"/>
      <c r="CW277" s="675"/>
      <c r="CX277" s="675"/>
      <c r="CY277" s="675"/>
      <c r="CZ277" s="675"/>
      <c r="DA277" s="675"/>
      <c r="DB277" s="675"/>
      <c r="DC277" s="675"/>
      <c r="DD277" s="675"/>
      <c r="DE277" s="675"/>
      <c r="DF277" s="675"/>
      <c r="DG277" s="675"/>
      <c r="DH277" s="675"/>
      <c r="DI277" s="675"/>
      <c r="DJ277" s="675"/>
      <c r="DK277" s="675"/>
      <c r="DL277" s="675"/>
      <c r="DM277" s="675"/>
      <c r="DN277" s="675"/>
      <c r="DO277" s="675"/>
      <c r="DP277" s="675"/>
      <c r="DQ277" s="675"/>
      <c r="DR277" s="675"/>
      <c r="DS277" s="675"/>
      <c r="DT277" s="675"/>
      <c r="DU277" s="675"/>
      <c r="DV277" s="675"/>
      <c r="DW277" s="675"/>
      <c r="DX277" s="675"/>
      <c r="DY277" s="675"/>
      <c r="DZ277" s="675"/>
      <c r="EA277" s="675"/>
      <c r="EB277" s="675"/>
      <c r="EC277" s="675"/>
      <c r="ED277" s="675"/>
      <c r="EE277" s="675"/>
      <c r="EF277" s="675"/>
      <c r="EG277" s="675"/>
      <c r="EH277" s="675"/>
      <c r="EI277" s="675"/>
      <c r="EJ277" s="675"/>
      <c r="EK277" s="675"/>
      <c r="EL277" s="675"/>
      <c r="EM277" s="675"/>
      <c r="EN277" s="675"/>
      <c r="EO277" s="675"/>
      <c r="EP277" s="675"/>
    </row>
    <row r="278" spans="1:146" x14ac:dyDescent="0.15">
      <c r="A278" s="675"/>
      <c r="B278" s="675"/>
      <c r="C278" s="675"/>
      <c r="D278" s="675"/>
      <c r="E278" s="675"/>
      <c r="F278" s="675"/>
      <c r="G278" s="675"/>
      <c r="H278" s="675"/>
      <c r="I278" s="675"/>
      <c r="J278" s="675"/>
      <c r="K278" s="675"/>
      <c r="L278" s="675"/>
      <c r="M278" s="675"/>
      <c r="N278" s="675"/>
      <c r="O278" s="675"/>
      <c r="P278" s="675"/>
      <c r="Q278" s="675"/>
      <c r="R278" s="675"/>
      <c r="S278" s="675"/>
      <c r="T278" s="891"/>
      <c r="U278" s="675"/>
      <c r="V278" s="675"/>
      <c r="W278" s="675"/>
      <c r="X278" s="675"/>
      <c r="Y278" s="675"/>
      <c r="Z278" s="675"/>
      <c r="AA278" s="675"/>
      <c r="AB278" s="675"/>
      <c r="AC278" s="675"/>
      <c r="AD278" s="675"/>
      <c r="AE278" s="675"/>
      <c r="AF278" s="675"/>
      <c r="AG278" s="675"/>
      <c r="AH278" s="675"/>
      <c r="AI278" s="675"/>
      <c r="AJ278" s="675"/>
      <c r="AK278" s="675"/>
      <c r="AL278" s="675"/>
      <c r="AM278" s="675"/>
      <c r="AN278" s="675"/>
      <c r="AO278" s="675"/>
      <c r="AP278" s="675"/>
      <c r="AQ278" s="675"/>
      <c r="AR278" s="675"/>
      <c r="AS278" s="675"/>
      <c r="AT278" s="675"/>
      <c r="AU278" s="752"/>
      <c r="AV278" s="752"/>
      <c r="AW278" s="752"/>
      <c r="AX278" s="752"/>
      <c r="AY278" s="752"/>
      <c r="AZ278" s="675"/>
      <c r="BA278" s="675"/>
      <c r="BB278" s="675"/>
      <c r="BC278" s="675"/>
      <c r="BD278" s="675"/>
      <c r="BE278" s="675"/>
      <c r="BF278" s="675"/>
      <c r="BG278" s="675"/>
      <c r="BH278" s="675"/>
      <c r="BI278" s="675"/>
      <c r="BJ278" s="675"/>
      <c r="BK278" s="675"/>
      <c r="BL278" s="675"/>
      <c r="BM278" s="675"/>
      <c r="BN278" s="675"/>
      <c r="BO278" s="675"/>
      <c r="BP278" s="675"/>
      <c r="BQ278" s="675"/>
      <c r="BR278" s="675"/>
      <c r="BS278" s="675"/>
      <c r="BT278" s="675"/>
      <c r="BU278" s="675"/>
      <c r="BV278" s="675"/>
      <c r="BW278" s="675"/>
      <c r="BX278" s="675"/>
      <c r="BY278" s="675"/>
      <c r="BZ278" s="675"/>
      <c r="CA278" s="675"/>
      <c r="CB278" s="675"/>
      <c r="CC278" s="675"/>
      <c r="CD278" s="675"/>
      <c r="CE278" s="675"/>
      <c r="CF278" s="675"/>
      <c r="CG278" s="675"/>
      <c r="CH278" s="675"/>
      <c r="CI278" s="675"/>
      <c r="CJ278" s="675"/>
      <c r="CK278" s="675"/>
      <c r="CL278" s="675"/>
      <c r="CM278" s="675"/>
      <c r="CN278" s="675"/>
      <c r="CO278" s="675"/>
      <c r="CP278" s="675"/>
      <c r="CQ278" s="675"/>
      <c r="CR278" s="675"/>
      <c r="CS278" s="675"/>
      <c r="CT278" s="675"/>
      <c r="CU278" s="675"/>
      <c r="CV278" s="675"/>
      <c r="CW278" s="675"/>
      <c r="CX278" s="675"/>
      <c r="CY278" s="675"/>
      <c r="CZ278" s="675"/>
      <c r="DA278" s="675"/>
      <c r="DB278" s="675"/>
      <c r="DC278" s="675"/>
      <c r="DD278" s="675"/>
      <c r="DE278" s="675"/>
      <c r="DF278" s="675"/>
      <c r="DG278" s="675"/>
      <c r="DH278" s="675"/>
      <c r="DI278" s="675"/>
      <c r="DJ278" s="675"/>
      <c r="DK278" s="675"/>
      <c r="DL278" s="675"/>
      <c r="DM278" s="675"/>
      <c r="DN278" s="675"/>
      <c r="DO278" s="675"/>
      <c r="DP278" s="675"/>
      <c r="DQ278" s="675"/>
      <c r="DR278" s="675"/>
      <c r="DS278" s="675"/>
      <c r="DT278" s="675"/>
      <c r="DU278" s="675"/>
      <c r="DV278" s="675"/>
      <c r="DW278" s="675"/>
      <c r="DX278" s="675"/>
      <c r="DY278" s="675"/>
      <c r="DZ278" s="675"/>
      <c r="EA278" s="675"/>
      <c r="EB278" s="675"/>
      <c r="EC278" s="675"/>
      <c r="ED278" s="675"/>
      <c r="EE278" s="675"/>
      <c r="EF278" s="675"/>
      <c r="EG278" s="675"/>
      <c r="EH278" s="675"/>
      <c r="EI278" s="675"/>
      <c r="EJ278" s="675"/>
      <c r="EK278" s="675"/>
      <c r="EL278" s="675"/>
      <c r="EM278" s="675"/>
      <c r="EN278" s="675"/>
      <c r="EO278" s="675"/>
      <c r="EP278" s="675"/>
    </row>
    <row r="279" spans="1:146" x14ac:dyDescent="0.15">
      <c r="A279" s="675"/>
      <c r="B279" s="675"/>
      <c r="C279" s="675"/>
      <c r="D279" s="675"/>
      <c r="E279" s="675"/>
      <c r="F279" s="675"/>
      <c r="G279" s="675"/>
      <c r="H279" s="675"/>
      <c r="I279" s="675"/>
      <c r="J279" s="675"/>
      <c r="K279" s="675"/>
      <c r="L279" s="675"/>
      <c r="M279" s="675"/>
      <c r="N279" s="675"/>
      <c r="O279" s="675"/>
      <c r="P279" s="675"/>
      <c r="Q279" s="675"/>
      <c r="R279" s="675"/>
      <c r="S279" s="675"/>
      <c r="T279" s="891"/>
      <c r="U279" s="675"/>
      <c r="V279" s="675"/>
      <c r="W279" s="675"/>
      <c r="X279" s="675"/>
      <c r="Y279" s="675"/>
      <c r="Z279" s="675"/>
      <c r="AA279" s="675"/>
      <c r="AB279" s="675"/>
      <c r="AC279" s="675"/>
      <c r="AD279" s="675"/>
      <c r="AE279" s="675"/>
      <c r="AF279" s="675"/>
      <c r="AG279" s="675"/>
      <c r="AH279" s="675"/>
      <c r="AI279" s="675"/>
      <c r="AJ279" s="675"/>
      <c r="AK279" s="675"/>
      <c r="AL279" s="675"/>
      <c r="AM279" s="675"/>
      <c r="AN279" s="675"/>
      <c r="AO279" s="675"/>
      <c r="AP279" s="675"/>
      <c r="AQ279" s="675"/>
      <c r="AR279" s="675"/>
      <c r="AS279" s="675"/>
      <c r="AT279" s="675"/>
      <c r="AU279" s="752"/>
      <c r="AV279" s="752"/>
      <c r="AW279" s="752"/>
      <c r="AX279" s="752"/>
      <c r="AY279" s="752"/>
      <c r="AZ279" s="675"/>
      <c r="BA279" s="675"/>
      <c r="BB279" s="675"/>
      <c r="BC279" s="675"/>
      <c r="BD279" s="675"/>
      <c r="BE279" s="675"/>
      <c r="BF279" s="675"/>
      <c r="BG279" s="675"/>
      <c r="BH279" s="675"/>
      <c r="BI279" s="675"/>
      <c r="BJ279" s="675"/>
      <c r="BK279" s="675"/>
      <c r="BL279" s="675"/>
      <c r="BM279" s="675"/>
      <c r="BN279" s="675"/>
      <c r="BO279" s="675"/>
      <c r="BP279" s="675"/>
      <c r="BQ279" s="675"/>
      <c r="BR279" s="675"/>
      <c r="BS279" s="675"/>
      <c r="BT279" s="675"/>
      <c r="BU279" s="675"/>
      <c r="BV279" s="675"/>
      <c r="BW279" s="675"/>
      <c r="BX279" s="675"/>
      <c r="BY279" s="675"/>
      <c r="BZ279" s="675"/>
      <c r="CA279" s="675"/>
      <c r="CB279" s="675"/>
      <c r="CC279" s="675"/>
      <c r="CD279" s="675"/>
      <c r="CE279" s="675"/>
      <c r="CF279" s="675"/>
      <c r="CG279" s="675"/>
      <c r="CH279" s="675"/>
      <c r="CI279" s="675"/>
      <c r="CJ279" s="675"/>
      <c r="CK279" s="675"/>
      <c r="CL279" s="675"/>
      <c r="CM279" s="675"/>
      <c r="CN279" s="675"/>
      <c r="CO279" s="675"/>
      <c r="CP279" s="675"/>
      <c r="CQ279" s="675"/>
      <c r="CR279" s="675"/>
      <c r="CS279" s="675"/>
      <c r="CT279" s="675"/>
      <c r="CU279" s="675"/>
      <c r="CV279" s="675"/>
      <c r="CW279" s="675"/>
      <c r="CX279" s="675"/>
      <c r="CY279" s="675"/>
      <c r="CZ279" s="675"/>
      <c r="DA279" s="675"/>
      <c r="DB279" s="675"/>
      <c r="DC279" s="675"/>
      <c r="DD279" s="675"/>
      <c r="DE279" s="675"/>
      <c r="DF279" s="675"/>
      <c r="DG279" s="675"/>
      <c r="DH279" s="675"/>
      <c r="DI279" s="675"/>
      <c r="DJ279" s="675"/>
      <c r="DK279" s="675"/>
      <c r="DL279" s="675"/>
      <c r="DM279" s="675"/>
      <c r="DN279" s="675"/>
      <c r="DO279" s="675"/>
      <c r="DP279" s="675"/>
      <c r="DQ279" s="675"/>
      <c r="DR279" s="675"/>
      <c r="DS279" s="675"/>
      <c r="DT279" s="675"/>
      <c r="DU279" s="675"/>
      <c r="DV279" s="675"/>
      <c r="DW279" s="675"/>
      <c r="DX279" s="675"/>
      <c r="DY279" s="675"/>
      <c r="DZ279" s="675"/>
      <c r="EA279" s="675"/>
      <c r="EB279" s="675"/>
      <c r="EC279" s="675"/>
      <c r="ED279" s="675"/>
      <c r="EE279" s="675"/>
      <c r="EF279" s="675"/>
      <c r="EG279" s="675"/>
      <c r="EH279" s="675"/>
      <c r="EI279" s="675"/>
      <c r="EJ279" s="675"/>
      <c r="EK279" s="675"/>
      <c r="EL279" s="675"/>
      <c r="EM279" s="675"/>
      <c r="EN279" s="675"/>
      <c r="EO279" s="675"/>
      <c r="EP279" s="675"/>
    </row>
    <row r="280" spans="1:146" x14ac:dyDescent="0.15">
      <c r="A280" s="675"/>
      <c r="B280" s="675"/>
      <c r="C280" s="675"/>
      <c r="D280" s="675"/>
      <c r="E280" s="675"/>
      <c r="F280" s="675"/>
      <c r="G280" s="675"/>
      <c r="H280" s="675"/>
      <c r="I280" s="675"/>
      <c r="J280" s="675"/>
      <c r="K280" s="675"/>
      <c r="L280" s="675"/>
      <c r="M280" s="675"/>
      <c r="N280" s="675"/>
      <c r="O280" s="675"/>
      <c r="P280" s="675"/>
      <c r="Q280" s="675"/>
      <c r="R280" s="675"/>
      <c r="S280" s="675"/>
      <c r="T280" s="891"/>
      <c r="U280" s="675"/>
      <c r="V280" s="675"/>
      <c r="W280" s="675"/>
      <c r="X280" s="675"/>
      <c r="Y280" s="675"/>
      <c r="Z280" s="675"/>
      <c r="AA280" s="675"/>
      <c r="AB280" s="675"/>
      <c r="AC280" s="675"/>
      <c r="AD280" s="675"/>
      <c r="AE280" s="675"/>
      <c r="AF280" s="675"/>
      <c r="AG280" s="675"/>
      <c r="AH280" s="675"/>
      <c r="AI280" s="675"/>
      <c r="AJ280" s="675"/>
      <c r="AK280" s="675"/>
      <c r="AL280" s="675"/>
      <c r="AM280" s="675"/>
      <c r="AN280" s="675"/>
      <c r="AO280" s="675"/>
      <c r="AP280" s="675"/>
      <c r="AQ280" s="675"/>
      <c r="AR280" s="675"/>
      <c r="AS280" s="675"/>
      <c r="AT280" s="675"/>
      <c r="AU280" s="752"/>
      <c r="AV280" s="752"/>
      <c r="AW280" s="752"/>
      <c r="AX280" s="752"/>
      <c r="AY280" s="752"/>
      <c r="AZ280" s="675"/>
      <c r="BA280" s="675"/>
      <c r="BB280" s="675"/>
      <c r="BC280" s="675"/>
      <c r="BD280" s="675"/>
      <c r="BE280" s="675"/>
      <c r="BF280" s="675"/>
      <c r="BG280" s="675"/>
      <c r="BH280" s="675"/>
      <c r="BI280" s="675"/>
      <c r="BJ280" s="675"/>
      <c r="BK280" s="675"/>
      <c r="BL280" s="675"/>
      <c r="BM280" s="675"/>
      <c r="BN280" s="675"/>
      <c r="BO280" s="675"/>
      <c r="BP280" s="675"/>
      <c r="BQ280" s="675"/>
      <c r="BR280" s="675"/>
      <c r="BS280" s="675"/>
      <c r="BT280" s="675"/>
      <c r="BU280" s="675"/>
      <c r="BV280" s="675"/>
      <c r="BW280" s="675"/>
      <c r="BX280" s="675"/>
      <c r="BY280" s="675"/>
      <c r="BZ280" s="675"/>
      <c r="CA280" s="675"/>
      <c r="CB280" s="675"/>
      <c r="CC280" s="675"/>
      <c r="CD280" s="675"/>
      <c r="CE280" s="675"/>
      <c r="CF280" s="675"/>
      <c r="CG280" s="675"/>
      <c r="CH280" s="675"/>
      <c r="CI280" s="675"/>
      <c r="CJ280" s="675"/>
      <c r="CK280" s="675"/>
      <c r="CL280" s="675"/>
      <c r="CM280" s="675"/>
      <c r="CN280" s="675"/>
      <c r="CO280" s="675"/>
      <c r="CP280" s="675"/>
      <c r="CQ280" s="675"/>
      <c r="CR280" s="675"/>
      <c r="CS280" s="675"/>
      <c r="CT280" s="675"/>
      <c r="CU280" s="675"/>
      <c r="CV280" s="675"/>
      <c r="CW280" s="675"/>
      <c r="CX280" s="675"/>
      <c r="CY280" s="675"/>
      <c r="CZ280" s="675"/>
      <c r="DA280" s="675"/>
      <c r="DB280" s="675"/>
      <c r="DC280" s="675"/>
      <c r="DD280" s="675"/>
      <c r="DE280" s="675"/>
      <c r="DF280" s="675"/>
      <c r="DG280" s="675"/>
      <c r="DH280" s="675"/>
      <c r="DI280" s="675"/>
      <c r="DJ280" s="675"/>
      <c r="DK280" s="675"/>
      <c r="DL280" s="675"/>
      <c r="DM280" s="675"/>
      <c r="DN280" s="675"/>
      <c r="DO280" s="675"/>
      <c r="DP280" s="675"/>
      <c r="DQ280" s="675"/>
      <c r="DR280" s="675"/>
      <c r="DS280" s="675"/>
      <c r="DT280" s="675"/>
      <c r="DU280" s="675"/>
      <c r="DV280" s="675"/>
      <c r="DW280" s="675"/>
      <c r="DX280" s="675"/>
      <c r="DY280" s="675"/>
      <c r="DZ280" s="675"/>
      <c r="EA280" s="675"/>
      <c r="EB280" s="675"/>
      <c r="EC280" s="675"/>
      <c r="ED280" s="675"/>
      <c r="EE280" s="675"/>
      <c r="EF280" s="675"/>
      <c r="EG280" s="675"/>
      <c r="EH280" s="675"/>
      <c r="EI280" s="675"/>
      <c r="EJ280" s="675"/>
      <c r="EK280" s="675"/>
      <c r="EL280" s="675"/>
      <c r="EM280" s="675"/>
      <c r="EN280" s="675"/>
      <c r="EO280" s="675"/>
      <c r="EP280" s="675"/>
    </row>
    <row r="281" spans="1:146" x14ac:dyDescent="0.15">
      <c r="A281" s="675"/>
      <c r="B281" s="675"/>
      <c r="C281" s="675"/>
      <c r="D281" s="675"/>
      <c r="E281" s="675"/>
      <c r="F281" s="675"/>
      <c r="G281" s="675"/>
      <c r="H281" s="675"/>
      <c r="I281" s="675"/>
      <c r="J281" s="675"/>
      <c r="K281" s="675"/>
      <c r="L281" s="675"/>
      <c r="M281" s="675"/>
      <c r="N281" s="675"/>
      <c r="O281" s="675"/>
      <c r="P281" s="675"/>
      <c r="Q281" s="675"/>
      <c r="R281" s="675"/>
      <c r="S281" s="675"/>
      <c r="T281" s="891"/>
      <c r="U281" s="675"/>
      <c r="V281" s="675"/>
      <c r="W281" s="675"/>
      <c r="X281" s="675"/>
      <c r="Y281" s="675"/>
      <c r="Z281" s="675"/>
      <c r="AA281" s="675"/>
      <c r="AB281" s="675"/>
      <c r="AC281" s="675"/>
      <c r="AD281" s="675"/>
      <c r="AE281" s="675"/>
      <c r="AF281" s="675"/>
      <c r="AG281" s="675"/>
      <c r="AH281" s="675"/>
      <c r="AI281" s="675"/>
      <c r="AJ281" s="675"/>
      <c r="AK281" s="675"/>
      <c r="AL281" s="675"/>
      <c r="AM281" s="675"/>
      <c r="AN281" s="675"/>
      <c r="AO281" s="675"/>
      <c r="AP281" s="675"/>
      <c r="AQ281" s="675"/>
      <c r="AR281" s="675"/>
      <c r="AS281" s="675"/>
      <c r="AT281" s="675"/>
      <c r="AU281" s="752"/>
      <c r="AV281" s="752"/>
      <c r="AW281" s="752"/>
      <c r="AX281" s="752"/>
      <c r="AY281" s="752"/>
      <c r="AZ281" s="675"/>
      <c r="BA281" s="675"/>
      <c r="BB281" s="675"/>
      <c r="BC281" s="675"/>
      <c r="BD281" s="675"/>
      <c r="BE281" s="675"/>
      <c r="BF281" s="675"/>
      <c r="BG281" s="675"/>
      <c r="BH281" s="675"/>
      <c r="BI281" s="675"/>
      <c r="BJ281" s="675"/>
      <c r="BK281" s="675"/>
      <c r="BL281" s="675"/>
      <c r="BM281" s="675"/>
      <c r="BN281" s="675"/>
      <c r="BO281" s="675"/>
      <c r="BP281" s="675"/>
      <c r="BQ281" s="675"/>
      <c r="BR281" s="675"/>
      <c r="BS281" s="675"/>
      <c r="BT281" s="675"/>
      <c r="BU281" s="675"/>
      <c r="BV281" s="675"/>
      <c r="BW281" s="675"/>
      <c r="BX281" s="675"/>
      <c r="BY281" s="675"/>
      <c r="BZ281" s="675"/>
      <c r="CA281" s="675"/>
      <c r="CB281" s="675"/>
      <c r="CC281" s="675"/>
      <c r="CD281" s="675"/>
      <c r="CE281" s="675"/>
      <c r="CF281" s="675"/>
      <c r="CG281" s="675"/>
      <c r="CH281" s="675"/>
      <c r="CI281" s="675"/>
      <c r="CJ281" s="675"/>
      <c r="CK281" s="675"/>
      <c r="CL281" s="675"/>
      <c r="CM281" s="675"/>
      <c r="CN281" s="675"/>
      <c r="CO281" s="675"/>
      <c r="CP281" s="675"/>
      <c r="CQ281" s="675"/>
      <c r="CR281" s="675"/>
      <c r="CS281" s="675"/>
      <c r="CT281" s="675"/>
      <c r="CU281" s="675"/>
      <c r="CV281" s="675"/>
      <c r="CW281" s="675"/>
      <c r="CX281" s="675"/>
      <c r="CY281" s="675"/>
      <c r="CZ281" s="675"/>
      <c r="DA281" s="675"/>
      <c r="DB281" s="675"/>
      <c r="DC281" s="675"/>
      <c r="DD281" s="675"/>
      <c r="DE281" s="675"/>
      <c r="DF281" s="675"/>
      <c r="DG281" s="675"/>
      <c r="DH281" s="675"/>
      <c r="DI281" s="675"/>
      <c r="DJ281" s="675"/>
      <c r="DK281" s="675"/>
      <c r="DL281" s="675"/>
      <c r="DM281" s="675"/>
      <c r="DN281" s="675"/>
      <c r="DO281" s="675"/>
      <c r="DP281" s="675"/>
      <c r="DQ281" s="675"/>
      <c r="DR281" s="675"/>
      <c r="DS281" s="675"/>
      <c r="DT281" s="675"/>
      <c r="DU281" s="675"/>
      <c r="DV281" s="675"/>
      <c r="DW281" s="675"/>
      <c r="DX281" s="675"/>
      <c r="DY281" s="675"/>
      <c r="DZ281" s="675"/>
      <c r="EA281" s="675"/>
      <c r="EB281" s="675"/>
      <c r="EC281" s="675"/>
      <c r="ED281" s="675"/>
      <c r="EE281" s="675"/>
      <c r="EF281" s="675"/>
      <c r="EG281" s="675"/>
      <c r="EH281" s="675"/>
      <c r="EI281" s="675"/>
      <c r="EJ281" s="675"/>
      <c r="EK281" s="675"/>
      <c r="EL281" s="675"/>
      <c r="EM281" s="675"/>
      <c r="EN281" s="675"/>
      <c r="EO281" s="675"/>
      <c r="EP281" s="675"/>
    </row>
    <row r="282" spans="1:146" x14ac:dyDescent="0.15">
      <c r="A282" s="675"/>
      <c r="B282" s="675"/>
      <c r="C282" s="675"/>
      <c r="D282" s="675"/>
      <c r="E282" s="675"/>
      <c r="F282" s="675"/>
      <c r="G282" s="675"/>
      <c r="H282" s="675"/>
      <c r="I282" s="675"/>
      <c r="J282" s="675"/>
      <c r="K282" s="675"/>
      <c r="L282" s="675"/>
      <c r="M282" s="675"/>
      <c r="N282" s="675"/>
      <c r="O282" s="675"/>
      <c r="P282" s="675"/>
      <c r="Q282" s="675"/>
      <c r="R282" s="675"/>
      <c r="S282" s="675"/>
      <c r="T282" s="891"/>
      <c r="U282" s="675"/>
      <c r="V282" s="675"/>
      <c r="W282" s="675"/>
      <c r="X282" s="675"/>
      <c r="Y282" s="675"/>
      <c r="Z282" s="675"/>
      <c r="AA282" s="675"/>
      <c r="AB282" s="675"/>
      <c r="AC282" s="675"/>
      <c r="AD282" s="675"/>
      <c r="AE282" s="675"/>
      <c r="AF282" s="675"/>
      <c r="AG282" s="675"/>
      <c r="AH282" s="675"/>
      <c r="AI282" s="675"/>
      <c r="AJ282" s="675"/>
      <c r="AK282" s="675"/>
      <c r="AL282" s="675"/>
      <c r="AM282" s="675"/>
      <c r="AN282" s="675"/>
      <c r="AO282" s="675"/>
      <c r="AP282" s="675"/>
      <c r="AQ282" s="675"/>
      <c r="AR282" s="675"/>
      <c r="AS282" s="675"/>
      <c r="AT282" s="675"/>
      <c r="AU282" s="752"/>
      <c r="AV282" s="752"/>
      <c r="AW282" s="752"/>
      <c r="AX282" s="752"/>
      <c r="AY282" s="752"/>
      <c r="AZ282" s="675"/>
      <c r="BA282" s="675"/>
      <c r="BB282" s="675"/>
      <c r="BC282" s="675"/>
      <c r="BD282" s="675"/>
      <c r="BE282" s="675"/>
      <c r="BF282" s="675"/>
      <c r="BG282" s="675"/>
      <c r="BH282" s="675"/>
      <c r="BI282" s="675"/>
      <c r="BJ282" s="675"/>
      <c r="BK282" s="675"/>
      <c r="BL282" s="675"/>
      <c r="BM282" s="675"/>
      <c r="BN282" s="675"/>
      <c r="BO282" s="675"/>
      <c r="BP282" s="675"/>
      <c r="BQ282" s="675"/>
      <c r="BR282" s="675"/>
      <c r="BS282" s="675"/>
      <c r="BT282" s="675"/>
      <c r="BU282" s="675"/>
      <c r="BV282" s="675"/>
      <c r="BW282" s="675"/>
      <c r="BX282" s="675"/>
      <c r="BY282" s="675"/>
      <c r="BZ282" s="675"/>
      <c r="CA282" s="675"/>
      <c r="CB282" s="675"/>
      <c r="CC282" s="675"/>
      <c r="CD282" s="675"/>
      <c r="CE282" s="675"/>
      <c r="CF282" s="675"/>
      <c r="CG282" s="675"/>
      <c r="CH282" s="675"/>
      <c r="CI282" s="675"/>
      <c r="CJ282" s="675"/>
      <c r="CK282" s="675"/>
      <c r="CL282" s="675"/>
      <c r="CM282" s="675"/>
      <c r="CN282" s="675"/>
      <c r="CO282" s="675"/>
      <c r="CP282" s="675"/>
      <c r="CQ282" s="675"/>
      <c r="CR282" s="675"/>
      <c r="CS282" s="675"/>
      <c r="CT282" s="675"/>
      <c r="CU282" s="675"/>
      <c r="CV282" s="675"/>
      <c r="CW282" s="675"/>
      <c r="CX282" s="675"/>
      <c r="CY282" s="675"/>
      <c r="CZ282" s="675"/>
      <c r="DA282" s="675"/>
      <c r="DB282" s="675"/>
      <c r="DC282" s="675"/>
      <c r="DD282" s="675"/>
      <c r="DE282" s="675"/>
      <c r="DF282" s="675"/>
      <c r="DG282" s="675"/>
      <c r="DH282" s="675"/>
      <c r="DI282" s="675"/>
      <c r="DJ282" s="675"/>
      <c r="DK282" s="675"/>
      <c r="DL282" s="675"/>
      <c r="DM282" s="675"/>
      <c r="DN282" s="675"/>
      <c r="DO282" s="675"/>
      <c r="DP282" s="675"/>
      <c r="DQ282" s="675"/>
      <c r="DR282" s="675"/>
      <c r="DS282" s="675"/>
      <c r="DT282" s="675"/>
      <c r="DU282" s="675"/>
      <c r="DV282" s="675"/>
      <c r="DW282" s="675"/>
      <c r="DX282" s="675"/>
      <c r="DY282" s="675"/>
      <c r="DZ282" s="675"/>
      <c r="EA282" s="675"/>
      <c r="EB282" s="675"/>
      <c r="EC282" s="675"/>
      <c r="ED282" s="675"/>
      <c r="EE282" s="675"/>
      <c r="EF282" s="675"/>
      <c r="EG282" s="675"/>
      <c r="EH282" s="675"/>
      <c r="EI282" s="675"/>
      <c r="EJ282" s="675"/>
      <c r="EK282" s="675"/>
      <c r="EL282" s="675"/>
      <c r="EM282" s="675"/>
      <c r="EN282" s="675"/>
      <c r="EO282" s="675"/>
      <c r="EP282" s="675"/>
    </row>
    <row r="283" spans="1:146" x14ac:dyDescent="0.15">
      <c r="A283" s="675"/>
      <c r="B283" s="675"/>
      <c r="C283" s="675"/>
      <c r="D283" s="675"/>
      <c r="E283" s="675"/>
      <c r="F283" s="675"/>
      <c r="G283" s="675"/>
      <c r="H283" s="675"/>
      <c r="I283" s="675"/>
      <c r="J283" s="675"/>
      <c r="K283" s="675"/>
      <c r="L283" s="675"/>
      <c r="M283" s="675"/>
      <c r="N283" s="675"/>
      <c r="O283" s="675"/>
      <c r="P283" s="675"/>
      <c r="Q283" s="675"/>
      <c r="R283" s="675"/>
      <c r="S283" s="675"/>
      <c r="T283" s="891"/>
      <c r="U283" s="675"/>
      <c r="V283" s="675"/>
      <c r="W283" s="675"/>
      <c r="X283" s="675"/>
      <c r="Y283" s="675"/>
      <c r="Z283" s="675"/>
      <c r="AA283" s="675"/>
      <c r="AB283" s="675"/>
      <c r="AC283" s="675"/>
      <c r="AD283" s="675"/>
      <c r="AE283" s="675"/>
      <c r="AF283" s="675"/>
      <c r="AG283" s="675"/>
      <c r="AH283" s="675"/>
      <c r="AI283" s="675"/>
      <c r="AJ283" s="675"/>
      <c r="AK283" s="675"/>
      <c r="AL283" s="675"/>
      <c r="AM283" s="675"/>
      <c r="AN283" s="675"/>
      <c r="AO283" s="675"/>
      <c r="AP283" s="675"/>
      <c r="AQ283" s="675"/>
      <c r="AR283" s="675"/>
      <c r="AS283" s="675"/>
      <c r="AT283" s="675"/>
      <c r="AU283" s="752"/>
      <c r="AV283" s="752"/>
      <c r="AW283" s="752"/>
      <c r="AX283" s="752"/>
      <c r="AY283" s="752"/>
      <c r="AZ283" s="675"/>
      <c r="BA283" s="675"/>
      <c r="BB283" s="675"/>
      <c r="BC283" s="675"/>
      <c r="BD283" s="675"/>
      <c r="BE283" s="675"/>
      <c r="BF283" s="675"/>
      <c r="BG283" s="675"/>
      <c r="BH283" s="675"/>
      <c r="BI283" s="675"/>
      <c r="BJ283" s="675"/>
      <c r="BK283" s="675"/>
      <c r="BL283" s="675"/>
      <c r="BM283" s="675"/>
      <c r="BN283" s="675"/>
      <c r="BO283" s="675"/>
      <c r="BP283" s="675"/>
      <c r="BQ283" s="675"/>
      <c r="BR283" s="675"/>
      <c r="BS283" s="675"/>
      <c r="BT283" s="675"/>
      <c r="BU283" s="675"/>
      <c r="BV283" s="675"/>
      <c r="BW283" s="675"/>
      <c r="BX283" s="675"/>
      <c r="BY283" s="675"/>
      <c r="BZ283" s="675"/>
      <c r="CA283" s="675"/>
      <c r="CB283" s="675"/>
      <c r="CC283" s="675"/>
      <c r="CD283" s="675"/>
      <c r="CE283" s="675"/>
      <c r="CF283" s="675"/>
      <c r="CG283" s="675"/>
      <c r="CH283" s="675"/>
      <c r="CI283" s="675"/>
      <c r="CJ283" s="675"/>
      <c r="CK283" s="675"/>
      <c r="CL283" s="675"/>
      <c r="CM283" s="675"/>
      <c r="CN283" s="675"/>
      <c r="CO283" s="675"/>
      <c r="CP283" s="675"/>
      <c r="CQ283" s="675"/>
      <c r="CR283" s="675"/>
      <c r="CS283" s="675"/>
      <c r="CT283" s="675"/>
      <c r="CU283" s="675"/>
      <c r="CV283" s="675"/>
      <c r="CW283" s="675"/>
      <c r="CX283" s="675"/>
      <c r="CY283" s="675"/>
      <c r="CZ283" s="675"/>
      <c r="DA283" s="675"/>
      <c r="DB283" s="675"/>
      <c r="DC283" s="675"/>
      <c r="DD283" s="675"/>
      <c r="DE283" s="675"/>
      <c r="DF283" s="675"/>
      <c r="DG283" s="675"/>
      <c r="DH283" s="675"/>
      <c r="DI283" s="675"/>
      <c r="DJ283" s="675"/>
      <c r="DK283" s="675"/>
      <c r="DL283" s="675"/>
      <c r="DM283" s="675"/>
      <c r="DN283" s="675"/>
      <c r="DO283" s="675"/>
      <c r="DP283" s="675"/>
      <c r="DQ283" s="675"/>
      <c r="DR283" s="675"/>
      <c r="DS283" s="675"/>
      <c r="DT283" s="675"/>
      <c r="DU283" s="675"/>
      <c r="DV283" s="675"/>
      <c r="DW283" s="675"/>
      <c r="DX283" s="675"/>
      <c r="DY283" s="675"/>
      <c r="DZ283" s="675"/>
      <c r="EA283" s="675"/>
      <c r="EB283" s="675"/>
      <c r="EC283" s="675"/>
      <c r="ED283" s="675"/>
      <c r="EE283" s="675"/>
      <c r="EF283" s="675"/>
      <c r="EG283" s="675"/>
      <c r="EH283" s="675"/>
      <c r="EI283" s="675"/>
      <c r="EJ283" s="675"/>
      <c r="EK283" s="675"/>
      <c r="EL283" s="675"/>
      <c r="EM283" s="675"/>
      <c r="EN283" s="675"/>
      <c r="EO283" s="675"/>
      <c r="EP283" s="675"/>
    </row>
    <row r="284" spans="1:146" x14ac:dyDescent="0.15">
      <c r="A284" s="675"/>
      <c r="B284" s="675"/>
      <c r="C284" s="675"/>
      <c r="D284" s="675"/>
      <c r="E284" s="675"/>
      <c r="F284" s="675"/>
      <c r="G284" s="675"/>
      <c r="H284" s="675"/>
      <c r="I284" s="675"/>
      <c r="J284" s="675"/>
      <c r="K284" s="675"/>
      <c r="L284" s="675"/>
      <c r="M284" s="675"/>
      <c r="N284" s="675"/>
      <c r="O284" s="675"/>
      <c r="P284" s="675"/>
      <c r="Q284" s="675"/>
      <c r="R284" s="675"/>
      <c r="S284" s="675"/>
      <c r="T284" s="891"/>
      <c r="U284" s="675"/>
      <c r="V284" s="675"/>
      <c r="W284" s="675"/>
      <c r="X284" s="675"/>
      <c r="Y284" s="675"/>
      <c r="Z284" s="675"/>
      <c r="AA284" s="675"/>
      <c r="AB284" s="675"/>
      <c r="AC284" s="675"/>
      <c r="AD284" s="675"/>
      <c r="AE284" s="675"/>
      <c r="AF284" s="675"/>
      <c r="AG284" s="675"/>
      <c r="AH284" s="675"/>
      <c r="AI284" s="675"/>
      <c r="AJ284" s="675"/>
      <c r="AK284" s="675"/>
      <c r="AL284" s="675"/>
      <c r="AM284" s="675"/>
      <c r="AN284" s="675"/>
      <c r="AO284" s="675"/>
      <c r="AP284" s="675"/>
      <c r="AQ284" s="675"/>
      <c r="AR284" s="675"/>
      <c r="AS284" s="675"/>
      <c r="AT284" s="675"/>
      <c r="AU284" s="752"/>
      <c r="AV284" s="752"/>
      <c r="AW284" s="752"/>
      <c r="AX284" s="752"/>
      <c r="AY284" s="752"/>
      <c r="AZ284" s="675"/>
      <c r="BA284" s="675"/>
      <c r="BB284" s="675"/>
      <c r="BC284" s="675"/>
      <c r="BD284" s="675"/>
      <c r="BE284" s="675"/>
      <c r="BF284" s="675"/>
      <c r="BG284" s="675"/>
      <c r="BH284" s="675"/>
      <c r="BI284" s="675"/>
      <c r="BJ284" s="675"/>
      <c r="BK284" s="675"/>
      <c r="BL284" s="675"/>
      <c r="BM284" s="675"/>
      <c r="BN284" s="675"/>
      <c r="BO284" s="675"/>
      <c r="BP284" s="675"/>
      <c r="BQ284" s="675"/>
      <c r="BR284" s="675"/>
      <c r="BS284" s="675"/>
      <c r="BT284" s="675"/>
      <c r="BU284" s="675"/>
      <c r="BV284" s="675"/>
      <c r="BW284" s="675"/>
      <c r="BX284" s="675"/>
      <c r="BY284" s="675"/>
      <c r="BZ284" s="675"/>
      <c r="CA284" s="675"/>
      <c r="CB284" s="675"/>
      <c r="CC284" s="675"/>
      <c r="CD284" s="675"/>
      <c r="CE284" s="675"/>
      <c r="CF284" s="675"/>
      <c r="CG284" s="675"/>
      <c r="CH284" s="675"/>
      <c r="CI284" s="675"/>
      <c r="CJ284" s="675"/>
      <c r="CK284" s="675"/>
      <c r="CL284" s="675"/>
      <c r="CM284" s="675"/>
      <c r="CN284" s="675"/>
      <c r="CO284" s="675"/>
      <c r="CP284" s="675"/>
      <c r="CQ284" s="675"/>
      <c r="CR284" s="675"/>
      <c r="CS284" s="675"/>
      <c r="CT284" s="675"/>
      <c r="CU284" s="675"/>
      <c r="CV284" s="675"/>
      <c r="CW284" s="675"/>
      <c r="CX284" s="675"/>
      <c r="CY284" s="675"/>
      <c r="CZ284" s="675"/>
      <c r="DA284" s="675"/>
      <c r="DB284" s="675"/>
      <c r="DC284" s="675"/>
      <c r="DD284" s="675"/>
      <c r="DE284" s="675"/>
      <c r="DF284" s="675"/>
      <c r="DG284" s="675"/>
      <c r="DH284" s="675"/>
      <c r="DI284" s="675"/>
      <c r="DJ284" s="675"/>
      <c r="DK284" s="675"/>
      <c r="DL284" s="675"/>
      <c r="DM284" s="675"/>
      <c r="DN284" s="675"/>
      <c r="DO284" s="675"/>
      <c r="DP284" s="675"/>
      <c r="DQ284" s="675"/>
      <c r="DR284" s="675"/>
      <c r="DS284" s="675"/>
      <c r="DT284" s="675"/>
      <c r="DU284" s="675"/>
      <c r="DV284" s="675"/>
      <c r="DW284" s="675"/>
      <c r="DX284" s="675"/>
      <c r="DY284" s="675"/>
      <c r="DZ284" s="675"/>
      <c r="EA284" s="675"/>
      <c r="EB284" s="675"/>
      <c r="EC284" s="675"/>
      <c r="ED284" s="675"/>
      <c r="EE284" s="675"/>
      <c r="EF284" s="675"/>
      <c r="EG284" s="675"/>
      <c r="EH284" s="675"/>
      <c r="EI284" s="675"/>
      <c r="EJ284" s="675"/>
      <c r="EK284" s="675"/>
      <c r="EL284" s="675"/>
      <c r="EM284" s="675"/>
      <c r="EN284" s="675"/>
      <c r="EO284" s="675"/>
      <c r="EP284" s="675"/>
    </row>
    <row r="285" spans="1:146" x14ac:dyDescent="0.15">
      <c r="A285" s="675"/>
      <c r="B285" s="675"/>
      <c r="C285" s="675"/>
      <c r="D285" s="675"/>
      <c r="E285" s="675"/>
      <c r="F285" s="675"/>
      <c r="G285" s="675"/>
      <c r="H285" s="675"/>
      <c r="I285" s="675"/>
      <c r="J285" s="675"/>
      <c r="K285" s="675"/>
      <c r="L285" s="675"/>
      <c r="M285" s="675"/>
      <c r="N285" s="675"/>
      <c r="O285" s="675"/>
      <c r="P285" s="675"/>
      <c r="Q285" s="675"/>
      <c r="R285" s="675"/>
      <c r="S285" s="675"/>
      <c r="T285" s="891"/>
      <c r="U285" s="675"/>
      <c r="V285" s="675"/>
      <c r="W285" s="675"/>
      <c r="X285" s="675"/>
      <c r="Y285" s="675"/>
      <c r="Z285" s="675"/>
      <c r="AA285" s="675"/>
      <c r="AB285" s="675"/>
      <c r="AC285" s="675"/>
      <c r="AD285" s="675"/>
      <c r="AE285" s="675"/>
      <c r="AF285" s="675"/>
      <c r="AG285" s="675"/>
      <c r="AH285" s="675"/>
      <c r="AI285" s="675"/>
      <c r="AJ285" s="675"/>
      <c r="AK285" s="675"/>
      <c r="AL285" s="675"/>
      <c r="AM285" s="675"/>
      <c r="AN285" s="675"/>
      <c r="AO285" s="675"/>
      <c r="AP285" s="675"/>
      <c r="AQ285" s="675"/>
      <c r="AR285" s="675"/>
      <c r="AS285" s="675"/>
      <c r="AT285" s="675"/>
      <c r="AU285" s="752"/>
      <c r="AV285" s="752"/>
      <c r="AW285" s="752"/>
      <c r="AX285" s="752"/>
      <c r="AY285" s="752"/>
      <c r="AZ285" s="675"/>
      <c r="BA285" s="675"/>
      <c r="BB285" s="675"/>
      <c r="BC285" s="675"/>
      <c r="BD285" s="675"/>
      <c r="BE285" s="675"/>
      <c r="BF285" s="675"/>
      <c r="BG285" s="675"/>
      <c r="BH285" s="675"/>
      <c r="BI285" s="675"/>
      <c r="BJ285" s="675"/>
      <c r="BK285" s="675"/>
      <c r="BL285" s="675"/>
      <c r="BM285" s="675"/>
      <c r="BN285" s="675"/>
      <c r="BO285" s="675"/>
      <c r="BP285" s="675"/>
      <c r="BQ285" s="675"/>
      <c r="BR285" s="675"/>
      <c r="BS285" s="675"/>
      <c r="BT285" s="675"/>
      <c r="BU285" s="675"/>
      <c r="BV285" s="675"/>
      <c r="BW285" s="675"/>
      <c r="BX285" s="675"/>
      <c r="BY285" s="675"/>
      <c r="BZ285" s="675"/>
      <c r="CA285" s="675"/>
      <c r="CB285" s="675"/>
      <c r="CC285" s="675"/>
      <c r="CD285" s="675"/>
      <c r="CE285" s="675"/>
      <c r="CF285" s="675"/>
      <c r="CG285" s="675"/>
      <c r="CH285" s="675"/>
      <c r="CI285" s="675"/>
      <c r="CJ285" s="675"/>
      <c r="CK285" s="675"/>
      <c r="CL285" s="675"/>
      <c r="CM285" s="675"/>
      <c r="CN285" s="675"/>
      <c r="CO285" s="675"/>
      <c r="CP285" s="675"/>
      <c r="CQ285" s="675"/>
      <c r="CR285" s="675"/>
      <c r="CS285" s="675"/>
      <c r="CT285" s="675"/>
      <c r="CU285" s="675"/>
      <c r="CV285" s="675"/>
      <c r="CW285" s="675"/>
      <c r="CX285" s="675"/>
      <c r="CY285" s="675"/>
      <c r="CZ285" s="675"/>
      <c r="DA285" s="675"/>
      <c r="DB285" s="675"/>
      <c r="DC285" s="675"/>
      <c r="DD285" s="675"/>
      <c r="DE285" s="675"/>
      <c r="DF285" s="675"/>
      <c r="DG285" s="675"/>
      <c r="DH285" s="675"/>
      <c r="DI285" s="675"/>
      <c r="DJ285" s="675"/>
      <c r="DK285" s="675"/>
      <c r="DL285" s="675"/>
      <c r="DM285" s="675"/>
      <c r="DN285" s="675"/>
      <c r="DO285" s="675"/>
      <c r="DP285" s="675"/>
      <c r="DQ285" s="675"/>
      <c r="DR285" s="675"/>
      <c r="DS285" s="675"/>
      <c r="DT285" s="675"/>
      <c r="DU285" s="675"/>
      <c r="DV285" s="675"/>
      <c r="DW285" s="675"/>
      <c r="DX285" s="675"/>
      <c r="DY285" s="675"/>
      <c r="DZ285" s="675"/>
      <c r="EA285" s="675"/>
      <c r="EB285" s="675"/>
      <c r="EC285" s="675"/>
      <c r="ED285" s="675"/>
      <c r="EE285" s="675"/>
      <c r="EF285" s="675"/>
      <c r="EG285" s="675"/>
      <c r="EH285" s="675"/>
      <c r="EI285" s="675"/>
      <c r="EJ285" s="675"/>
      <c r="EK285" s="675"/>
      <c r="EL285" s="675"/>
      <c r="EM285" s="675"/>
      <c r="EN285" s="675"/>
      <c r="EO285" s="675"/>
      <c r="EP285" s="675"/>
    </row>
    <row r="286" spans="1:146" x14ac:dyDescent="0.15">
      <c r="A286" s="675"/>
      <c r="B286" s="675"/>
      <c r="C286" s="675"/>
      <c r="D286" s="675"/>
      <c r="E286" s="675"/>
      <c r="F286" s="675"/>
      <c r="G286" s="675"/>
      <c r="H286" s="675"/>
      <c r="I286" s="675"/>
      <c r="J286" s="675"/>
      <c r="K286" s="675"/>
      <c r="L286" s="675"/>
      <c r="M286" s="675"/>
      <c r="N286" s="675"/>
      <c r="O286" s="675"/>
      <c r="P286" s="675"/>
      <c r="Q286" s="675"/>
      <c r="R286" s="675"/>
      <c r="S286" s="675"/>
      <c r="T286" s="891"/>
      <c r="U286" s="675"/>
      <c r="V286" s="675"/>
      <c r="W286" s="675"/>
      <c r="X286" s="675"/>
      <c r="Y286" s="675"/>
      <c r="Z286" s="675"/>
      <c r="AA286" s="675"/>
      <c r="AB286" s="675"/>
      <c r="AC286" s="675"/>
      <c r="AD286" s="675"/>
      <c r="AE286" s="675"/>
      <c r="AF286" s="675"/>
      <c r="AG286" s="675"/>
      <c r="AH286" s="675"/>
      <c r="AI286" s="675"/>
      <c r="AJ286" s="675"/>
      <c r="AK286" s="675"/>
      <c r="AL286" s="675"/>
      <c r="AM286" s="675"/>
      <c r="AN286" s="675"/>
      <c r="AO286" s="675"/>
      <c r="AP286" s="675"/>
      <c r="AQ286" s="675"/>
      <c r="AR286" s="675"/>
      <c r="AS286" s="675"/>
      <c r="AT286" s="675"/>
      <c r="AU286" s="752"/>
      <c r="AV286" s="752"/>
      <c r="AW286" s="752"/>
      <c r="AX286" s="752"/>
      <c r="AY286" s="752"/>
      <c r="AZ286" s="675"/>
      <c r="BA286" s="675"/>
      <c r="BB286" s="675"/>
      <c r="BC286" s="675"/>
      <c r="BD286" s="675"/>
      <c r="BE286" s="675"/>
      <c r="BF286" s="675"/>
      <c r="BG286" s="675"/>
      <c r="BH286" s="675"/>
      <c r="BI286" s="675"/>
      <c r="BJ286" s="675"/>
      <c r="BK286" s="675"/>
      <c r="BL286" s="675"/>
      <c r="BM286" s="675"/>
      <c r="BN286" s="675"/>
      <c r="BO286" s="675"/>
      <c r="BP286" s="675"/>
      <c r="BQ286" s="675"/>
      <c r="BR286" s="675"/>
      <c r="BS286" s="675"/>
      <c r="BT286" s="675"/>
      <c r="BU286" s="675"/>
      <c r="BV286" s="675"/>
      <c r="BW286" s="675"/>
      <c r="BX286" s="675"/>
      <c r="BY286" s="675"/>
      <c r="BZ286" s="675"/>
      <c r="CA286" s="675"/>
      <c r="CB286" s="675"/>
      <c r="CC286" s="675"/>
      <c r="CD286" s="675"/>
      <c r="CE286" s="675"/>
      <c r="CF286" s="675"/>
      <c r="CG286" s="675"/>
      <c r="CH286" s="675"/>
      <c r="CI286" s="675"/>
      <c r="CJ286" s="675"/>
      <c r="CK286" s="675"/>
      <c r="CL286" s="675"/>
      <c r="CM286" s="675"/>
      <c r="CN286" s="675"/>
      <c r="CO286" s="675"/>
      <c r="CP286" s="675"/>
      <c r="CQ286" s="675"/>
      <c r="CR286" s="675"/>
      <c r="CS286" s="675"/>
      <c r="CT286" s="675"/>
      <c r="CU286" s="675"/>
      <c r="CV286" s="675"/>
      <c r="CW286" s="675"/>
      <c r="CX286" s="675"/>
      <c r="CY286" s="675"/>
      <c r="CZ286" s="675"/>
      <c r="DA286" s="675"/>
      <c r="DB286" s="675"/>
      <c r="DC286" s="675"/>
      <c r="DD286" s="675"/>
      <c r="DE286" s="675"/>
      <c r="DF286" s="675"/>
      <c r="DG286" s="675"/>
      <c r="DH286" s="675"/>
      <c r="DI286" s="675"/>
      <c r="DJ286" s="675"/>
      <c r="DK286" s="675"/>
      <c r="DL286" s="675"/>
      <c r="DM286" s="675"/>
      <c r="DN286" s="675"/>
      <c r="DO286" s="675"/>
      <c r="DP286" s="675"/>
      <c r="DQ286" s="675"/>
      <c r="DR286" s="675"/>
      <c r="DS286" s="675"/>
      <c r="DT286" s="675"/>
      <c r="DU286" s="675"/>
      <c r="DV286" s="675"/>
      <c r="DW286" s="675"/>
      <c r="DX286" s="675"/>
      <c r="DY286" s="675"/>
      <c r="DZ286" s="675"/>
      <c r="EA286" s="675"/>
      <c r="EB286" s="675"/>
      <c r="EC286" s="675"/>
      <c r="ED286" s="675"/>
      <c r="EE286" s="675"/>
      <c r="EF286" s="675"/>
      <c r="EG286" s="675"/>
      <c r="EH286" s="675"/>
      <c r="EI286" s="675"/>
      <c r="EJ286" s="675"/>
      <c r="EK286" s="675"/>
      <c r="EL286" s="675"/>
      <c r="EM286" s="675"/>
      <c r="EN286" s="675"/>
      <c r="EO286" s="675"/>
      <c r="EP286" s="675"/>
    </row>
    <row r="287" spans="1:146" x14ac:dyDescent="0.15">
      <c r="A287" s="675"/>
      <c r="B287" s="675"/>
      <c r="C287" s="675"/>
      <c r="D287" s="675"/>
      <c r="E287" s="675"/>
      <c r="F287" s="675"/>
      <c r="G287" s="675"/>
      <c r="H287" s="675"/>
      <c r="I287" s="675"/>
      <c r="J287" s="675"/>
      <c r="K287" s="675"/>
      <c r="L287" s="675"/>
      <c r="M287" s="675"/>
      <c r="N287" s="675"/>
      <c r="O287" s="675"/>
      <c r="P287" s="675"/>
      <c r="Q287" s="675"/>
      <c r="R287" s="675"/>
      <c r="S287" s="675"/>
      <c r="T287" s="891"/>
      <c r="U287" s="675"/>
      <c r="V287" s="675"/>
      <c r="W287" s="675"/>
      <c r="X287" s="675"/>
      <c r="Y287" s="675"/>
      <c r="Z287" s="675"/>
      <c r="AA287" s="675"/>
      <c r="AB287" s="675"/>
      <c r="AC287" s="675"/>
      <c r="AD287" s="675"/>
      <c r="AE287" s="675"/>
      <c r="AF287" s="675"/>
      <c r="AG287" s="675"/>
      <c r="AH287" s="675"/>
      <c r="AI287" s="675"/>
      <c r="AJ287" s="675"/>
      <c r="AK287" s="675"/>
      <c r="AL287" s="675"/>
      <c r="AM287" s="675"/>
      <c r="AN287" s="675"/>
      <c r="AO287" s="675"/>
      <c r="AP287" s="675"/>
      <c r="AQ287" s="675"/>
      <c r="AR287" s="675"/>
      <c r="AS287" s="675"/>
      <c r="AT287" s="675"/>
      <c r="AU287" s="752"/>
      <c r="AV287" s="752"/>
      <c r="AW287" s="752"/>
      <c r="AX287" s="752"/>
      <c r="AY287" s="752"/>
      <c r="AZ287" s="675"/>
      <c r="BA287" s="675"/>
      <c r="BB287" s="675"/>
      <c r="BC287" s="675"/>
      <c r="BD287" s="675"/>
      <c r="BE287" s="675"/>
      <c r="BF287" s="675"/>
      <c r="BG287" s="675"/>
      <c r="BH287" s="675"/>
      <c r="BI287" s="675"/>
      <c r="BJ287" s="675"/>
      <c r="BK287" s="675"/>
      <c r="BL287" s="675"/>
      <c r="BM287" s="675"/>
      <c r="BN287" s="675"/>
      <c r="BO287" s="675"/>
      <c r="BP287" s="675"/>
      <c r="BQ287" s="675"/>
      <c r="BR287" s="675"/>
      <c r="BS287" s="675"/>
      <c r="BT287" s="675"/>
      <c r="BU287" s="675"/>
      <c r="BV287" s="675"/>
      <c r="BW287" s="675"/>
      <c r="BX287" s="675"/>
      <c r="BY287" s="675"/>
      <c r="BZ287" s="675"/>
      <c r="CA287" s="675"/>
      <c r="CB287" s="675"/>
      <c r="CC287" s="675"/>
      <c r="CD287" s="675"/>
      <c r="CE287" s="675"/>
      <c r="CF287" s="675"/>
      <c r="CG287" s="675"/>
      <c r="CH287" s="675"/>
      <c r="CI287" s="675"/>
      <c r="CJ287" s="675"/>
      <c r="CK287" s="675"/>
      <c r="CL287" s="675"/>
      <c r="CM287" s="675"/>
      <c r="CN287" s="675"/>
      <c r="CO287" s="675"/>
      <c r="CP287" s="675"/>
      <c r="CQ287" s="675"/>
      <c r="CR287" s="675"/>
      <c r="CS287" s="675"/>
      <c r="CT287" s="675"/>
      <c r="CU287" s="675"/>
      <c r="CV287" s="675"/>
      <c r="CW287" s="675"/>
      <c r="CX287" s="675"/>
      <c r="CY287" s="675"/>
      <c r="CZ287" s="675"/>
      <c r="DA287" s="675"/>
      <c r="DB287" s="675"/>
      <c r="DC287" s="675"/>
      <c r="DD287" s="675"/>
      <c r="DE287" s="675"/>
      <c r="DF287" s="675"/>
      <c r="DG287" s="675"/>
      <c r="DH287" s="675"/>
      <c r="DI287" s="675"/>
      <c r="DJ287" s="675"/>
      <c r="DK287" s="675"/>
      <c r="DL287" s="675"/>
      <c r="DM287" s="675"/>
      <c r="DN287" s="675"/>
      <c r="DO287" s="675"/>
      <c r="DP287" s="675"/>
      <c r="DQ287" s="675"/>
      <c r="DR287" s="675"/>
      <c r="DS287" s="675"/>
      <c r="DT287" s="675"/>
      <c r="DU287" s="675"/>
      <c r="DV287" s="675"/>
      <c r="DW287" s="675"/>
      <c r="DX287" s="675"/>
      <c r="DY287" s="675"/>
      <c r="DZ287" s="675"/>
      <c r="EA287" s="675"/>
      <c r="EB287" s="675"/>
      <c r="EC287" s="675"/>
      <c r="ED287" s="675"/>
      <c r="EE287" s="675"/>
      <c r="EF287" s="675"/>
      <c r="EG287" s="675"/>
      <c r="EH287" s="675"/>
      <c r="EI287" s="675"/>
      <c r="EJ287" s="675"/>
      <c r="EK287" s="675"/>
      <c r="EL287" s="675"/>
      <c r="EM287" s="675"/>
      <c r="EN287" s="675"/>
      <c r="EO287" s="675"/>
      <c r="EP287" s="675"/>
    </row>
    <row r="288" spans="1:146" x14ac:dyDescent="0.15">
      <c r="A288" s="675"/>
      <c r="B288" s="675"/>
      <c r="C288" s="675"/>
      <c r="D288" s="675"/>
      <c r="E288" s="675"/>
      <c r="F288" s="675"/>
      <c r="G288" s="675"/>
      <c r="H288" s="675"/>
      <c r="I288" s="675"/>
      <c r="J288" s="675"/>
      <c r="K288" s="675"/>
      <c r="L288" s="675"/>
      <c r="M288" s="675"/>
      <c r="N288" s="675"/>
      <c r="O288" s="675"/>
      <c r="P288" s="675"/>
      <c r="Q288" s="675"/>
      <c r="R288" s="675"/>
      <c r="S288" s="675"/>
      <c r="T288" s="891"/>
      <c r="U288" s="675"/>
      <c r="V288" s="675"/>
      <c r="W288" s="675"/>
      <c r="X288" s="675"/>
      <c r="Y288" s="675"/>
      <c r="Z288" s="675"/>
      <c r="AA288" s="675"/>
      <c r="AB288" s="675"/>
      <c r="AC288" s="675"/>
      <c r="AD288" s="675"/>
      <c r="AE288" s="675"/>
      <c r="AF288" s="675"/>
      <c r="AG288" s="675"/>
      <c r="AH288" s="675"/>
      <c r="AI288" s="675"/>
      <c r="AJ288" s="675"/>
      <c r="AK288" s="675"/>
      <c r="AL288" s="675"/>
      <c r="AM288" s="675"/>
      <c r="AN288" s="675"/>
      <c r="AO288" s="675"/>
      <c r="AP288" s="675"/>
      <c r="AQ288" s="675"/>
      <c r="AR288" s="675"/>
      <c r="AS288" s="675"/>
      <c r="AT288" s="675"/>
      <c r="AU288" s="752"/>
      <c r="AV288" s="752"/>
      <c r="AW288" s="752"/>
      <c r="AX288" s="752"/>
      <c r="AY288" s="752"/>
      <c r="AZ288" s="675"/>
      <c r="BA288" s="675"/>
      <c r="BB288" s="675"/>
      <c r="BC288" s="675"/>
      <c r="BD288" s="675"/>
      <c r="BE288" s="675"/>
      <c r="BF288" s="675"/>
      <c r="BG288" s="675"/>
      <c r="BH288" s="675"/>
      <c r="BI288" s="675"/>
      <c r="BJ288" s="675"/>
      <c r="BK288" s="675"/>
      <c r="BL288" s="675"/>
      <c r="BM288" s="675"/>
      <c r="BN288" s="675"/>
      <c r="BO288" s="675"/>
      <c r="BP288" s="675"/>
      <c r="BQ288" s="675"/>
      <c r="BR288" s="675"/>
      <c r="BS288" s="675"/>
      <c r="BT288" s="675"/>
      <c r="BU288" s="675"/>
      <c r="BV288" s="675"/>
      <c r="BW288" s="675"/>
      <c r="BX288" s="675"/>
      <c r="BY288" s="675"/>
      <c r="BZ288" s="675"/>
      <c r="CA288" s="675"/>
      <c r="CB288" s="675"/>
      <c r="CC288" s="675"/>
      <c r="CD288" s="675"/>
      <c r="CE288" s="675"/>
      <c r="CF288" s="675"/>
      <c r="CG288" s="675"/>
      <c r="CH288" s="675"/>
      <c r="CI288" s="675"/>
      <c r="CJ288" s="675"/>
      <c r="CK288" s="675"/>
      <c r="CL288" s="675"/>
      <c r="CM288" s="675"/>
      <c r="CN288" s="675"/>
      <c r="CO288" s="675"/>
      <c r="CP288" s="675"/>
      <c r="CQ288" s="675"/>
      <c r="CR288" s="675"/>
      <c r="CS288" s="675"/>
      <c r="CT288" s="675"/>
      <c r="CU288" s="675"/>
      <c r="CV288" s="675"/>
      <c r="CW288" s="675"/>
      <c r="CX288" s="675"/>
      <c r="CY288" s="675"/>
      <c r="CZ288" s="675"/>
      <c r="DA288" s="675"/>
      <c r="DB288" s="675"/>
      <c r="DC288" s="675"/>
      <c r="DD288" s="675"/>
      <c r="DE288" s="675"/>
      <c r="DF288" s="675"/>
      <c r="DG288" s="675"/>
      <c r="DH288" s="675"/>
      <c r="DI288" s="675"/>
      <c r="DJ288" s="675"/>
      <c r="DK288" s="675"/>
      <c r="DL288" s="675"/>
      <c r="DM288" s="675"/>
      <c r="DN288" s="675"/>
      <c r="DO288" s="675"/>
      <c r="DP288" s="675"/>
      <c r="DQ288" s="675"/>
      <c r="DR288" s="675"/>
      <c r="DS288" s="675"/>
      <c r="DT288" s="675"/>
      <c r="DU288" s="675"/>
      <c r="DV288" s="675"/>
      <c r="DW288" s="675"/>
      <c r="DX288" s="675"/>
      <c r="DY288" s="675"/>
      <c r="DZ288" s="675"/>
      <c r="EA288" s="675"/>
      <c r="EB288" s="675"/>
      <c r="EC288" s="675"/>
      <c r="ED288" s="675"/>
      <c r="EE288" s="675"/>
      <c r="EF288" s="675"/>
      <c r="EG288" s="675"/>
      <c r="EH288" s="675"/>
      <c r="EI288" s="675"/>
      <c r="EJ288" s="675"/>
      <c r="EK288" s="675"/>
      <c r="EL288" s="675"/>
      <c r="EM288" s="675"/>
      <c r="EN288" s="675"/>
      <c r="EO288" s="675"/>
      <c r="EP288" s="675"/>
    </row>
    <row r="289" spans="1:146" x14ac:dyDescent="0.15">
      <c r="A289" s="675"/>
      <c r="B289" s="675"/>
      <c r="C289" s="675"/>
      <c r="D289" s="675"/>
      <c r="E289" s="675"/>
      <c r="F289" s="675"/>
      <c r="G289" s="675"/>
      <c r="H289" s="675"/>
      <c r="I289" s="675"/>
      <c r="J289" s="675"/>
      <c r="K289" s="675"/>
      <c r="L289" s="675"/>
      <c r="M289" s="675"/>
      <c r="N289" s="675"/>
      <c r="O289" s="675"/>
      <c r="P289" s="675"/>
      <c r="Q289" s="675"/>
      <c r="R289" s="675"/>
      <c r="S289" s="675"/>
      <c r="T289" s="891"/>
      <c r="U289" s="675"/>
      <c r="V289" s="675"/>
      <c r="W289" s="675"/>
      <c r="X289" s="675"/>
      <c r="Y289" s="675"/>
      <c r="Z289" s="675"/>
      <c r="AA289" s="675"/>
      <c r="AB289" s="675"/>
      <c r="AC289" s="675"/>
      <c r="AD289" s="675"/>
      <c r="AE289" s="675"/>
      <c r="AF289" s="675"/>
      <c r="AG289" s="675"/>
      <c r="AH289" s="675"/>
      <c r="AI289" s="675"/>
      <c r="AJ289" s="675"/>
      <c r="AK289" s="675"/>
      <c r="AL289" s="675"/>
      <c r="AM289" s="675"/>
      <c r="AN289" s="675"/>
      <c r="AO289" s="675"/>
      <c r="AP289" s="675"/>
      <c r="AQ289" s="675"/>
      <c r="AR289" s="675"/>
      <c r="AS289" s="675"/>
      <c r="AT289" s="675"/>
      <c r="AU289" s="752"/>
      <c r="AV289" s="752"/>
      <c r="AW289" s="752"/>
      <c r="AX289" s="752"/>
      <c r="AY289" s="752"/>
      <c r="AZ289" s="675"/>
      <c r="BA289" s="675"/>
      <c r="BB289" s="675"/>
      <c r="BC289" s="675"/>
      <c r="BD289" s="675"/>
      <c r="BE289" s="675"/>
      <c r="BF289" s="675"/>
      <c r="BG289" s="675"/>
      <c r="BH289" s="675"/>
      <c r="BI289" s="675"/>
      <c r="BJ289" s="675"/>
      <c r="BK289" s="675"/>
      <c r="BL289" s="675"/>
      <c r="BM289" s="675"/>
      <c r="BN289" s="675"/>
      <c r="BO289" s="675"/>
      <c r="BP289" s="675"/>
      <c r="BQ289" s="675"/>
      <c r="BR289" s="675"/>
      <c r="BS289" s="675"/>
      <c r="BT289" s="675"/>
      <c r="BU289" s="675"/>
      <c r="BV289" s="675"/>
      <c r="BW289" s="675"/>
      <c r="BX289" s="675"/>
      <c r="BY289" s="675"/>
      <c r="BZ289" s="675"/>
      <c r="CA289" s="675"/>
      <c r="CB289" s="675"/>
      <c r="CC289" s="675"/>
      <c r="CD289" s="675"/>
      <c r="CE289" s="675"/>
      <c r="CF289" s="675"/>
      <c r="CG289" s="675"/>
      <c r="CH289" s="675"/>
      <c r="CI289" s="675"/>
      <c r="CJ289" s="675"/>
      <c r="CK289" s="675"/>
      <c r="CL289" s="675"/>
      <c r="CM289" s="675"/>
      <c r="CN289" s="675"/>
      <c r="CO289" s="675"/>
      <c r="CP289" s="675"/>
      <c r="CQ289" s="675"/>
      <c r="CR289" s="675"/>
      <c r="CS289" s="675"/>
      <c r="CT289" s="675"/>
      <c r="CU289" s="675"/>
      <c r="CV289" s="675"/>
      <c r="CW289" s="675"/>
      <c r="CX289" s="675"/>
      <c r="CY289" s="675"/>
      <c r="CZ289" s="675"/>
      <c r="DA289" s="675"/>
      <c r="DB289" s="675"/>
      <c r="DC289" s="675"/>
      <c r="DD289" s="675"/>
      <c r="DE289" s="675"/>
      <c r="DF289" s="675"/>
      <c r="DG289" s="675"/>
      <c r="DH289" s="675"/>
      <c r="DI289" s="675"/>
      <c r="DJ289" s="675"/>
      <c r="DK289" s="675"/>
      <c r="DL289" s="675"/>
      <c r="DM289" s="675"/>
      <c r="DN289" s="675"/>
      <c r="DO289" s="675"/>
      <c r="DP289" s="675"/>
      <c r="DQ289" s="675"/>
      <c r="DR289" s="675"/>
      <c r="DS289" s="675"/>
      <c r="DT289" s="675"/>
      <c r="DU289" s="675"/>
      <c r="DV289" s="675"/>
      <c r="DW289" s="675"/>
      <c r="DX289" s="675"/>
      <c r="DY289" s="675"/>
      <c r="DZ289" s="675"/>
      <c r="EA289" s="675"/>
      <c r="EB289" s="675"/>
      <c r="EC289" s="675"/>
      <c r="ED289" s="675"/>
      <c r="EE289" s="675"/>
      <c r="EF289" s="675"/>
      <c r="EG289" s="675"/>
      <c r="EH289" s="675"/>
      <c r="EI289" s="675"/>
      <c r="EJ289" s="675"/>
      <c r="EK289" s="675"/>
      <c r="EL289" s="675"/>
      <c r="EM289" s="675"/>
      <c r="EN289" s="675"/>
      <c r="EO289" s="675"/>
      <c r="EP289" s="675"/>
    </row>
    <row r="290" spans="1:146" x14ac:dyDescent="0.15">
      <c r="A290" s="675"/>
      <c r="B290" s="675"/>
      <c r="C290" s="675"/>
      <c r="D290" s="675"/>
      <c r="E290" s="675"/>
      <c r="F290" s="675"/>
      <c r="G290" s="675"/>
      <c r="H290" s="675"/>
      <c r="I290" s="675"/>
      <c r="J290" s="675"/>
      <c r="K290" s="675"/>
      <c r="L290" s="675"/>
      <c r="M290" s="675"/>
      <c r="N290" s="675"/>
      <c r="O290" s="675"/>
      <c r="P290" s="675"/>
      <c r="Q290" s="675"/>
      <c r="R290" s="675"/>
      <c r="S290" s="675"/>
      <c r="T290" s="891"/>
      <c r="U290" s="675"/>
      <c r="V290" s="675"/>
      <c r="W290" s="675"/>
      <c r="X290" s="675"/>
      <c r="Y290" s="675"/>
      <c r="Z290" s="675"/>
      <c r="AA290" s="675"/>
      <c r="AB290" s="675"/>
      <c r="AC290" s="675"/>
      <c r="AD290" s="675"/>
      <c r="AE290" s="675"/>
      <c r="AF290" s="675"/>
      <c r="AG290" s="675"/>
      <c r="AH290" s="675"/>
      <c r="AI290" s="675"/>
      <c r="AJ290" s="675"/>
      <c r="AK290" s="675"/>
      <c r="AL290" s="675"/>
      <c r="AM290" s="675"/>
      <c r="AN290" s="675"/>
      <c r="AO290" s="675"/>
      <c r="AP290" s="675"/>
      <c r="AQ290" s="675"/>
      <c r="AR290" s="675"/>
      <c r="AS290" s="675"/>
      <c r="AT290" s="675"/>
      <c r="AU290" s="752"/>
      <c r="AV290" s="752"/>
      <c r="AW290" s="752"/>
      <c r="AX290" s="752"/>
      <c r="AY290" s="752"/>
      <c r="AZ290" s="675"/>
      <c r="BA290" s="675"/>
      <c r="BB290" s="675"/>
      <c r="BC290" s="675"/>
      <c r="BD290" s="675"/>
      <c r="BE290" s="675"/>
      <c r="BF290" s="675"/>
      <c r="BG290" s="675"/>
      <c r="BH290" s="675"/>
      <c r="BI290" s="675"/>
      <c r="BJ290" s="675"/>
      <c r="BK290" s="675"/>
      <c r="BL290" s="675"/>
      <c r="BM290" s="675"/>
      <c r="BN290" s="675"/>
      <c r="BO290" s="675"/>
      <c r="BP290" s="675"/>
      <c r="BQ290" s="675"/>
      <c r="BR290" s="675"/>
      <c r="BS290" s="675"/>
      <c r="BT290" s="675"/>
      <c r="BU290" s="675"/>
      <c r="BV290" s="675"/>
      <c r="BW290" s="675"/>
      <c r="BX290" s="675"/>
      <c r="BY290" s="675"/>
      <c r="BZ290" s="675"/>
      <c r="CA290" s="675"/>
      <c r="CB290" s="675"/>
      <c r="CC290" s="675"/>
      <c r="CD290" s="675"/>
      <c r="CE290" s="675"/>
      <c r="CF290" s="675"/>
      <c r="CG290" s="675"/>
      <c r="CH290" s="675"/>
      <c r="CI290" s="675"/>
      <c r="CJ290" s="675"/>
      <c r="CK290" s="675"/>
      <c r="CL290" s="675"/>
      <c r="CM290" s="675"/>
      <c r="CN290" s="675"/>
      <c r="CO290" s="675"/>
      <c r="CP290" s="675"/>
      <c r="CQ290" s="675"/>
      <c r="CR290" s="675"/>
      <c r="CS290" s="675"/>
      <c r="CT290" s="675"/>
      <c r="CU290" s="675"/>
      <c r="CV290" s="675"/>
      <c r="CW290" s="675"/>
      <c r="CX290" s="675"/>
      <c r="CY290" s="675"/>
      <c r="CZ290" s="675"/>
      <c r="DA290" s="675"/>
      <c r="DB290" s="675"/>
      <c r="DC290" s="675"/>
      <c r="DD290" s="675"/>
      <c r="DE290" s="675"/>
      <c r="DF290" s="675"/>
      <c r="DG290" s="675"/>
      <c r="DH290" s="675"/>
      <c r="DI290" s="675"/>
      <c r="DJ290" s="675"/>
      <c r="DK290" s="675"/>
      <c r="DL290" s="675"/>
      <c r="DM290" s="675"/>
      <c r="DN290" s="675"/>
      <c r="DO290" s="675"/>
      <c r="DP290" s="675"/>
      <c r="DQ290" s="675"/>
      <c r="DR290" s="675"/>
      <c r="DS290" s="675"/>
      <c r="DT290" s="675"/>
      <c r="DU290" s="675"/>
      <c r="DV290" s="675"/>
      <c r="DW290" s="675"/>
      <c r="DX290" s="675"/>
      <c r="DY290" s="675"/>
      <c r="DZ290" s="675"/>
      <c r="EA290" s="675"/>
      <c r="EB290" s="675"/>
      <c r="EC290" s="675"/>
      <c r="ED290" s="675"/>
      <c r="EE290" s="675"/>
      <c r="EF290" s="675"/>
      <c r="EG290" s="675"/>
      <c r="EH290" s="675"/>
      <c r="EI290" s="675"/>
      <c r="EJ290" s="675"/>
      <c r="EK290" s="675"/>
      <c r="EL290" s="675"/>
      <c r="EM290" s="675"/>
      <c r="EN290" s="675"/>
      <c r="EO290" s="675"/>
      <c r="EP290" s="675"/>
    </row>
    <row r="291" spans="1:146" x14ac:dyDescent="0.15">
      <c r="A291" s="675"/>
      <c r="B291" s="675"/>
      <c r="C291" s="675"/>
      <c r="D291" s="675"/>
      <c r="E291" s="675"/>
      <c r="F291" s="675"/>
      <c r="G291" s="675"/>
      <c r="H291" s="675"/>
      <c r="I291" s="675"/>
      <c r="J291" s="675"/>
      <c r="K291" s="675"/>
      <c r="L291" s="675"/>
      <c r="M291" s="675"/>
      <c r="N291" s="675"/>
      <c r="O291" s="675"/>
      <c r="P291" s="675"/>
      <c r="Q291" s="675"/>
      <c r="R291" s="675"/>
      <c r="S291" s="675"/>
      <c r="T291" s="891"/>
      <c r="U291" s="675"/>
      <c r="V291" s="675"/>
      <c r="W291" s="675"/>
      <c r="X291" s="675"/>
      <c r="Y291" s="675"/>
      <c r="Z291" s="675"/>
      <c r="AA291" s="675"/>
      <c r="AB291" s="675"/>
      <c r="AC291" s="675"/>
      <c r="AD291" s="675"/>
      <c r="AE291" s="675"/>
      <c r="AF291" s="675"/>
      <c r="AG291" s="675"/>
      <c r="AH291" s="675"/>
      <c r="AI291" s="675"/>
      <c r="AJ291" s="675"/>
      <c r="AK291" s="675"/>
      <c r="AL291" s="675"/>
      <c r="AM291" s="675"/>
      <c r="AN291" s="675"/>
      <c r="AO291" s="675"/>
      <c r="AP291" s="675"/>
      <c r="AQ291" s="675"/>
      <c r="AR291" s="675"/>
      <c r="AS291" s="675"/>
      <c r="AT291" s="675"/>
      <c r="AU291" s="752"/>
      <c r="AV291" s="752"/>
      <c r="AW291" s="752"/>
      <c r="AX291" s="752"/>
      <c r="AY291" s="752"/>
      <c r="AZ291" s="675"/>
      <c r="BA291" s="675"/>
      <c r="BB291" s="675"/>
      <c r="BC291" s="675"/>
      <c r="BD291" s="675"/>
      <c r="BE291" s="675"/>
      <c r="BF291" s="675"/>
      <c r="BG291" s="675"/>
      <c r="BH291" s="675"/>
      <c r="BI291" s="675"/>
      <c r="BJ291" s="675"/>
      <c r="BK291" s="675"/>
      <c r="BL291" s="675"/>
      <c r="BM291" s="675"/>
      <c r="BN291" s="675"/>
      <c r="BO291" s="675"/>
      <c r="BP291" s="675"/>
      <c r="BQ291" s="675"/>
      <c r="BR291" s="675"/>
      <c r="BS291" s="675"/>
      <c r="BT291" s="675"/>
      <c r="BU291" s="675"/>
      <c r="BV291" s="675"/>
      <c r="BW291" s="675"/>
      <c r="BX291" s="675"/>
      <c r="BY291" s="675"/>
      <c r="BZ291" s="675"/>
      <c r="CA291" s="675"/>
      <c r="CB291" s="675"/>
      <c r="CC291" s="675"/>
      <c r="CD291" s="675"/>
      <c r="CE291" s="675"/>
      <c r="CF291" s="675"/>
      <c r="CG291" s="675"/>
      <c r="CH291" s="675"/>
      <c r="CI291" s="675"/>
      <c r="CJ291" s="675"/>
      <c r="CK291" s="675"/>
      <c r="CL291" s="675"/>
      <c r="CM291" s="675"/>
      <c r="CN291" s="675"/>
      <c r="CO291" s="675"/>
      <c r="CP291" s="675"/>
      <c r="CQ291" s="675"/>
      <c r="CR291" s="675"/>
      <c r="CS291" s="675"/>
      <c r="CT291" s="675"/>
      <c r="CU291" s="675"/>
      <c r="CV291" s="675"/>
      <c r="CW291" s="675"/>
      <c r="CX291" s="675"/>
      <c r="CY291" s="675"/>
      <c r="CZ291" s="675"/>
      <c r="DA291" s="675"/>
      <c r="DB291" s="675"/>
      <c r="DC291" s="675"/>
      <c r="DD291" s="675"/>
      <c r="DE291" s="675"/>
      <c r="DF291" s="675"/>
      <c r="DG291" s="675"/>
      <c r="DH291" s="675"/>
      <c r="DI291" s="675"/>
      <c r="DJ291" s="675"/>
      <c r="DK291" s="675"/>
      <c r="DL291" s="675"/>
      <c r="DM291" s="675"/>
      <c r="DN291" s="675"/>
      <c r="DO291" s="675"/>
      <c r="DP291" s="675"/>
      <c r="DQ291" s="675"/>
      <c r="DR291" s="675"/>
      <c r="DS291" s="675"/>
      <c r="DT291" s="675"/>
      <c r="DU291" s="675"/>
      <c r="DV291" s="675"/>
      <c r="DW291" s="675"/>
      <c r="DX291" s="675"/>
      <c r="DY291" s="675"/>
      <c r="DZ291" s="675"/>
      <c r="EA291" s="675"/>
      <c r="EB291" s="675"/>
      <c r="EC291" s="675"/>
      <c r="ED291" s="675"/>
      <c r="EE291" s="675"/>
      <c r="EF291" s="675"/>
      <c r="EG291" s="675"/>
      <c r="EH291" s="675"/>
      <c r="EI291" s="675"/>
      <c r="EJ291" s="675"/>
      <c r="EK291" s="675"/>
      <c r="EL291" s="675"/>
      <c r="EM291" s="675"/>
      <c r="EN291" s="675"/>
      <c r="EO291" s="675"/>
      <c r="EP291" s="675"/>
    </row>
    <row r="292" spans="1:146" x14ac:dyDescent="0.15">
      <c r="A292" s="675"/>
      <c r="B292" s="675"/>
      <c r="C292" s="675"/>
      <c r="D292" s="675"/>
      <c r="E292" s="675"/>
      <c r="F292" s="675"/>
      <c r="G292" s="675"/>
      <c r="H292" s="675"/>
      <c r="I292" s="675"/>
      <c r="J292" s="675"/>
      <c r="K292" s="675"/>
      <c r="L292" s="675"/>
      <c r="M292" s="675"/>
      <c r="N292" s="675"/>
      <c r="O292" s="675"/>
      <c r="P292" s="675"/>
      <c r="Q292" s="675"/>
      <c r="R292" s="675"/>
      <c r="S292" s="675"/>
      <c r="T292" s="891"/>
      <c r="U292" s="675"/>
      <c r="V292" s="675"/>
      <c r="W292" s="675"/>
      <c r="X292" s="675"/>
      <c r="Y292" s="675"/>
      <c r="Z292" s="675"/>
      <c r="AA292" s="675"/>
      <c r="AB292" s="675"/>
      <c r="AC292" s="675"/>
      <c r="AD292" s="675"/>
      <c r="AE292" s="675"/>
      <c r="AF292" s="675"/>
      <c r="AG292" s="675"/>
      <c r="AH292" s="675"/>
      <c r="AI292" s="675"/>
      <c r="AJ292" s="675"/>
      <c r="AK292" s="675"/>
      <c r="AL292" s="675"/>
      <c r="AM292" s="675"/>
      <c r="AN292" s="675"/>
      <c r="AO292" s="675"/>
      <c r="AP292" s="675"/>
      <c r="AQ292" s="675"/>
      <c r="AR292" s="675"/>
      <c r="AS292" s="675"/>
      <c r="AT292" s="675"/>
      <c r="AU292" s="752"/>
      <c r="AV292" s="752"/>
      <c r="AW292" s="752"/>
      <c r="AX292" s="752"/>
      <c r="AY292" s="752"/>
      <c r="AZ292" s="675"/>
      <c r="BA292" s="675"/>
      <c r="BB292" s="675"/>
      <c r="BC292" s="675"/>
      <c r="BD292" s="675"/>
      <c r="BE292" s="675"/>
      <c r="BF292" s="675"/>
      <c r="BG292" s="675"/>
      <c r="BH292" s="675"/>
      <c r="BI292" s="675"/>
      <c r="BJ292" s="675"/>
      <c r="BK292" s="675"/>
      <c r="BL292" s="675"/>
      <c r="BM292" s="675"/>
      <c r="BN292" s="675"/>
      <c r="BO292" s="675"/>
      <c r="BP292" s="675"/>
      <c r="BQ292" s="675"/>
      <c r="BR292" s="675"/>
      <c r="BS292" s="675"/>
      <c r="BT292" s="675"/>
      <c r="BU292" s="675"/>
      <c r="BV292" s="675"/>
      <c r="BW292" s="675"/>
      <c r="BX292" s="675"/>
      <c r="BY292" s="675"/>
      <c r="BZ292" s="675"/>
      <c r="CA292" s="675"/>
      <c r="CB292" s="675"/>
      <c r="CC292" s="675"/>
      <c r="CD292" s="675"/>
      <c r="CE292" s="675"/>
      <c r="CF292" s="675"/>
      <c r="CG292" s="675"/>
      <c r="CH292" s="675"/>
      <c r="CI292" s="675"/>
      <c r="CJ292" s="675"/>
      <c r="CK292" s="675"/>
      <c r="CL292" s="675"/>
      <c r="CM292" s="675"/>
      <c r="CN292" s="675"/>
      <c r="CO292" s="675"/>
      <c r="CP292" s="675"/>
      <c r="CQ292" s="675"/>
      <c r="CR292" s="675"/>
      <c r="CS292" s="675"/>
      <c r="CT292" s="675"/>
      <c r="CU292" s="675"/>
      <c r="CV292" s="675"/>
      <c r="CW292" s="675"/>
      <c r="CX292" s="675"/>
      <c r="CY292" s="675"/>
      <c r="CZ292" s="675"/>
      <c r="DA292" s="675"/>
      <c r="DB292" s="675"/>
      <c r="DC292" s="675"/>
      <c r="DD292" s="675"/>
      <c r="DE292" s="675"/>
      <c r="DF292" s="675"/>
      <c r="DG292" s="675"/>
      <c r="DH292" s="675"/>
      <c r="DI292" s="675"/>
      <c r="DJ292" s="675"/>
      <c r="DK292" s="675"/>
      <c r="DL292" s="675"/>
      <c r="DM292" s="675"/>
      <c r="DN292" s="675"/>
      <c r="DO292" s="675"/>
      <c r="DP292" s="675"/>
      <c r="DQ292" s="675"/>
      <c r="DR292" s="675"/>
      <c r="DS292" s="675"/>
      <c r="DT292" s="675"/>
      <c r="DU292" s="675"/>
      <c r="DV292" s="675"/>
      <c r="DW292" s="675"/>
      <c r="DX292" s="675"/>
      <c r="DY292" s="675"/>
      <c r="DZ292" s="675"/>
      <c r="EA292" s="675"/>
      <c r="EB292" s="675"/>
      <c r="EC292" s="675"/>
      <c r="ED292" s="675"/>
      <c r="EE292" s="675"/>
      <c r="EF292" s="675"/>
      <c r="EG292" s="675"/>
      <c r="EH292" s="675"/>
      <c r="EI292" s="675"/>
      <c r="EJ292" s="675"/>
      <c r="EK292" s="675"/>
      <c r="EL292" s="675"/>
      <c r="EM292" s="675"/>
      <c r="EN292" s="675"/>
      <c r="EO292" s="675"/>
      <c r="EP292" s="675"/>
    </row>
    <row r="293" spans="1:146" x14ac:dyDescent="0.15">
      <c r="A293" s="675"/>
      <c r="B293" s="675"/>
      <c r="C293" s="675"/>
      <c r="D293" s="675"/>
      <c r="E293" s="675"/>
      <c r="F293" s="675"/>
      <c r="G293" s="675"/>
      <c r="H293" s="675"/>
      <c r="I293" s="675"/>
      <c r="J293" s="675"/>
      <c r="K293" s="675"/>
      <c r="L293" s="675"/>
      <c r="M293" s="675"/>
      <c r="N293" s="675"/>
      <c r="O293" s="675"/>
      <c r="P293" s="675"/>
      <c r="Q293" s="675"/>
      <c r="R293" s="675"/>
      <c r="S293" s="675"/>
      <c r="T293" s="891"/>
      <c r="U293" s="675"/>
      <c r="V293" s="675"/>
      <c r="W293" s="675"/>
      <c r="X293" s="675"/>
      <c r="Y293" s="675"/>
      <c r="Z293" s="675"/>
      <c r="AA293" s="675"/>
      <c r="AB293" s="675"/>
      <c r="AC293" s="675"/>
      <c r="AD293" s="675"/>
      <c r="AE293" s="675"/>
      <c r="AF293" s="675"/>
      <c r="AG293" s="675"/>
      <c r="AH293" s="675"/>
      <c r="AI293" s="675"/>
      <c r="AJ293" s="675"/>
      <c r="AK293" s="675"/>
      <c r="AL293" s="675"/>
      <c r="AM293" s="675"/>
      <c r="AN293" s="675"/>
      <c r="AO293" s="675"/>
      <c r="AP293" s="675"/>
      <c r="AQ293" s="675"/>
      <c r="AR293" s="675"/>
      <c r="AS293" s="675"/>
      <c r="AT293" s="675"/>
      <c r="AU293" s="752"/>
      <c r="AV293" s="752"/>
      <c r="AW293" s="752"/>
      <c r="AX293" s="752"/>
      <c r="AY293" s="752"/>
      <c r="AZ293" s="675"/>
      <c r="BA293" s="675"/>
      <c r="BB293" s="675"/>
      <c r="BC293" s="675"/>
      <c r="BD293" s="675"/>
      <c r="BE293" s="675"/>
      <c r="BF293" s="675"/>
      <c r="BG293" s="675"/>
      <c r="BH293" s="675"/>
      <c r="BI293" s="675"/>
      <c r="BJ293" s="675"/>
      <c r="BK293" s="675"/>
      <c r="BL293" s="675"/>
      <c r="BM293" s="675"/>
      <c r="BN293" s="675"/>
      <c r="BO293" s="675"/>
      <c r="BP293" s="675"/>
      <c r="BQ293" s="675"/>
      <c r="BR293" s="675"/>
      <c r="BS293" s="675"/>
      <c r="BT293" s="675"/>
      <c r="BU293" s="675"/>
      <c r="BV293" s="675"/>
      <c r="BW293" s="675"/>
      <c r="BX293" s="675"/>
      <c r="BY293" s="675"/>
      <c r="BZ293" s="675"/>
      <c r="CA293" s="675"/>
      <c r="CB293" s="675"/>
      <c r="CC293" s="675"/>
      <c r="CD293" s="675"/>
      <c r="CE293" s="675"/>
      <c r="CF293" s="675"/>
      <c r="CG293" s="675"/>
      <c r="CH293" s="675"/>
      <c r="CI293" s="675"/>
      <c r="CJ293" s="675"/>
      <c r="CK293" s="675"/>
      <c r="CL293" s="675"/>
      <c r="CM293" s="675"/>
      <c r="CN293" s="675"/>
      <c r="CO293" s="675"/>
      <c r="CP293" s="675"/>
      <c r="CQ293" s="675"/>
      <c r="CR293" s="675"/>
      <c r="CS293" s="675"/>
      <c r="CT293" s="675"/>
      <c r="CU293" s="675"/>
      <c r="CV293" s="675"/>
      <c r="CW293" s="675"/>
      <c r="CX293" s="675"/>
      <c r="CY293" s="675"/>
      <c r="CZ293" s="675"/>
      <c r="DA293" s="675"/>
      <c r="DB293" s="675"/>
      <c r="DC293" s="675"/>
      <c r="DD293" s="675"/>
      <c r="DE293" s="675"/>
      <c r="DF293" s="675"/>
      <c r="DG293" s="675"/>
      <c r="DH293" s="675"/>
      <c r="DI293" s="675"/>
      <c r="DJ293" s="675"/>
      <c r="DK293" s="675"/>
      <c r="DL293" s="675"/>
      <c r="DM293" s="675"/>
      <c r="DN293" s="675"/>
      <c r="DO293" s="675"/>
      <c r="DP293" s="675"/>
      <c r="DQ293" s="675"/>
      <c r="DR293" s="675"/>
      <c r="DS293" s="675"/>
      <c r="DT293" s="675"/>
      <c r="DU293" s="675"/>
      <c r="DV293" s="675"/>
      <c r="DW293" s="675"/>
      <c r="DX293" s="675"/>
      <c r="DY293" s="675"/>
      <c r="DZ293" s="675"/>
      <c r="EA293" s="675"/>
      <c r="EB293" s="675"/>
      <c r="EC293" s="675"/>
      <c r="ED293" s="675"/>
      <c r="EE293" s="675"/>
      <c r="EF293" s="675"/>
      <c r="EG293" s="675"/>
      <c r="EH293" s="675"/>
      <c r="EI293" s="675"/>
      <c r="EJ293" s="675"/>
      <c r="EK293" s="675"/>
      <c r="EL293" s="675"/>
      <c r="EM293" s="675"/>
      <c r="EN293" s="675"/>
      <c r="EO293" s="675"/>
      <c r="EP293" s="675"/>
    </row>
    <row r="294" spans="1:146" x14ac:dyDescent="0.15">
      <c r="A294" s="675"/>
      <c r="B294" s="675"/>
      <c r="C294" s="675"/>
      <c r="D294" s="675"/>
      <c r="E294" s="675"/>
      <c r="F294" s="675"/>
      <c r="G294" s="675"/>
      <c r="H294" s="675"/>
      <c r="I294" s="675"/>
      <c r="J294" s="675"/>
      <c r="K294" s="675"/>
      <c r="L294" s="675"/>
      <c r="M294" s="675"/>
      <c r="N294" s="675"/>
      <c r="O294" s="675"/>
      <c r="P294" s="675"/>
      <c r="Q294" s="675"/>
      <c r="R294" s="675"/>
      <c r="S294" s="675"/>
      <c r="T294" s="891"/>
      <c r="U294" s="675"/>
      <c r="V294" s="675"/>
      <c r="W294" s="675"/>
      <c r="X294" s="675"/>
      <c r="Y294" s="675"/>
      <c r="Z294" s="675"/>
      <c r="AA294" s="675"/>
      <c r="AB294" s="675"/>
      <c r="AC294" s="675"/>
      <c r="AD294" s="675"/>
      <c r="AE294" s="675"/>
      <c r="AF294" s="675"/>
      <c r="AG294" s="675"/>
      <c r="AH294" s="675"/>
      <c r="AI294" s="675"/>
      <c r="AJ294" s="675"/>
      <c r="AK294" s="675"/>
      <c r="AL294" s="675"/>
      <c r="AM294" s="675"/>
      <c r="AN294" s="675"/>
      <c r="AO294" s="675"/>
      <c r="AP294" s="675"/>
      <c r="AQ294" s="675"/>
      <c r="AR294" s="675"/>
      <c r="AS294" s="675"/>
      <c r="AT294" s="675"/>
      <c r="AU294" s="752"/>
      <c r="AV294" s="752"/>
      <c r="AW294" s="752"/>
      <c r="AX294" s="752"/>
      <c r="AY294" s="752"/>
      <c r="AZ294" s="675"/>
      <c r="BA294" s="675"/>
      <c r="BB294" s="675"/>
      <c r="BC294" s="675"/>
      <c r="BD294" s="675"/>
      <c r="BE294" s="675"/>
      <c r="BF294" s="675"/>
      <c r="BG294" s="675"/>
      <c r="BH294" s="675"/>
      <c r="BI294" s="675"/>
      <c r="BJ294" s="675"/>
      <c r="BK294" s="675"/>
      <c r="BL294" s="675"/>
      <c r="BM294" s="675"/>
      <c r="BN294" s="675"/>
      <c r="BO294" s="675"/>
      <c r="BP294" s="675"/>
      <c r="BQ294" s="675"/>
      <c r="BR294" s="675"/>
      <c r="BS294" s="675"/>
      <c r="BT294" s="675"/>
      <c r="BU294" s="675"/>
      <c r="BV294" s="675"/>
      <c r="BW294" s="675"/>
      <c r="BX294" s="675"/>
      <c r="BY294" s="675"/>
      <c r="BZ294" s="675"/>
      <c r="CA294" s="675"/>
      <c r="CB294" s="675"/>
      <c r="CC294" s="675"/>
      <c r="CD294" s="675"/>
      <c r="CE294" s="675"/>
      <c r="CF294" s="675"/>
      <c r="CG294" s="675"/>
      <c r="CH294" s="675"/>
      <c r="CI294" s="675"/>
      <c r="CJ294" s="675"/>
      <c r="CK294" s="675"/>
      <c r="CL294" s="675"/>
      <c r="CM294" s="675"/>
      <c r="CN294" s="675"/>
      <c r="CO294" s="675"/>
      <c r="CP294" s="675"/>
      <c r="CQ294" s="675"/>
      <c r="CR294" s="675"/>
      <c r="CS294" s="675"/>
      <c r="CT294" s="675"/>
      <c r="CU294" s="675"/>
      <c r="CV294" s="675"/>
      <c r="CW294" s="675"/>
      <c r="CX294" s="675"/>
      <c r="CY294" s="675"/>
      <c r="CZ294" s="675"/>
      <c r="DA294" s="675"/>
      <c r="DB294" s="675"/>
      <c r="DC294" s="675"/>
      <c r="DD294" s="675"/>
      <c r="DE294" s="675"/>
      <c r="DF294" s="675"/>
      <c r="DG294" s="675"/>
      <c r="DH294" s="675"/>
      <c r="DI294" s="675"/>
      <c r="DJ294" s="675"/>
      <c r="DK294" s="675"/>
      <c r="DL294" s="675"/>
      <c r="DM294" s="675"/>
      <c r="DN294" s="675"/>
      <c r="DO294" s="675"/>
      <c r="DP294" s="675"/>
      <c r="DQ294" s="675"/>
      <c r="DR294" s="675"/>
      <c r="DS294" s="675"/>
      <c r="DT294" s="675"/>
      <c r="DU294" s="675"/>
      <c r="DV294" s="675"/>
      <c r="DW294" s="675"/>
      <c r="DX294" s="675"/>
      <c r="DY294" s="675"/>
      <c r="DZ294" s="675"/>
      <c r="EA294" s="675"/>
      <c r="EB294" s="675"/>
      <c r="EC294" s="675"/>
      <c r="ED294" s="675"/>
      <c r="EE294" s="675"/>
      <c r="EF294" s="675"/>
      <c r="EG294" s="675"/>
      <c r="EH294" s="675"/>
      <c r="EI294" s="675"/>
      <c r="EJ294" s="675"/>
      <c r="EK294" s="675"/>
      <c r="EL294" s="675"/>
      <c r="EM294" s="675"/>
      <c r="EN294" s="675"/>
      <c r="EO294" s="675"/>
      <c r="EP294" s="675"/>
    </row>
    <row r="295" spans="1:146" x14ac:dyDescent="0.15">
      <c r="A295" s="675"/>
      <c r="B295" s="675"/>
      <c r="C295" s="675"/>
      <c r="D295" s="675"/>
      <c r="E295" s="675"/>
      <c r="F295" s="675"/>
      <c r="G295" s="675"/>
      <c r="H295" s="675"/>
      <c r="I295" s="675"/>
      <c r="J295" s="675"/>
      <c r="K295" s="675"/>
      <c r="L295" s="675"/>
      <c r="M295" s="675"/>
      <c r="N295" s="675"/>
      <c r="O295" s="675"/>
      <c r="P295" s="675"/>
      <c r="Q295" s="675"/>
      <c r="R295" s="675"/>
      <c r="S295" s="675"/>
      <c r="T295" s="891"/>
      <c r="U295" s="675"/>
      <c r="V295" s="675"/>
      <c r="W295" s="675"/>
      <c r="X295" s="675"/>
      <c r="Y295" s="675"/>
      <c r="Z295" s="675"/>
      <c r="AA295" s="675"/>
      <c r="AB295" s="675"/>
      <c r="AC295" s="675"/>
      <c r="AD295" s="675"/>
      <c r="AE295" s="675"/>
      <c r="AF295" s="675"/>
      <c r="AG295" s="675"/>
      <c r="AH295" s="675"/>
      <c r="AI295" s="675"/>
      <c r="AJ295" s="675"/>
      <c r="AK295" s="675"/>
      <c r="AL295" s="675"/>
      <c r="AM295" s="675"/>
      <c r="AN295" s="675"/>
      <c r="AO295" s="675"/>
      <c r="AP295" s="675"/>
      <c r="AQ295" s="675"/>
      <c r="AR295" s="675"/>
      <c r="AS295" s="675"/>
      <c r="AT295" s="675"/>
      <c r="AU295" s="752"/>
      <c r="AV295" s="752"/>
      <c r="AW295" s="752"/>
      <c r="AX295" s="752"/>
      <c r="AY295" s="752"/>
      <c r="AZ295" s="675"/>
      <c r="BA295" s="675"/>
      <c r="BB295" s="675"/>
      <c r="BC295" s="675"/>
      <c r="BD295" s="675"/>
      <c r="BE295" s="675"/>
      <c r="BF295" s="675"/>
      <c r="BG295" s="675"/>
      <c r="BH295" s="675"/>
      <c r="BI295" s="675"/>
      <c r="BJ295" s="675"/>
      <c r="BK295" s="675"/>
      <c r="BL295" s="675"/>
      <c r="BM295" s="675"/>
      <c r="BN295" s="675"/>
      <c r="BO295" s="675"/>
      <c r="BP295" s="675"/>
      <c r="BQ295" s="675"/>
      <c r="BR295" s="675"/>
      <c r="BS295" s="675"/>
      <c r="BT295" s="675"/>
      <c r="BU295" s="675"/>
      <c r="BV295" s="675"/>
      <c r="BW295" s="675"/>
      <c r="BX295" s="675"/>
      <c r="BY295" s="675"/>
      <c r="BZ295" s="675"/>
      <c r="CA295" s="675"/>
      <c r="CB295" s="675"/>
      <c r="CC295" s="675"/>
      <c r="CD295" s="675"/>
      <c r="CE295" s="675"/>
      <c r="CF295" s="675"/>
      <c r="CG295" s="675"/>
      <c r="CH295" s="675"/>
      <c r="CI295" s="675"/>
      <c r="CJ295" s="675"/>
      <c r="CK295" s="675"/>
      <c r="CL295" s="675"/>
      <c r="CM295" s="675"/>
      <c r="CN295" s="675"/>
      <c r="CO295" s="675"/>
      <c r="CP295" s="675"/>
      <c r="CQ295" s="675"/>
      <c r="CR295" s="675"/>
      <c r="CS295" s="675"/>
      <c r="CT295" s="675"/>
      <c r="CU295" s="675"/>
      <c r="CV295" s="675"/>
      <c r="CW295" s="675"/>
      <c r="CX295" s="675"/>
      <c r="CY295" s="675"/>
      <c r="CZ295" s="675"/>
      <c r="DA295" s="675"/>
      <c r="DB295" s="675"/>
      <c r="DC295" s="675"/>
      <c r="DD295" s="675"/>
      <c r="DE295" s="675"/>
      <c r="DF295" s="675"/>
      <c r="DG295" s="675"/>
      <c r="DH295" s="675"/>
      <c r="DI295" s="675"/>
      <c r="DJ295" s="675"/>
      <c r="DK295" s="675"/>
      <c r="DL295" s="675"/>
      <c r="DM295" s="675"/>
      <c r="DN295" s="675"/>
      <c r="DO295" s="675"/>
      <c r="DP295" s="675"/>
      <c r="DQ295" s="675"/>
      <c r="DR295" s="675"/>
      <c r="DS295" s="675"/>
      <c r="DT295" s="675"/>
      <c r="DU295" s="675"/>
      <c r="DV295" s="675"/>
      <c r="DW295" s="675"/>
      <c r="DX295" s="675"/>
      <c r="DY295" s="675"/>
      <c r="DZ295" s="675"/>
      <c r="EA295" s="675"/>
      <c r="EB295" s="675"/>
      <c r="EC295" s="675"/>
      <c r="ED295" s="675"/>
      <c r="EE295" s="675"/>
      <c r="EF295" s="675"/>
      <c r="EG295" s="675"/>
      <c r="EH295" s="675"/>
      <c r="EI295" s="675"/>
      <c r="EJ295" s="675"/>
      <c r="EK295" s="675"/>
      <c r="EL295" s="675"/>
      <c r="EM295" s="675"/>
      <c r="EN295" s="675"/>
      <c r="EO295" s="675"/>
      <c r="EP295" s="675"/>
    </row>
    <row r="296" spans="1:146" x14ac:dyDescent="0.15">
      <c r="A296" s="675"/>
      <c r="B296" s="675"/>
      <c r="C296" s="675"/>
      <c r="D296" s="675"/>
      <c r="E296" s="675"/>
      <c r="F296" s="675"/>
      <c r="G296" s="675"/>
      <c r="H296" s="675"/>
      <c r="I296" s="675"/>
      <c r="J296" s="675"/>
      <c r="K296" s="675"/>
      <c r="L296" s="675"/>
      <c r="M296" s="675"/>
      <c r="N296" s="675"/>
      <c r="O296" s="675"/>
      <c r="P296" s="675"/>
      <c r="Q296" s="675"/>
      <c r="R296" s="675"/>
      <c r="S296" s="675"/>
      <c r="T296" s="891"/>
      <c r="U296" s="675"/>
      <c r="V296" s="675"/>
      <c r="W296" s="675"/>
      <c r="X296" s="675"/>
      <c r="Y296" s="675"/>
      <c r="Z296" s="675"/>
      <c r="AA296" s="675"/>
      <c r="AB296" s="675"/>
      <c r="AC296" s="675"/>
      <c r="AD296" s="675"/>
      <c r="AE296" s="675"/>
      <c r="AF296" s="675"/>
      <c r="AG296" s="675"/>
      <c r="AH296" s="675"/>
      <c r="AI296" s="675"/>
      <c r="AJ296" s="675"/>
      <c r="AK296" s="675"/>
      <c r="AL296" s="675"/>
      <c r="AM296" s="675"/>
      <c r="AN296" s="675"/>
      <c r="AO296" s="675"/>
      <c r="AP296" s="675"/>
      <c r="AQ296" s="675"/>
      <c r="AR296" s="675"/>
      <c r="AS296" s="675"/>
      <c r="AT296" s="675"/>
      <c r="AU296" s="752"/>
      <c r="AV296" s="752"/>
      <c r="AW296" s="752"/>
      <c r="AX296" s="752"/>
      <c r="AY296" s="752"/>
      <c r="AZ296" s="675"/>
      <c r="BA296" s="675"/>
      <c r="BB296" s="675"/>
      <c r="BC296" s="675"/>
      <c r="BD296" s="675"/>
      <c r="BE296" s="675"/>
      <c r="BF296" s="675"/>
      <c r="BG296" s="675"/>
      <c r="BH296" s="675"/>
      <c r="BI296" s="675"/>
      <c r="BJ296" s="675"/>
      <c r="BK296" s="675"/>
      <c r="BL296" s="675"/>
      <c r="BM296" s="675"/>
      <c r="BN296" s="675"/>
      <c r="BO296" s="675"/>
      <c r="BP296" s="675"/>
      <c r="BQ296" s="675"/>
      <c r="BR296" s="675"/>
      <c r="BS296" s="675"/>
      <c r="BT296" s="675"/>
      <c r="BU296" s="675"/>
      <c r="BV296" s="675"/>
      <c r="BW296" s="675"/>
      <c r="BX296" s="675"/>
      <c r="BY296" s="675"/>
      <c r="BZ296" s="675"/>
      <c r="CA296" s="675"/>
      <c r="CB296" s="675"/>
      <c r="CC296" s="675"/>
      <c r="CD296" s="675"/>
      <c r="CE296" s="675"/>
      <c r="CF296" s="675"/>
      <c r="CG296" s="675"/>
      <c r="CH296" s="675"/>
      <c r="CI296" s="675"/>
      <c r="CJ296" s="675"/>
      <c r="CK296" s="675"/>
      <c r="CL296" s="675"/>
      <c r="CM296" s="675"/>
      <c r="CN296" s="675"/>
      <c r="CO296" s="675"/>
      <c r="CP296" s="675"/>
      <c r="CQ296" s="675"/>
      <c r="CR296" s="675"/>
      <c r="CS296" s="675"/>
      <c r="CT296" s="675"/>
      <c r="CU296" s="675"/>
      <c r="CV296" s="675"/>
      <c r="CW296" s="675"/>
      <c r="CX296" s="675"/>
      <c r="CY296" s="675"/>
      <c r="CZ296" s="675"/>
      <c r="DA296" s="675"/>
      <c r="DB296" s="675"/>
      <c r="DC296" s="675"/>
      <c r="DD296" s="675"/>
      <c r="DE296" s="675"/>
      <c r="DF296" s="675"/>
      <c r="DG296" s="675"/>
      <c r="DH296" s="675"/>
      <c r="DI296" s="675"/>
      <c r="DJ296" s="675"/>
      <c r="DK296" s="675"/>
      <c r="DL296" s="675"/>
      <c r="DM296" s="675"/>
      <c r="DN296" s="675"/>
      <c r="DO296" s="675"/>
      <c r="DP296" s="675"/>
      <c r="DQ296" s="675"/>
      <c r="DR296" s="675"/>
      <c r="DS296" s="675"/>
      <c r="DT296" s="675"/>
      <c r="DU296" s="675"/>
      <c r="DV296" s="675"/>
      <c r="DW296" s="675"/>
      <c r="DX296" s="675"/>
      <c r="DY296" s="675"/>
      <c r="DZ296" s="675"/>
      <c r="EA296" s="675"/>
      <c r="EB296" s="675"/>
      <c r="EC296" s="675"/>
      <c r="ED296" s="675"/>
      <c r="EE296" s="675"/>
      <c r="EF296" s="675"/>
      <c r="EG296" s="675"/>
      <c r="EH296" s="675"/>
      <c r="EI296" s="675"/>
      <c r="EJ296" s="675"/>
      <c r="EK296" s="675"/>
      <c r="EL296" s="675"/>
      <c r="EM296" s="675"/>
      <c r="EN296" s="675"/>
      <c r="EO296" s="675"/>
      <c r="EP296" s="675"/>
    </row>
    <row r="297" spans="1:146" x14ac:dyDescent="0.15">
      <c r="A297" s="675"/>
      <c r="B297" s="675"/>
      <c r="C297" s="675"/>
      <c r="D297" s="675"/>
      <c r="E297" s="675"/>
      <c r="F297" s="675"/>
      <c r="G297" s="675"/>
      <c r="H297" s="675"/>
      <c r="I297" s="675"/>
      <c r="J297" s="675"/>
      <c r="K297" s="675"/>
      <c r="L297" s="675"/>
      <c r="M297" s="675"/>
      <c r="N297" s="675"/>
      <c r="O297" s="675"/>
      <c r="P297" s="675"/>
      <c r="Q297" s="675"/>
      <c r="R297" s="675"/>
      <c r="S297" s="675"/>
      <c r="T297" s="891"/>
      <c r="U297" s="675"/>
      <c r="V297" s="675"/>
      <c r="W297" s="675"/>
      <c r="X297" s="675"/>
      <c r="Y297" s="675"/>
      <c r="Z297" s="675"/>
      <c r="AA297" s="675"/>
      <c r="AB297" s="675"/>
      <c r="AC297" s="675"/>
      <c r="AD297" s="675"/>
      <c r="AE297" s="675"/>
      <c r="AF297" s="675"/>
      <c r="AG297" s="675"/>
      <c r="AH297" s="675"/>
      <c r="AI297" s="675"/>
      <c r="AJ297" s="675"/>
      <c r="AK297" s="675"/>
      <c r="AL297" s="675"/>
      <c r="AM297" s="675"/>
      <c r="AN297" s="675"/>
      <c r="AO297" s="675"/>
      <c r="AP297" s="675"/>
      <c r="AQ297" s="675"/>
      <c r="AR297" s="675"/>
      <c r="AS297" s="675"/>
      <c r="AT297" s="675"/>
      <c r="AU297" s="752"/>
      <c r="AV297" s="752"/>
      <c r="AW297" s="752"/>
      <c r="AX297" s="752"/>
      <c r="AY297" s="752"/>
      <c r="AZ297" s="675"/>
      <c r="BA297" s="675"/>
      <c r="BB297" s="675"/>
      <c r="BC297" s="675"/>
      <c r="BD297" s="675"/>
      <c r="BE297" s="675"/>
      <c r="BF297" s="675"/>
      <c r="BG297" s="675"/>
      <c r="BH297" s="675"/>
      <c r="BI297" s="675"/>
      <c r="BJ297" s="675"/>
      <c r="BK297" s="675"/>
      <c r="BL297" s="675"/>
      <c r="BM297" s="675"/>
      <c r="BN297" s="675"/>
      <c r="BO297" s="675"/>
      <c r="BP297" s="675"/>
      <c r="BQ297" s="675"/>
      <c r="BR297" s="675"/>
      <c r="BS297" s="675"/>
      <c r="BT297" s="675"/>
      <c r="BU297" s="675"/>
      <c r="BV297" s="675"/>
      <c r="BW297" s="675"/>
      <c r="BX297" s="675"/>
      <c r="BY297" s="675"/>
      <c r="BZ297" s="675"/>
      <c r="CA297" s="675"/>
      <c r="CB297" s="675"/>
      <c r="CC297" s="675"/>
      <c r="CD297" s="675"/>
      <c r="CE297" s="675"/>
      <c r="CF297" s="675"/>
      <c r="CG297" s="675"/>
      <c r="CH297" s="675"/>
      <c r="CI297" s="675"/>
      <c r="CJ297" s="675"/>
      <c r="CK297" s="675"/>
      <c r="CL297" s="675"/>
      <c r="CM297" s="675"/>
      <c r="CN297" s="675"/>
      <c r="CO297" s="675"/>
      <c r="CP297" s="675"/>
      <c r="CQ297" s="675"/>
      <c r="CR297" s="675"/>
      <c r="CS297" s="675"/>
      <c r="CT297" s="675"/>
      <c r="CU297" s="675"/>
      <c r="CV297" s="675"/>
      <c r="CW297" s="675"/>
      <c r="CX297" s="675"/>
      <c r="CY297" s="675"/>
      <c r="CZ297" s="675"/>
      <c r="DA297" s="675"/>
      <c r="DB297" s="675"/>
      <c r="DC297" s="675"/>
      <c r="DD297" s="675"/>
      <c r="DE297" s="675"/>
      <c r="DF297" s="675"/>
      <c r="DG297" s="675"/>
      <c r="DH297" s="675"/>
      <c r="DI297" s="675"/>
      <c r="DJ297" s="675"/>
      <c r="DK297" s="675"/>
      <c r="DL297" s="675"/>
      <c r="DM297" s="675"/>
      <c r="DN297" s="675"/>
      <c r="DO297" s="675"/>
      <c r="DP297" s="675"/>
      <c r="DQ297" s="675"/>
      <c r="DR297" s="675"/>
      <c r="DS297" s="675"/>
      <c r="DT297" s="675"/>
      <c r="DU297" s="675"/>
      <c r="DV297" s="675"/>
      <c r="DW297" s="675"/>
      <c r="DX297" s="675"/>
      <c r="DY297" s="675"/>
      <c r="DZ297" s="675"/>
      <c r="EA297" s="675"/>
      <c r="EB297" s="675"/>
      <c r="EC297" s="675"/>
      <c r="ED297" s="675"/>
      <c r="EE297" s="675"/>
      <c r="EF297" s="675"/>
      <c r="EG297" s="675"/>
      <c r="EH297" s="675"/>
      <c r="EI297" s="675"/>
      <c r="EJ297" s="675"/>
      <c r="EK297" s="675"/>
      <c r="EL297" s="675"/>
      <c r="EM297" s="675"/>
      <c r="EN297" s="675"/>
      <c r="EO297" s="675"/>
      <c r="EP297" s="675"/>
    </row>
    <row r="298" spans="1:146" x14ac:dyDescent="0.15">
      <c r="A298" s="675"/>
      <c r="B298" s="675"/>
      <c r="C298" s="675"/>
      <c r="D298" s="675"/>
      <c r="E298" s="675"/>
      <c r="F298" s="675"/>
      <c r="G298" s="675"/>
      <c r="H298" s="675"/>
      <c r="I298" s="675"/>
      <c r="J298" s="675"/>
      <c r="K298" s="675"/>
      <c r="L298" s="675"/>
      <c r="M298" s="675"/>
      <c r="N298" s="675"/>
      <c r="O298" s="675"/>
      <c r="P298" s="675"/>
      <c r="Q298" s="675"/>
      <c r="R298" s="675"/>
      <c r="S298" s="675"/>
      <c r="T298" s="891"/>
      <c r="U298" s="675"/>
      <c r="V298" s="675"/>
      <c r="W298" s="675"/>
      <c r="X298" s="675"/>
      <c r="Y298" s="675"/>
      <c r="Z298" s="675"/>
      <c r="AA298" s="675"/>
      <c r="AB298" s="675"/>
      <c r="AC298" s="675"/>
      <c r="AD298" s="675"/>
      <c r="AE298" s="675"/>
      <c r="AF298" s="675"/>
      <c r="AG298" s="675"/>
      <c r="AH298" s="675"/>
      <c r="AI298" s="675"/>
      <c r="AJ298" s="675"/>
      <c r="AK298" s="675"/>
      <c r="AL298" s="675"/>
      <c r="AM298" s="675"/>
      <c r="AN298" s="675"/>
      <c r="AO298" s="675"/>
      <c r="AP298" s="675"/>
      <c r="AQ298" s="675"/>
      <c r="AR298" s="675"/>
      <c r="AS298" s="675"/>
      <c r="AT298" s="675"/>
      <c r="AU298" s="752"/>
      <c r="AV298" s="752"/>
      <c r="AW298" s="752"/>
      <c r="AX298" s="752"/>
      <c r="AY298" s="752"/>
      <c r="AZ298" s="675"/>
      <c r="BA298" s="675"/>
      <c r="BB298" s="675"/>
      <c r="BC298" s="675"/>
      <c r="BD298" s="675"/>
      <c r="BE298" s="675"/>
      <c r="BF298" s="675"/>
      <c r="BG298" s="675"/>
      <c r="BH298" s="675"/>
      <c r="BI298" s="675"/>
      <c r="BJ298" s="675"/>
      <c r="BK298" s="675"/>
      <c r="BL298" s="675"/>
      <c r="BM298" s="675"/>
      <c r="BN298" s="675"/>
      <c r="BO298" s="675"/>
      <c r="BP298" s="675"/>
      <c r="BQ298" s="675"/>
      <c r="BR298" s="675"/>
      <c r="BS298" s="675"/>
      <c r="BT298" s="675"/>
      <c r="BU298" s="675"/>
      <c r="BV298" s="675"/>
      <c r="BW298" s="675"/>
      <c r="BX298" s="675"/>
      <c r="BY298" s="675"/>
      <c r="BZ298" s="675"/>
      <c r="CA298" s="675"/>
      <c r="CB298" s="675"/>
      <c r="CC298" s="675"/>
      <c r="CD298" s="675"/>
      <c r="CE298" s="675"/>
      <c r="CF298" s="675"/>
      <c r="CG298" s="675"/>
      <c r="CH298" s="675"/>
      <c r="CI298" s="675"/>
      <c r="CJ298" s="675"/>
      <c r="CK298" s="675"/>
      <c r="CL298" s="675"/>
      <c r="CM298" s="675"/>
      <c r="CN298" s="675"/>
      <c r="CO298" s="675"/>
      <c r="CP298" s="675"/>
      <c r="CQ298" s="675"/>
      <c r="CR298" s="675"/>
      <c r="CS298" s="675"/>
      <c r="CT298" s="675"/>
      <c r="CU298" s="675"/>
      <c r="CV298" s="675"/>
      <c r="CW298" s="675"/>
      <c r="CX298" s="675"/>
      <c r="CY298" s="675"/>
      <c r="CZ298" s="675"/>
      <c r="DA298" s="675"/>
      <c r="DB298" s="675"/>
      <c r="DC298" s="675"/>
      <c r="DD298" s="675"/>
      <c r="DE298" s="675"/>
      <c r="DF298" s="675"/>
      <c r="DG298" s="675"/>
      <c r="DH298" s="675"/>
      <c r="DI298" s="675"/>
      <c r="DJ298" s="675"/>
      <c r="DK298" s="675"/>
      <c r="DL298" s="675"/>
      <c r="DM298" s="675"/>
      <c r="DN298" s="675"/>
      <c r="DO298" s="675"/>
      <c r="DP298" s="675"/>
      <c r="DQ298" s="675"/>
      <c r="DR298" s="675"/>
      <c r="DS298" s="675"/>
      <c r="DT298" s="675"/>
      <c r="DU298" s="675"/>
      <c r="DV298" s="675"/>
      <c r="DW298" s="675"/>
      <c r="DX298" s="675"/>
      <c r="DY298" s="675"/>
      <c r="DZ298" s="675"/>
      <c r="EA298" s="675"/>
      <c r="EB298" s="675"/>
      <c r="EC298" s="675"/>
      <c r="ED298" s="675"/>
      <c r="EE298" s="675"/>
      <c r="EF298" s="675"/>
      <c r="EG298" s="675"/>
      <c r="EH298" s="675"/>
      <c r="EI298" s="675"/>
      <c r="EJ298" s="675"/>
      <c r="EK298" s="675"/>
      <c r="EL298" s="675"/>
      <c r="EM298" s="675"/>
      <c r="EN298" s="675"/>
      <c r="EO298" s="675"/>
      <c r="EP298" s="675"/>
    </row>
    <row r="299" spans="1:146" x14ac:dyDescent="0.15">
      <c r="A299" s="675"/>
      <c r="B299" s="675"/>
      <c r="C299" s="675"/>
      <c r="D299" s="675"/>
      <c r="E299" s="675"/>
      <c r="F299" s="675"/>
      <c r="G299" s="675"/>
      <c r="H299" s="675"/>
      <c r="I299" s="675"/>
      <c r="J299" s="675"/>
      <c r="K299" s="675"/>
      <c r="L299" s="675"/>
      <c r="M299" s="675"/>
      <c r="N299" s="675"/>
      <c r="O299" s="675"/>
      <c r="P299" s="675"/>
      <c r="Q299" s="675"/>
      <c r="R299" s="675"/>
      <c r="S299" s="675"/>
      <c r="T299" s="891"/>
      <c r="U299" s="675"/>
      <c r="V299" s="675"/>
      <c r="W299" s="675"/>
      <c r="X299" s="675"/>
      <c r="Y299" s="675"/>
      <c r="Z299" s="675"/>
      <c r="AA299" s="675"/>
      <c r="AB299" s="675"/>
      <c r="AC299" s="675"/>
      <c r="AD299" s="675"/>
      <c r="AE299" s="675"/>
      <c r="AF299" s="675"/>
      <c r="AG299" s="675"/>
      <c r="AH299" s="675"/>
      <c r="AI299" s="675"/>
      <c r="AJ299" s="675"/>
      <c r="AK299" s="675"/>
      <c r="AL299" s="675"/>
      <c r="AM299" s="675"/>
      <c r="AN299" s="675"/>
      <c r="AO299" s="675"/>
      <c r="AP299" s="675"/>
      <c r="AQ299" s="675"/>
      <c r="AR299" s="675"/>
      <c r="AS299" s="675"/>
      <c r="AT299" s="675"/>
      <c r="AU299" s="752"/>
      <c r="AV299" s="752"/>
      <c r="AW299" s="752"/>
      <c r="AX299" s="752"/>
      <c r="AY299" s="752"/>
      <c r="AZ299" s="675"/>
      <c r="BA299" s="675"/>
      <c r="BB299" s="675"/>
      <c r="BC299" s="675"/>
      <c r="BD299" s="675"/>
      <c r="BE299" s="675"/>
      <c r="BF299" s="675"/>
      <c r="BG299" s="675"/>
      <c r="BH299" s="675"/>
      <c r="BI299" s="675"/>
      <c r="BJ299" s="675"/>
      <c r="BK299" s="675"/>
      <c r="BL299" s="675"/>
      <c r="BM299" s="675"/>
      <c r="BN299" s="675"/>
      <c r="BO299" s="675"/>
      <c r="BP299" s="675"/>
      <c r="BQ299" s="675"/>
      <c r="BR299" s="675"/>
      <c r="BS299" s="675"/>
      <c r="BT299" s="675"/>
      <c r="BU299" s="675"/>
      <c r="BV299" s="675"/>
      <c r="BW299" s="675"/>
      <c r="BX299" s="675"/>
      <c r="BY299" s="675"/>
      <c r="BZ299" s="675"/>
      <c r="CA299" s="675"/>
      <c r="CB299" s="675"/>
      <c r="CC299" s="675"/>
      <c r="CD299" s="675"/>
      <c r="CE299" s="675"/>
      <c r="CF299" s="675"/>
      <c r="CG299" s="675"/>
      <c r="CH299" s="675"/>
      <c r="CI299" s="675"/>
      <c r="CJ299" s="675"/>
      <c r="CK299" s="675"/>
      <c r="CL299" s="675"/>
      <c r="CM299" s="675"/>
      <c r="CN299" s="675"/>
      <c r="CO299" s="675"/>
      <c r="CP299" s="675"/>
      <c r="CQ299" s="675"/>
      <c r="CR299" s="675"/>
      <c r="CS299" s="675"/>
      <c r="CT299" s="675"/>
      <c r="CU299" s="675"/>
      <c r="CV299" s="675"/>
      <c r="CW299" s="675"/>
      <c r="CX299" s="675"/>
      <c r="CY299" s="675"/>
      <c r="CZ299" s="675"/>
      <c r="DA299" s="675"/>
      <c r="DB299" s="675"/>
      <c r="DC299" s="675"/>
      <c r="DD299" s="675"/>
      <c r="DE299" s="675"/>
      <c r="DF299" s="675"/>
      <c r="DG299" s="675"/>
      <c r="DH299" s="675"/>
      <c r="DI299" s="675"/>
      <c r="DJ299" s="675"/>
      <c r="DK299" s="675"/>
      <c r="DL299" s="675"/>
      <c r="DM299" s="675"/>
      <c r="DN299" s="675"/>
      <c r="DO299" s="675"/>
      <c r="DP299" s="675"/>
      <c r="DQ299" s="675"/>
      <c r="DR299" s="675"/>
      <c r="DS299" s="675"/>
      <c r="DT299" s="675"/>
      <c r="DU299" s="675"/>
      <c r="DV299" s="675"/>
      <c r="DW299" s="675"/>
      <c r="DX299" s="675"/>
      <c r="DY299" s="675"/>
      <c r="DZ299" s="675"/>
      <c r="EA299" s="675"/>
      <c r="EB299" s="675"/>
      <c r="EC299" s="675"/>
      <c r="ED299" s="675"/>
      <c r="EE299" s="675"/>
      <c r="EF299" s="675"/>
      <c r="EG299" s="675"/>
      <c r="EH299" s="675"/>
      <c r="EI299" s="675"/>
      <c r="EJ299" s="675"/>
      <c r="EK299" s="675"/>
      <c r="EL299" s="675"/>
      <c r="EM299" s="675"/>
      <c r="EN299" s="675"/>
      <c r="EO299" s="675"/>
      <c r="EP299" s="675"/>
    </row>
    <row r="300" spans="1:146" x14ac:dyDescent="0.15">
      <c r="A300" s="675"/>
      <c r="B300" s="675"/>
      <c r="C300" s="675"/>
      <c r="D300" s="675"/>
      <c r="E300" s="675"/>
      <c r="F300" s="675"/>
      <c r="G300" s="675"/>
      <c r="H300" s="675"/>
      <c r="I300" s="675"/>
      <c r="J300" s="675"/>
      <c r="K300" s="675"/>
      <c r="L300" s="675"/>
      <c r="M300" s="675"/>
      <c r="N300" s="675"/>
      <c r="O300" s="675"/>
      <c r="P300" s="675"/>
      <c r="Q300" s="675"/>
      <c r="R300" s="675"/>
      <c r="S300" s="675"/>
      <c r="T300" s="891"/>
      <c r="U300" s="675"/>
      <c r="V300" s="675"/>
      <c r="W300" s="675"/>
      <c r="X300" s="675"/>
      <c r="Y300" s="675"/>
      <c r="Z300" s="675"/>
      <c r="AA300" s="675"/>
      <c r="AB300" s="675"/>
      <c r="AC300" s="675"/>
      <c r="AD300" s="675"/>
      <c r="AE300" s="675"/>
      <c r="AF300" s="675"/>
      <c r="AG300" s="675"/>
      <c r="AH300" s="675"/>
      <c r="AI300" s="675"/>
      <c r="AJ300" s="675"/>
      <c r="AK300" s="675"/>
      <c r="AL300" s="675"/>
      <c r="AM300" s="675"/>
      <c r="AN300" s="675"/>
      <c r="AO300" s="675"/>
      <c r="AP300" s="675"/>
      <c r="AQ300" s="675"/>
      <c r="AR300" s="675"/>
      <c r="AS300" s="675"/>
      <c r="AT300" s="675"/>
      <c r="AU300" s="752"/>
      <c r="AV300" s="752"/>
      <c r="AW300" s="752"/>
      <c r="AX300" s="752"/>
      <c r="AY300" s="752"/>
      <c r="AZ300" s="675"/>
      <c r="BA300" s="675"/>
      <c r="BB300" s="675"/>
      <c r="BC300" s="675"/>
      <c r="BD300" s="675"/>
      <c r="BE300" s="675"/>
      <c r="BF300" s="675"/>
      <c r="BG300" s="675"/>
      <c r="BH300" s="675"/>
      <c r="BI300" s="675"/>
      <c r="BJ300" s="675"/>
      <c r="BK300" s="675"/>
      <c r="BL300" s="675"/>
      <c r="BM300" s="675"/>
      <c r="BN300" s="675"/>
      <c r="BO300" s="675"/>
      <c r="BP300" s="675"/>
      <c r="BQ300" s="675"/>
      <c r="BR300" s="675"/>
      <c r="BS300" s="675"/>
      <c r="BT300" s="675"/>
      <c r="BU300" s="675"/>
      <c r="BV300" s="675"/>
      <c r="BW300" s="675"/>
      <c r="BX300" s="675"/>
      <c r="BY300" s="675"/>
      <c r="BZ300" s="675"/>
      <c r="CA300" s="675"/>
      <c r="CB300" s="675"/>
      <c r="CC300" s="675"/>
      <c r="CD300" s="675"/>
      <c r="CE300" s="675"/>
      <c r="CF300" s="675"/>
      <c r="CG300" s="675"/>
      <c r="CH300" s="675"/>
      <c r="CI300" s="675"/>
      <c r="CJ300" s="675"/>
      <c r="CK300" s="675"/>
      <c r="CL300" s="675"/>
      <c r="CM300" s="675"/>
      <c r="CN300" s="675"/>
      <c r="CO300" s="675"/>
      <c r="CP300" s="675"/>
      <c r="CQ300" s="675"/>
      <c r="CR300" s="675"/>
      <c r="CS300" s="675"/>
      <c r="CT300" s="675"/>
      <c r="CU300" s="675"/>
      <c r="CV300" s="675"/>
      <c r="CW300" s="675"/>
      <c r="CX300" s="675"/>
      <c r="CY300" s="675"/>
      <c r="CZ300" s="675"/>
      <c r="DA300" s="675"/>
      <c r="DB300" s="675"/>
      <c r="DC300" s="675"/>
      <c r="DD300" s="675"/>
      <c r="DE300" s="675"/>
      <c r="DF300" s="675"/>
      <c r="DG300" s="675"/>
      <c r="DH300" s="675"/>
      <c r="DI300" s="675"/>
      <c r="DJ300" s="675"/>
      <c r="DK300" s="675"/>
      <c r="DL300" s="675"/>
      <c r="DM300" s="675"/>
      <c r="DN300" s="675"/>
      <c r="DO300" s="675"/>
      <c r="DP300" s="675"/>
      <c r="DQ300" s="675"/>
      <c r="DR300" s="675"/>
      <c r="DS300" s="675"/>
      <c r="DT300" s="675"/>
      <c r="DU300" s="675"/>
      <c r="DV300" s="675"/>
      <c r="DW300" s="675"/>
      <c r="DX300" s="675"/>
      <c r="DY300" s="675"/>
      <c r="DZ300" s="675"/>
      <c r="EA300" s="675"/>
      <c r="EB300" s="675"/>
      <c r="EC300" s="675"/>
      <c r="ED300" s="675"/>
      <c r="EE300" s="675"/>
      <c r="EF300" s="675"/>
      <c r="EG300" s="675"/>
      <c r="EH300" s="675"/>
      <c r="EI300" s="675"/>
      <c r="EJ300" s="675"/>
      <c r="EK300" s="675"/>
      <c r="EL300" s="675"/>
      <c r="EM300" s="675"/>
      <c r="EN300" s="675"/>
      <c r="EO300" s="675"/>
      <c r="EP300" s="675"/>
    </row>
    <row r="301" spans="1:146" x14ac:dyDescent="0.15">
      <c r="A301" s="675"/>
      <c r="B301" s="675"/>
      <c r="C301" s="675"/>
      <c r="D301" s="675"/>
      <c r="E301" s="675"/>
      <c r="F301" s="675"/>
      <c r="G301" s="675"/>
      <c r="H301" s="675"/>
      <c r="I301" s="675"/>
      <c r="J301" s="675"/>
      <c r="K301" s="675"/>
      <c r="L301" s="675"/>
      <c r="M301" s="675"/>
      <c r="N301" s="675"/>
      <c r="O301" s="675"/>
      <c r="P301" s="675"/>
      <c r="Q301" s="675"/>
      <c r="R301" s="675"/>
      <c r="S301" s="675"/>
      <c r="T301" s="891"/>
      <c r="U301" s="675"/>
      <c r="V301" s="675"/>
      <c r="W301" s="675"/>
      <c r="X301" s="675"/>
      <c r="Y301" s="675"/>
      <c r="Z301" s="675"/>
      <c r="AA301" s="675"/>
      <c r="AB301" s="675"/>
      <c r="AC301" s="675"/>
      <c r="AD301" s="675"/>
      <c r="AE301" s="675"/>
      <c r="AF301" s="675"/>
      <c r="AG301" s="675"/>
      <c r="AH301" s="675"/>
      <c r="AI301" s="675"/>
      <c r="AJ301" s="675"/>
      <c r="AK301" s="675"/>
      <c r="AL301" s="675"/>
      <c r="AM301" s="675"/>
      <c r="AN301" s="675"/>
      <c r="AO301" s="675"/>
      <c r="AP301" s="675"/>
      <c r="AQ301" s="675"/>
      <c r="AR301" s="675"/>
      <c r="AS301" s="675"/>
      <c r="AT301" s="675"/>
      <c r="AU301" s="752"/>
      <c r="AV301" s="752"/>
      <c r="AW301" s="752"/>
      <c r="AX301" s="752"/>
      <c r="AY301" s="752"/>
      <c r="AZ301" s="675"/>
      <c r="BA301" s="675"/>
      <c r="BB301" s="675"/>
      <c r="BC301" s="675"/>
      <c r="BD301" s="675"/>
      <c r="BE301" s="675"/>
      <c r="BF301" s="675"/>
      <c r="BG301" s="675"/>
      <c r="BH301" s="675"/>
      <c r="BI301" s="675"/>
      <c r="BJ301" s="675"/>
      <c r="BK301" s="675"/>
      <c r="BL301" s="675"/>
      <c r="BM301" s="675"/>
      <c r="BN301" s="675"/>
      <c r="BO301" s="675"/>
      <c r="BP301" s="675"/>
      <c r="BQ301" s="675"/>
      <c r="BR301" s="675"/>
      <c r="BS301" s="675"/>
      <c r="BT301" s="675"/>
      <c r="BU301" s="675"/>
      <c r="BV301" s="675"/>
      <c r="BW301" s="675"/>
      <c r="BX301" s="675"/>
      <c r="BY301" s="675"/>
      <c r="BZ301" s="675"/>
      <c r="CA301" s="675"/>
      <c r="CB301" s="675"/>
      <c r="CC301" s="675"/>
      <c r="CD301" s="675"/>
      <c r="CE301" s="675"/>
      <c r="CF301" s="675"/>
      <c r="CG301" s="675"/>
      <c r="CH301" s="675"/>
      <c r="CI301" s="675"/>
      <c r="CJ301" s="675"/>
      <c r="CK301" s="675"/>
      <c r="CL301" s="675"/>
      <c r="CM301" s="675"/>
      <c r="CN301" s="675"/>
      <c r="CO301" s="675"/>
      <c r="CP301" s="675"/>
      <c r="CQ301" s="675"/>
      <c r="CR301" s="675"/>
      <c r="CS301" s="675"/>
      <c r="CT301" s="675"/>
      <c r="CU301" s="675"/>
      <c r="CV301" s="675"/>
      <c r="CW301" s="675"/>
      <c r="CX301" s="675"/>
      <c r="CY301" s="675"/>
      <c r="CZ301" s="675"/>
      <c r="DA301" s="675"/>
      <c r="DB301" s="675"/>
      <c r="DC301" s="675"/>
      <c r="DD301" s="675"/>
      <c r="DE301" s="675"/>
      <c r="DF301" s="675"/>
      <c r="DG301" s="675"/>
      <c r="DH301" s="675"/>
      <c r="DI301" s="675"/>
      <c r="DJ301" s="675"/>
      <c r="DK301" s="675"/>
      <c r="DL301" s="675"/>
      <c r="DM301" s="675"/>
      <c r="DN301" s="675"/>
      <c r="DO301" s="675"/>
      <c r="DP301" s="675"/>
      <c r="DQ301" s="675"/>
      <c r="DR301" s="675"/>
      <c r="DS301" s="675"/>
      <c r="DT301" s="675"/>
      <c r="DU301" s="675"/>
      <c r="DV301" s="675"/>
      <c r="DW301" s="675"/>
      <c r="DX301" s="675"/>
      <c r="DY301" s="675"/>
      <c r="DZ301" s="675"/>
      <c r="EA301" s="675"/>
      <c r="EB301" s="675"/>
      <c r="EC301" s="675"/>
      <c r="ED301" s="675"/>
      <c r="EE301" s="675"/>
      <c r="EF301" s="675"/>
      <c r="EG301" s="675"/>
      <c r="EH301" s="675"/>
      <c r="EI301" s="675"/>
      <c r="EJ301" s="675"/>
      <c r="EK301" s="675"/>
      <c r="EL301" s="675"/>
      <c r="EM301" s="675"/>
      <c r="EN301" s="675"/>
      <c r="EO301" s="675"/>
      <c r="EP301" s="675"/>
    </row>
    <row r="302" spans="1:146" x14ac:dyDescent="0.15">
      <c r="A302" s="675"/>
      <c r="B302" s="675"/>
      <c r="C302" s="675"/>
      <c r="D302" s="675"/>
      <c r="E302" s="675"/>
      <c r="F302" s="675"/>
      <c r="G302" s="675"/>
      <c r="H302" s="675"/>
      <c r="I302" s="675"/>
      <c r="J302" s="675"/>
      <c r="K302" s="675"/>
      <c r="L302" s="675"/>
      <c r="M302" s="675"/>
      <c r="N302" s="675"/>
      <c r="O302" s="675"/>
      <c r="P302" s="675"/>
      <c r="Q302" s="675"/>
      <c r="R302" s="675"/>
      <c r="S302" s="675"/>
      <c r="T302" s="891"/>
      <c r="U302" s="675"/>
      <c r="V302" s="675"/>
      <c r="W302" s="675"/>
      <c r="X302" s="675"/>
      <c r="Y302" s="675"/>
      <c r="Z302" s="675"/>
      <c r="AA302" s="675"/>
      <c r="AB302" s="675"/>
      <c r="AC302" s="675"/>
      <c r="AD302" s="675"/>
      <c r="AE302" s="675"/>
      <c r="AF302" s="675"/>
      <c r="AG302" s="675"/>
      <c r="AH302" s="675"/>
      <c r="AI302" s="675"/>
      <c r="AJ302" s="675"/>
      <c r="AK302" s="675"/>
      <c r="AL302" s="675"/>
      <c r="AM302" s="675"/>
      <c r="AN302" s="675"/>
      <c r="AO302" s="675"/>
      <c r="AP302" s="675"/>
      <c r="AQ302" s="675"/>
      <c r="AR302" s="675"/>
      <c r="AS302" s="675"/>
      <c r="AT302" s="675"/>
      <c r="AU302" s="752"/>
      <c r="AV302" s="752"/>
      <c r="AW302" s="752"/>
      <c r="AX302" s="752"/>
      <c r="AY302" s="752"/>
      <c r="AZ302" s="675"/>
      <c r="BA302" s="675"/>
      <c r="BB302" s="675"/>
      <c r="BC302" s="675"/>
      <c r="BD302" s="675"/>
      <c r="BE302" s="675"/>
      <c r="BF302" s="675"/>
      <c r="BG302" s="675"/>
      <c r="BH302" s="675"/>
      <c r="BI302" s="675"/>
      <c r="BJ302" s="675"/>
      <c r="BK302" s="675"/>
      <c r="BL302" s="675"/>
      <c r="BM302" s="675"/>
      <c r="BN302" s="675"/>
      <c r="BO302" s="675"/>
      <c r="BP302" s="675"/>
      <c r="BQ302" s="675"/>
      <c r="BR302" s="675"/>
      <c r="BS302" s="675"/>
      <c r="BT302" s="675"/>
      <c r="BU302" s="675"/>
      <c r="BV302" s="675"/>
      <c r="BW302" s="675"/>
      <c r="BX302" s="675"/>
      <c r="BY302" s="675"/>
      <c r="BZ302" s="675"/>
      <c r="CA302" s="675"/>
      <c r="CB302" s="675"/>
      <c r="CC302" s="675"/>
      <c r="CD302" s="675"/>
      <c r="CE302" s="675"/>
      <c r="CF302" s="675"/>
      <c r="CG302" s="675"/>
      <c r="CH302" s="675"/>
      <c r="CI302" s="675"/>
      <c r="CJ302" s="675"/>
      <c r="CK302" s="675"/>
      <c r="CL302" s="675"/>
      <c r="CM302" s="675"/>
      <c r="CN302" s="675"/>
      <c r="CO302" s="675"/>
      <c r="CP302" s="675"/>
      <c r="CQ302" s="675"/>
      <c r="CR302" s="675"/>
      <c r="CS302" s="675"/>
      <c r="CT302" s="675"/>
      <c r="CU302" s="675"/>
      <c r="CV302" s="675"/>
      <c r="CW302" s="675"/>
      <c r="CX302" s="675"/>
      <c r="CY302" s="675"/>
      <c r="CZ302" s="675"/>
      <c r="DA302" s="675"/>
      <c r="DB302" s="675"/>
      <c r="DC302" s="675"/>
      <c r="DD302" s="675"/>
      <c r="DE302" s="675"/>
      <c r="DF302" s="675"/>
      <c r="DG302" s="675"/>
      <c r="DH302" s="675"/>
      <c r="DI302" s="675"/>
      <c r="DJ302" s="675"/>
      <c r="DK302" s="675"/>
      <c r="DL302" s="675"/>
      <c r="DM302" s="675"/>
      <c r="DN302" s="675"/>
      <c r="DO302" s="675"/>
      <c r="DP302" s="675"/>
      <c r="DQ302" s="675"/>
      <c r="DR302" s="675"/>
      <c r="DS302" s="675"/>
      <c r="DT302" s="675"/>
      <c r="DU302" s="675"/>
      <c r="DV302" s="675"/>
      <c r="DW302" s="675"/>
      <c r="DX302" s="675"/>
      <c r="DY302" s="675"/>
      <c r="DZ302" s="675"/>
      <c r="EA302" s="675"/>
      <c r="EB302" s="675"/>
      <c r="EC302" s="675"/>
      <c r="ED302" s="675"/>
      <c r="EE302" s="675"/>
      <c r="EF302" s="675"/>
      <c r="EG302" s="675"/>
      <c r="EH302" s="675"/>
      <c r="EI302" s="675"/>
      <c r="EJ302" s="675"/>
      <c r="EK302" s="675"/>
      <c r="EL302" s="675"/>
      <c r="EM302" s="675"/>
      <c r="EN302" s="675"/>
      <c r="EO302" s="675"/>
      <c r="EP302" s="675"/>
    </row>
    <row r="303" spans="1:146" x14ac:dyDescent="0.15">
      <c r="BF303" s="675"/>
      <c r="BJ303" s="675"/>
      <c r="BK303" s="675"/>
      <c r="BL303" s="675"/>
      <c r="BM303" s="675"/>
      <c r="BN303" s="675"/>
      <c r="BO303" s="675"/>
      <c r="BP303" s="675"/>
      <c r="BQ303" s="675"/>
      <c r="BR303" s="675"/>
      <c r="BS303" s="675"/>
      <c r="BT303" s="675"/>
      <c r="BU303" s="675"/>
      <c r="BV303" s="675"/>
      <c r="BW303" s="675"/>
      <c r="BX303" s="675"/>
      <c r="BY303" s="675"/>
      <c r="BZ303" s="675"/>
      <c r="CA303" s="675"/>
      <c r="CB303" s="675"/>
      <c r="CC303" s="675"/>
      <c r="CD303" s="675"/>
      <c r="CE303" s="675"/>
      <c r="CF303" s="675"/>
      <c r="CG303" s="675"/>
      <c r="CH303" s="675"/>
      <c r="CI303" s="675"/>
      <c r="CJ303" s="675"/>
      <c r="CK303" s="675"/>
      <c r="CL303" s="675"/>
      <c r="CM303" s="675"/>
      <c r="CN303" s="675"/>
      <c r="CO303" s="675"/>
      <c r="CP303" s="675"/>
      <c r="CQ303" s="675"/>
      <c r="CR303" s="675"/>
      <c r="CS303" s="675"/>
      <c r="CT303" s="675"/>
      <c r="CU303" s="675"/>
      <c r="CV303" s="675"/>
      <c r="CW303" s="675"/>
      <c r="CX303" s="675"/>
      <c r="CY303" s="675"/>
      <c r="CZ303" s="675"/>
      <c r="DA303" s="675"/>
      <c r="DB303" s="675"/>
      <c r="DC303" s="675"/>
      <c r="DD303" s="675"/>
      <c r="DE303" s="675"/>
      <c r="DF303" s="675"/>
      <c r="DG303" s="675"/>
      <c r="DH303" s="675"/>
      <c r="DI303" s="675"/>
      <c r="DJ303" s="675"/>
      <c r="DK303" s="675"/>
      <c r="DL303" s="675"/>
      <c r="DM303" s="675"/>
      <c r="DN303" s="675"/>
      <c r="DO303" s="675"/>
      <c r="DP303" s="675"/>
      <c r="DQ303" s="675"/>
      <c r="DR303" s="675"/>
      <c r="DS303" s="675"/>
      <c r="DT303" s="675"/>
      <c r="DU303" s="675"/>
      <c r="DV303" s="675"/>
      <c r="DW303" s="675"/>
      <c r="DX303" s="675"/>
      <c r="DY303" s="675"/>
      <c r="DZ303" s="675"/>
      <c r="EA303" s="675"/>
      <c r="EB303" s="675"/>
      <c r="EC303" s="675"/>
      <c r="ED303" s="675"/>
      <c r="EE303" s="675"/>
      <c r="EF303" s="675"/>
      <c r="EG303" s="675"/>
      <c r="EH303" s="675"/>
      <c r="EI303" s="675"/>
      <c r="EJ303" s="675"/>
      <c r="EK303" s="675"/>
      <c r="EL303" s="675"/>
      <c r="EM303" s="675"/>
      <c r="EN303" s="675"/>
      <c r="EO303" s="675"/>
      <c r="EP303" s="675"/>
    </row>
    <row r="304" spans="1:146" x14ac:dyDescent="0.15">
      <c r="CG304" s="675"/>
      <c r="CH304" s="675"/>
    </row>
  </sheetData>
  <sheetProtection password="B7BF" sheet="1" objects="1" scenarios="1"/>
  <dataConsolidate/>
  <mergeCells count="688">
    <mergeCell ref="Y68:AE68"/>
    <mergeCell ref="Y69:AE69"/>
    <mergeCell ref="Y70:AE71"/>
    <mergeCell ref="A62:C62"/>
    <mergeCell ref="A63:C63"/>
    <mergeCell ref="A64:C64"/>
    <mergeCell ref="A65:C66"/>
    <mergeCell ref="O68:T68"/>
    <mergeCell ref="R62:S62"/>
    <mergeCell ref="R63:S63"/>
    <mergeCell ref="R64:S64"/>
    <mergeCell ref="R65:S66"/>
    <mergeCell ref="D64:E64"/>
    <mergeCell ref="F64:G64"/>
    <mergeCell ref="AD63:AF63"/>
    <mergeCell ref="AA64:AC64"/>
    <mergeCell ref="N64:O64"/>
    <mergeCell ref="P64:Q64"/>
    <mergeCell ref="N63:O63"/>
    <mergeCell ref="P63:Q63"/>
    <mergeCell ref="T64:U64"/>
    <mergeCell ref="AA63:AC63"/>
    <mergeCell ref="D63:E63"/>
    <mergeCell ref="F63:G63"/>
    <mergeCell ref="T59:U59"/>
    <mergeCell ref="N35:P35"/>
    <mergeCell ref="N57:P57"/>
    <mergeCell ref="U69:X69"/>
    <mergeCell ref="U70:X71"/>
    <mergeCell ref="K71:N71"/>
    <mergeCell ref="K68:N68"/>
    <mergeCell ref="L60:M60"/>
    <mergeCell ref="N60:O60"/>
    <mergeCell ref="J61:K61"/>
    <mergeCell ref="L61:M61"/>
    <mergeCell ref="N48:P48"/>
    <mergeCell ref="T39:U39"/>
    <mergeCell ref="T40:U40"/>
    <mergeCell ref="T35:U35"/>
    <mergeCell ref="T36:U36"/>
    <mergeCell ref="T37:U37"/>
    <mergeCell ref="N37:P37"/>
    <mergeCell ref="T60:U60"/>
    <mergeCell ref="N43:P43"/>
    <mergeCell ref="T43:U43"/>
    <mergeCell ref="N42:P42"/>
    <mergeCell ref="B38:I38"/>
    <mergeCell ref="A31:E32"/>
    <mergeCell ref="T56:U56"/>
    <mergeCell ref="T57:U57"/>
    <mergeCell ref="N30:P30"/>
    <mergeCell ref="A30:L30"/>
    <mergeCell ref="F31:L32"/>
    <mergeCell ref="AH34:AJ34"/>
    <mergeCell ref="B56:I56"/>
    <mergeCell ref="N56:P56"/>
    <mergeCell ref="B40:I40"/>
    <mergeCell ref="B41:I41"/>
    <mergeCell ref="B44:I44"/>
    <mergeCell ref="N44:P44"/>
    <mergeCell ref="B46:I46"/>
    <mergeCell ref="N46:P46"/>
    <mergeCell ref="B43:I43"/>
    <mergeCell ref="T44:U44"/>
    <mergeCell ref="B42:I42"/>
    <mergeCell ref="AM45:AP45"/>
    <mergeCell ref="AQ45:AR45"/>
    <mergeCell ref="AM47:AP47"/>
    <mergeCell ref="AQ47:AR47"/>
    <mergeCell ref="AH52:AJ52"/>
    <mergeCell ref="AH35:AJ35"/>
    <mergeCell ref="AM40:AP40"/>
    <mergeCell ref="AQ40:AR40"/>
    <mergeCell ref="AM50:AP50"/>
    <mergeCell ref="AH51:AJ51"/>
    <mergeCell ref="AM51:AP51"/>
    <mergeCell ref="AQ51:AR51"/>
    <mergeCell ref="AH40:AJ40"/>
    <mergeCell ref="AM43:AP43"/>
    <mergeCell ref="AH42:AJ42"/>
    <mergeCell ref="AQ43:AR43"/>
    <mergeCell ref="AM41:AP41"/>
    <mergeCell ref="AQ41:AR41"/>
    <mergeCell ref="AH37:AJ37"/>
    <mergeCell ref="AS41:AT41"/>
    <mergeCell ref="AM30:AP30"/>
    <mergeCell ref="AQ30:AR30"/>
    <mergeCell ref="AS30:AT30"/>
    <mergeCell ref="AQ36:AR36"/>
    <mergeCell ref="AS36:AT36"/>
    <mergeCell ref="AS40:AT40"/>
    <mergeCell ref="AM34:AP34"/>
    <mergeCell ref="AQ34:AR34"/>
    <mergeCell ref="AM33:AP33"/>
    <mergeCell ref="AN58:AT58"/>
    <mergeCell ref="N38:P38"/>
    <mergeCell ref="AH38:AJ38"/>
    <mergeCell ref="AQ38:AR38"/>
    <mergeCell ref="AS38:AT38"/>
    <mergeCell ref="T38:U38"/>
    <mergeCell ref="AH39:AJ39"/>
    <mergeCell ref="AM39:AP39"/>
    <mergeCell ref="AQ39:AR39"/>
    <mergeCell ref="AS39:AT39"/>
    <mergeCell ref="N40:P40"/>
    <mergeCell ref="AM38:AP38"/>
    <mergeCell ref="AS43:AT43"/>
    <mergeCell ref="AS45:AT45"/>
    <mergeCell ref="AS47:AT47"/>
    <mergeCell ref="AH56:AJ56"/>
    <mergeCell ref="AM56:AP56"/>
    <mergeCell ref="AQ56:AR56"/>
    <mergeCell ref="AS56:AT56"/>
    <mergeCell ref="AH43:AJ43"/>
    <mergeCell ref="N41:P41"/>
    <mergeCell ref="AH41:AJ41"/>
    <mergeCell ref="T41:U41"/>
    <mergeCell ref="T42:U42"/>
    <mergeCell ref="BD70:BE70"/>
    <mergeCell ref="BD29:BE29"/>
    <mergeCell ref="BD71:BE71"/>
    <mergeCell ref="A57:L57"/>
    <mergeCell ref="R59:S59"/>
    <mergeCell ref="R60:S60"/>
    <mergeCell ref="R61:S61"/>
    <mergeCell ref="B33:I33"/>
    <mergeCell ref="B34:I34"/>
    <mergeCell ref="B35:I35"/>
    <mergeCell ref="B36:I36"/>
    <mergeCell ref="N36:P36"/>
    <mergeCell ref="B39:I39"/>
    <mergeCell ref="N39:P39"/>
    <mergeCell ref="N33:P33"/>
    <mergeCell ref="A59:C59"/>
    <mergeCell ref="A60:C60"/>
    <mergeCell ref="A61:C61"/>
    <mergeCell ref="D59:E59"/>
    <mergeCell ref="F59:G59"/>
    <mergeCell ref="H59:I59"/>
    <mergeCell ref="J59:K59"/>
    <mergeCell ref="L59:M59"/>
    <mergeCell ref="J60:K60"/>
    <mergeCell ref="AS59:AT59"/>
    <mergeCell ref="BH71:BI71"/>
    <mergeCell ref="BG69:BI69"/>
    <mergeCell ref="BH70:BI70"/>
    <mergeCell ref="BD53:BE53"/>
    <mergeCell ref="BH53:BI53"/>
    <mergeCell ref="BH50:BI50"/>
    <mergeCell ref="BD45:BE45"/>
    <mergeCell ref="BH45:BI45"/>
    <mergeCell ref="BD46:BE46"/>
    <mergeCell ref="BH46:BI46"/>
    <mergeCell ref="BD47:BE47"/>
    <mergeCell ref="BD55:BE55"/>
    <mergeCell ref="BH55:BI55"/>
    <mergeCell ref="BD51:BE51"/>
    <mergeCell ref="BH49:BI49"/>
    <mergeCell ref="BD50:BE50"/>
    <mergeCell ref="BD56:BE56"/>
    <mergeCell ref="BH56:BI56"/>
    <mergeCell ref="BH51:BI51"/>
    <mergeCell ref="BH47:BI47"/>
    <mergeCell ref="BD69:BE69"/>
    <mergeCell ref="BD57:BE57"/>
    <mergeCell ref="BH57:BI57"/>
    <mergeCell ref="BD59:BE59"/>
    <mergeCell ref="BD60:BE60"/>
    <mergeCell ref="BD61:BE61"/>
    <mergeCell ref="BD62:BE62"/>
    <mergeCell ref="BD63:BE63"/>
    <mergeCell ref="BD67:BE67"/>
    <mergeCell ref="BH59:BI59"/>
    <mergeCell ref="BH60:BI60"/>
    <mergeCell ref="BD64:BE64"/>
    <mergeCell ref="BD65:BE65"/>
    <mergeCell ref="BD66:BE66"/>
    <mergeCell ref="BD68:BE68"/>
    <mergeCell ref="BD26:BE26"/>
    <mergeCell ref="BH26:BI26"/>
    <mergeCell ref="BD27:BE27"/>
    <mergeCell ref="BH27:BI27"/>
    <mergeCell ref="BD41:BE41"/>
    <mergeCell ref="BH41:BI41"/>
    <mergeCell ref="BD42:BE42"/>
    <mergeCell ref="BH42:BI42"/>
    <mergeCell ref="BD54:BE54"/>
    <mergeCell ref="BH54:BI54"/>
    <mergeCell ref="BD39:BE39"/>
    <mergeCell ref="BH39:BI39"/>
    <mergeCell ref="BD40:BE40"/>
    <mergeCell ref="BH40:BI40"/>
    <mergeCell ref="BD43:BE43"/>
    <mergeCell ref="BH43:BI43"/>
    <mergeCell ref="BD44:BE44"/>
    <mergeCell ref="BH44:BI44"/>
    <mergeCell ref="BD52:BE52"/>
    <mergeCell ref="BH52:BI52"/>
    <mergeCell ref="BD48:BE48"/>
    <mergeCell ref="BH48:BI48"/>
    <mergeCell ref="BD49:BE49"/>
    <mergeCell ref="BD25:BE25"/>
    <mergeCell ref="BH25:BI25"/>
    <mergeCell ref="BD38:BE38"/>
    <mergeCell ref="BH38:BI38"/>
    <mergeCell ref="BD35:BE35"/>
    <mergeCell ref="BH35:BI35"/>
    <mergeCell ref="BD36:BE36"/>
    <mergeCell ref="BH36:BI36"/>
    <mergeCell ref="BD28:BE28"/>
    <mergeCell ref="BH28:BI28"/>
    <mergeCell ref="BC32:BE32"/>
    <mergeCell ref="BG32:BJ32"/>
    <mergeCell ref="BD30:BE30"/>
    <mergeCell ref="BH30:BI30"/>
    <mergeCell ref="BH29:BI29"/>
    <mergeCell ref="BD33:BE33"/>
    <mergeCell ref="BH33:BI33"/>
    <mergeCell ref="BD34:BE34"/>
    <mergeCell ref="BH34:BI34"/>
    <mergeCell ref="BD37:BE37"/>
    <mergeCell ref="BH37:BI37"/>
    <mergeCell ref="BD23:BE23"/>
    <mergeCell ref="BH23:BI23"/>
    <mergeCell ref="BD20:BE20"/>
    <mergeCell ref="BH20:BI20"/>
    <mergeCell ref="BD21:BE21"/>
    <mergeCell ref="BH21:BI21"/>
    <mergeCell ref="BH19:BI19"/>
    <mergeCell ref="BD24:BE24"/>
    <mergeCell ref="BH24:BI24"/>
    <mergeCell ref="A1:M1"/>
    <mergeCell ref="P1:AG1"/>
    <mergeCell ref="A2:B2"/>
    <mergeCell ref="M4:AG5"/>
    <mergeCell ref="N6:P6"/>
    <mergeCell ref="A4:E5"/>
    <mergeCell ref="F4:L5"/>
    <mergeCell ref="B6:I6"/>
    <mergeCell ref="AP2:AR2"/>
    <mergeCell ref="AH6:AJ6"/>
    <mergeCell ref="AM6:AP6"/>
    <mergeCell ref="AH4:AT5"/>
    <mergeCell ref="AJ2:AL2"/>
    <mergeCell ref="AM2:AO2"/>
    <mergeCell ref="AA2:AE2"/>
    <mergeCell ref="Y2:Z2"/>
    <mergeCell ref="Q2:X2"/>
    <mergeCell ref="O2:P2"/>
    <mergeCell ref="C2:N2"/>
    <mergeCell ref="B9:I9"/>
    <mergeCell ref="N9:P9"/>
    <mergeCell ref="B8:I8"/>
    <mergeCell ref="AH9:AJ9"/>
    <mergeCell ref="AM9:AP9"/>
    <mergeCell ref="AQ9:AR9"/>
    <mergeCell ref="AS9:AT9"/>
    <mergeCell ref="B7:I7"/>
    <mergeCell ref="N7:P7"/>
    <mergeCell ref="AS7:AT7"/>
    <mergeCell ref="AH7:AJ7"/>
    <mergeCell ref="AM7:AP7"/>
    <mergeCell ref="AQ7:AR7"/>
    <mergeCell ref="T7:U7"/>
    <mergeCell ref="T8:U8"/>
    <mergeCell ref="T9:U9"/>
    <mergeCell ref="B10:I10"/>
    <mergeCell ref="N10:P10"/>
    <mergeCell ref="AH10:AJ10"/>
    <mergeCell ref="AM10:AP10"/>
    <mergeCell ref="AQ10:AR10"/>
    <mergeCell ref="AS10:AT10"/>
    <mergeCell ref="B11:I11"/>
    <mergeCell ref="N11:P11"/>
    <mergeCell ref="AH11:AJ11"/>
    <mergeCell ref="AM11:AP11"/>
    <mergeCell ref="AQ11:AR11"/>
    <mergeCell ref="AS11:AT11"/>
    <mergeCell ref="T10:U10"/>
    <mergeCell ref="T11:U11"/>
    <mergeCell ref="B12:I12"/>
    <mergeCell ref="N12:P12"/>
    <mergeCell ref="AH12:AJ12"/>
    <mergeCell ref="AM12:AP12"/>
    <mergeCell ref="AQ12:AR12"/>
    <mergeCell ref="AS12:AT12"/>
    <mergeCell ref="B13:I13"/>
    <mergeCell ref="N13:P13"/>
    <mergeCell ref="AH13:AJ13"/>
    <mergeCell ref="AM13:AP13"/>
    <mergeCell ref="AQ13:AR13"/>
    <mergeCell ref="AS13:AT13"/>
    <mergeCell ref="T12:U12"/>
    <mergeCell ref="T13:U13"/>
    <mergeCell ref="B15:I15"/>
    <mergeCell ref="N15:P15"/>
    <mergeCell ref="AH15:AJ15"/>
    <mergeCell ref="AM15:AP15"/>
    <mergeCell ref="B14:I14"/>
    <mergeCell ref="N14:P14"/>
    <mergeCell ref="AH14:AJ14"/>
    <mergeCell ref="AQ15:AR15"/>
    <mergeCell ref="AS15:AT15"/>
    <mergeCell ref="AM14:AP14"/>
    <mergeCell ref="AQ14:AR14"/>
    <mergeCell ref="AS14:AT14"/>
    <mergeCell ref="T14:U14"/>
    <mergeCell ref="T15:U15"/>
    <mergeCell ref="B16:I16"/>
    <mergeCell ref="N16:P16"/>
    <mergeCell ref="AH16:AJ16"/>
    <mergeCell ref="AM16:AP16"/>
    <mergeCell ref="AQ16:AR16"/>
    <mergeCell ref="AS16:AT16"/>
    <mergeCell ref="B17:I17"/>
    <mergeCell ref="N17:P17"/>
    <mergeCell ref="AH17:AJ17"/>
    <mergeCell ref="AM17:AP17"/>
    <mergeCell ref="AQ17:AR17"/>
    <mergeCell ref="AS17:AT17"/>
    <mergeCell ref="T16:U16"/>
    <mergeCell ref="T17:U17"/>
    <mergeCell ref="B19:I19"/>
    <mergeCell ref="N19:P19"/>
    <mergeCell ref="AH19:AJ19"/>
    <mergeCell ref="AM19:AP19"/>
    <mergeCell ref="B18:I18"/>
    <mergeCell ref="N18:P18"/>
    <mergeCell ref="AH18:AJ18"/>
    <mergeCell ref="AQ19:AR19"/>
    <mergeCell ref="AS19:AT19"/>
    <mergeCell ref="T18:U18"/>
    <mergeCell ref="T19:U19"/>
    <mergeCell ref="AM18:AP18"/>
    <mergeCell ref="AQ18:AR18"/>
    <mergeCell ref="AS18:AT18"/>
    <mergeCell ref="B20:I20"/>
    <mergeCell ref="N20:P20"/>
    <mergeCell ref="AH20:AJ20"/>
    <mergeCell ref="AM20:AP20"/>
    <mergeCell ref="AQ20:AR20"/>
    <mergeCell ref="AS20:AT20"/>
    <mergeCell ref="B21:I21"/>
    <mergeCell ref="N21:P21"/>
    <mergeCell ref="AH21:AJ21"/>
    <mergeCell ref="AM21:AP21"/>
    <mergeCell ref="AQ21:AR21"/>
    <mergeCell ref="AS21:AT21"/>
    <mergeCell ref="T20:U20"/>
    <mergeCell ref="T21:U21"/>
    <mergeCell ref="B22:I22"/>
    <mergeCell ref="N22:P22"/>
    <mergeCell ref="AH22:AJ22"/>
    <mergeCell ref="AQ23:AR23"/>
    <mergeCell ref="AS23:AT23"/>
    <mergeCell ref="T22:U22"/>
    <mergeCell ref="T23:U23"/>
    <mergeCell ref="AM22:AP22"/>
    <mergeCell ref="AQ22:AR22"/>
    <mergeCell ref="AS22:AT22"/>
    <mergeCell ref="B24:I24"/>
    <mergeCell ref="N24:P24"/>
    <mergeCell ref="AH24:AJ24"/>
    <mergeCell ref="AM24:AP24"/>
    <mergeCell ref="AQ24:AR24"/>
    <mergeCell ref="T24:U24"/>
    <mergeCell ref="T25:U25"/>
    <mergeCell ref="AS24:AT24"/>
    <mergeCell ref="B23:I23"/>
    <mergeCell ref="N23:P23"/>
    <mergeCell ref="AH23:AJ23"/>
    <mergeCell ref="AM23:AP23"/>
    <mergeCell ref="B25:I25"/>
    <mergeCell ref="N25:P25"/>
    <mergeCell ref="AH25:AJ25"/>
    <mergeCell ref="AM25:AP25"/>
    <mergeCell ref="AQ25:AR25"/>
    <mergeCell ref="AS25:AT25"/>
    <mergeCell ref="B27:I27"/>
    <mergeCell ref="N27:P27"/>
    <mergeCell ref="AH27:AJ27"/>
    <mergeCell ref="AH26:AJ26"/>
    <mergeCell ref="AM26:AP26"/>
    <mergeCell ref="AQ26:AR26"/>
    <mergeCell ref="B26:I26"/>
    <mergeCell ref="AH28:AJ28"/>
    <mergeCell ref="AM28:AP28"/>
    <mergeCell ref="AQ28:AR28"/>
    <mergeCell ref="B28:I28"/>
    <mergeCell ref="T27:U27"/>
    <mergeCell ref="T28:U28"/>
    <mergeCell ref="AQ27:AR27"/>
    <mergeCell ref="N28:P28"/>
    <mergeCell ref="B29:I29"/>
    <mergeCell ref="AM37:AP37"/>
    <mergeCell ref="N29:P29"/>
    <mergeCell ref="B37:I37"/>
    <mergeCell ref="AM36:AP36"/>
    <mergeCell ref="AH36:AJ36"/>
    <mergeCell ref="AH29:AJ29"/>
    <mergeCell ref="AM35:AP35"/>
    <mergeCell ref="N34:P34"/>
    <mergeCell ref="AH31:AT32"/>
    <mergeCell ref="AH30:AJ30"/>
    <mergeCell ref="T29:U29"/>
    <mergeCell ref="AS34:AT34"/>
    <mergeCell ref="AQ35:AR35"/>
    <mergeCell ref="AS35:AT35"/>
    <mergeCell ref="AM29:AP29"/>
    <mergeCell ref="AS29:AT29"/>
    <mergeCell ref="T30:U30"/>
    <mergeCell ref="T33:U33"/>
    <mergeCell ref="T34:U34"/>
    <mergeCell ref="AH33:AJ33"/>
    <mergeCell ref="M31:AG32"/>
    <mergeCell ref="AS54:AT54"/>
    <mergeCell ref="B55:I55"/>
    <mergeCell ref="AS55:AT55"/>
    <mergeCell ref="AS50:AT50"/>
    <mergeCell ref="AM49:AP49"/>
    <mergeCell ref="AQ49:AR49"/>
    <mergeCell ref="AS49:AT49"/>
    <mergeCell ref="T49:U49"/>
    <mergeCell ref="T50:U50"/>
    <mergeCell ref="T54:U54"/>
    <mergeCell ref="T55:U55"/>
    <mergeCell ref="AH55:AJ55"/>
    <mergeCell ref="AM55:AP55"/>
    <mergeCell ref="AQ55:AR55"/>
    <mergeCell ref="B53:I53"/>
    <mergeCell ref="N53:P53"/>
    <mergeCell ref="AH53:AJ53"/>
    <mergeCell ref="AQ50:AR50"/>
    <mergeCell ref="B49:I49"/>
    <mergeCell ref="N49:P49"/>
    <mergeCell ref="AH49:AJ49"/>
    <mergeCell ref="B50:I50"/>
    <mergeCell ref="N50:P50"/>
    <mergeCell ref="AH50:AJ50"/>
    <mergeCell ref="D61:E61"/>
    <mergeCell ref="F61:G61"/>
    <mergeCell ref="H61:I61"/>
    <mergeCell ref="AH57:AJ57"/>
    <mergeCell ref="AM57:AP57"/>
    <mergeCell ref="AQ57:AR57"/>
    <mergeCell ref="AS57:AT57"/>
    <mergeCell ref="B54:I54"/>
    <mergeCell ref="N54:P54"/>
    <mergeCell ref="AH54:AJ54"/>
    <mergeCell ref="AM54:AP54"/>
    <mergeCell ref="AN59:AP59"/>
    <mergeCell ref="AQ59:AR59"/>
    <mergeCell ref="N59:O59"/>
    <mergeCell ref="P59:Q59"/>
    <mergeCell ref="AE59:AF59"/>
    <mergeCell ref="AG59:AH59"/>
    <mergeCell ref="AA58:AL58"/>
    <mergeCell ref="AA59:AB59"/>
    <mergeCell ref="AC59:AD59"/>
    <mergeCell ref="V59:W59"/>
    <mergeCell ref="A58:M58"/>
    <mergeCell ref="N55:P55"/>
    <mergeCell ref="AQ54:AR54"/>
    <mergeCell ref="AN62:AP62"/>
    <mergeCell ref="AI62:AJ62"/>
    <mergeCell ref="AK62:AL62"/>
    <mergeCell ref="AS62:AT62"/>
    <mergeCell ref="D60:E60"/>
    <mergeCell ref="F60:G60"/>
    <mergeCell ref="H60:I60"/>
    <mergeCell ref="AQ62:AR62"/>
    <mergeCell ref="AI59:AJ59"/>
    <mergeCell ref="AK59:AL59"/>
    <mergeCell ref="P60:Q60"/>
    <mergeCell ref="V60:W60"/>
    <mergeCell ref="AA60:AB60"/>
    <mergeCell ref="AC60:AD60"/>
    <mergeCell ref="AE60:AF60"/>
    <mergeCell ref="AG60:AH60"/>
    <mergeCell ref="AI60:AJ60"/>
    <mergeCell ref="AK60:AL60"/>
    <mergeCell ref="AN60:AP60"/>
    <mergeCell ref="AQ60:AR60"/>
    <mergeCell ref="X59:Y59"/>
    <mergeCell ref="X60:Y60"/>
    <mergeCell ref="X61:Y61"/>
    <mergeCell ref="X62:Y62"/>
    <mergeCell ref="AS61:AT61"/>
    <mergeCell ref="AE61:AF61"/>
    <mergeCell ref="AG61:AH61"/>
    <mergeCell ref="AI61:AJ61"/>
    <mergeCell ref="AK61:AL61"/>
    <mergeCell ref="AN61:AP61"/>
    <mergeCell ref="AQ61:AR61"/>
    <mergeCell ref="N61:O61"/>
    <mergeCell ref="P61:Q61"/>
    <mergeCell ref="V61:W61"/>
    <mergeCell ref="AA61:AB61"/>
    <mergeCell ref="AC61:AD61"/>
    <mergeCell ref="T61:U61"/>
    <mergeCell ref="D62:E62"/>
    <mergeCell ref="F62:G62"/>
    <mergeCell ref="H62:I62"/>
    <mergeCell ref="J62:K62"/>
    <mergeCell ref="L62:M62"/>
    <mergeCell ref="N62:O62"/>
    <mergeCell ref="P62:Q62"/>
    <mergeCell ref="AE62:AF62"/>
    <mergeCell ref="AG62:AH62"/>
    <mergeCell ref="AC62:AD62"/>
    <mergeCell ref="V62:W62"/>
    <mergeCell ref="T62:U62"/>
    <mergeCell ref="AA62:AB62"/>
    <mergeCell ref="H64:I64"/>
    <mergeCell ref="J64:K64"/>
    <mergeCell ref="L64:M64"/>
    <mergeCell ref="T65:U66"/>
    <mergeCell ref="J65:K66"/>
    <mergeCell ref="L65:M66"/>
    <mergeCell ref="N65:O66"/>
    <mergeCell ref="AG63:AI63"/>
    <mergeCell ref="AJ63:AL63"/>
    <mergeCell ref="T63:U63"/>
    <mergeCell ref="V63:W63"/>
    <mergeCell ref="H63:I63"/>
    <mergeCell ref="J63:K63"/>
    <mergeCell ref="L63:M63"/>
    <mergeCell ref="AN71:AP71"/>
    <mergeCell ref="AQ71:AR71"/>
    <mergeCell ref="AS71:AT71"/>
    <mergeCell ref="AS68:AT68"/>
    <mergeCell ref="AN69:AP69"/>
    <mergeCell ref="AQ69:AR69"/>
    <mergeCell ref="AS69:AT69"/>
    <mergeCell ref="AN68:AP68"/>
    <mergeCell ref="AQ68:AR68"/>
    <mergeCell ref="F65:G66"/>
    <mergeCell ref="H65:I66"/>
    <mergeCell ref="E69:J69"/>
    <mergeCell ref="E70:J70"/>
    <mergeCell ref="E71:J71"/>
    <mergeCell ref="A68:D68"/>
    <mergeCell ref="A67:T67"/>
    <mergeCell ref="A71:D71"/>
    <mergeCell ref="E68:J68"/>
    <mergeCell ref="A69:D69"/>
    <mergeCell ref="O69:T69"/>
    <mergeCell ref="O70:T70"/>
    <mergeCell ref="O71:T71"/>
    <mergeCell ref="AS60:AT60"/>
    <mergeCell ref="AM53:AP53"/>
    <mergeCell ref="N58:Y58"/>
    <mergeCell ref="AN66:AP66"/>
    <mergeCell ref="A70:D70"/>
    <mergeCell ref="D65:E66"/>
    <mergeCell ref="K69:N69"/>
    <mergeCell ref="K70:N70"/>
    <mergeCell ref="AN70:AP70"/>
    <mergeCell ref="AN67:AP67"/>
    <mergeCell ref="AQ70:AR70"/>
    <mergeCell ref="AS70:AT70"/>
    <mergeCell ref="AQ67:AR67"/>
    <mergeCell ref="U67:AL67"/>
    <mergeCell ref="AS67:AT67"/>
    <mergeCell ref="AF68:AL68"/>
    <mergeCell ref="AF69:AL69"/>
    <mergeCell ref="AF70:AL71"/>
    <mergeCell ref="U68:X68"/>
    <mergeCell ref="AQ66:AR66"/>
    <mergeCell ref="V65:W66"/>
    <mergeCell ref="AS66:AT66"/>
    <mergeCell ref="AF65:AL65"/>
    <mergeCell ref="P65:Q66"/>
    <mergeCell ref="AN65:AP65"/>
    <mergeCell ref="AA65:AE65"/>
    <mergeCell ref="V64:W64"/>
    <mergeCell ref="X63:Y63"/>
    <mergeCell ref="X64:Y64"/>
    <mergeCell ref="AQ65:AR65"/>
    <mergeCell ref="AS65:AT65"/>
    <mergeCell ref="AD64:AF64"/>
    <mergeCell ref="AS64:AT64"/>
    <mergeCell ref="AS63:AT63"/>
    <mergeCell ref="AG64:AI64"/>
    <mergeCell ref="AQ63:AR63"/>
    <mergeCell ref="AN64:AP64"/>
    <mergeCell ref="AN63:AP63"/>
    <mergeCell ref="AJ64:AL64"/>
    <mergeCell ref="AQ64:AR64"/>
    <mergeCell ref="X65:Y66"/>
    <mergeCell ref="AA66:AE66"/>
    <mergeCell ref="AF66:AL66"/>
    <mergeCell ref="CG6:CH6"/>
    <mergeCell ref="N26:P26"/>
    <mergeCell ref="N8:P8"/>
    <mergeCell ref="AH8:AJ8"/>
    <mergeCell ref="AM8:AP8"/>
    <mergeCell ref="AQ8:AR8"/>
    <mergeCell ref="AS8:AT8"/>
    <mergeCell ref="AQ6:AR6"/>
    <mergeCell ref="AS2:AT2"/>
    <mergeCell ref="AS6:AT6"/>
    <mergeCell ref="BD7:BE7"/>
    <mergeCell ref="BH7:BI7"/>
    <mergeCell ref="BG5:BJ5"/>
    <mergeCell ref="BD8:BE8"/>
    <mergeCell ref="BH8:BI8"/>
    <mergeCell ref="BC5:BE5"/>
    <mergeCell ref="BD10:BE10"/>
    <mergeCell ref="BH10:BI10"/>
    <mergeCell ref="BD11:BE11"/>
    <mergeCell ref="BH11:BI11"/>
    <mergeCell ref="BD9:BE9"/>
    <mergeCell ref="BH9:BI9"/>
    <mergeCell ref="BD14:BE14"/>
    <mergeCell ref="BH14:BI14"/>
    <mergeCell ref="BW5:CA5"/>
    <mergeCell ref="CD6:CE6"/>
    <mergeCell ref="AF2:AG2"/>
    <mergeCell ref="AH2:AI2"/>
    <mergeCell ref="BD6:BE6"/>
    <mergeCell ref="BH6:BI6"/>
    <mergeCell ref="T6:U6"/>
    <mergeCell ref="AS48:AT48"/>
    <mergeCell ref="T48:U48"/>
    <mergeCell ref="AS46:AT46"/>
    <mergeCell ref="T45:U45"/>
    <mergeCell ref="T46:U46"/>
    <mergeCell ref="AH44:AJ44"/>
    <mergeCell ref="AM44:AP44"/>
    <mergeCell ref="AQ44:AR44"/>
    <mergeCell ref="AS44:AT44"/>
    <mergeCell ref="AH46:AJ46"/>
    <mergeCell ref="BQ5:BU5"/>
    <mergeCell ref="BH15:BI15"/>
    <mergeCell ref="BD12:BE12"/>
    <mergeCell ref="BH12:BI12"/>
    <mergeCell ref="BD13:BE13"/>
    <mergeCell ref="BH13:BI13"/>
    <mergeCell ref="BH18:BI18"/>
    <mergeCell ref="BD15:BE15"/>
    <mergeCell ref="BD18:BE18"/>
    <mergeCell ref="BD19:BE19"/>
    <mergeCell ref="BD16:BE16"/>
    <mergeCell ref="AS51:AT51"/>
    <mergeCell ref="B52:I52"/>
    <mergeCell ref="N52:P52"/>
    <mergeCell ref="AM52:AP52"/>
    <mergeCell ref="AQ52:AR52"/>
    <mergeCell ref="AS52:AT52"/>
    <mergeCell ref="B51:I51"/>
    <mergeCell ref="N51:P51"/>
    <mergeCell ref="AH48:AJ48"/>
    <mergeCell ref="AM48:AP48"/>
    <mergeCell ref="AQ48:AR48"/>
    <mergeCell ref="B45:I45"/>
    <mergeCell ref="N45:P45"/>
    <mergeCell ref="AH45:AJ45"/>
    <mergeCell ref="AQ46:AR46"/>
    <mergeCell ref="N47:P47"/>
    <mergeCell ref="B47:I47"/>
    <mergeCell ref="AH47:AJ47"/>
    <mergeCell ref="T47:U47"/>
    <mergeCell ref="B48:I48"/>
    <mergeCell ref="BH16:BI16"/>
    <mergeCell ref="AQ53:AR53"/>
    <mergeCell ref="AS53:AT53"/>
    <mergeCell ref="T51:U51"/>
    <mergeCell ref="T52:U52"/>
    <mergeCell ref="T53:U53"/>
    <mergeCell ref="AM46:AP46"/>
    <mergeCell ref="AQ42:AR42"/>
    <mergeCell ref="AS42:AT42"/>
    <mergeCell ref="AM42:AP42"/>
    <mergeCell ref="T26:U26"/>
    <mergeCell ref="AM27:AP27"/>
    <mergeCell ref="AQ37:AR37"/>
    <mergeCell ref="AS37:AT37"/>
    <mergeCell ref="AS26:AT26"/>
    <mergeCell ref="AS27:AT27"/>
    <mergeCell ref="AQ29:AR29"/>
    <mergeCell ref="AS28:AT28"/>
    <mergeCell ref="AQ33:AR33"/>
    <mergeCell ref="AS33:AT33"/>
    <mergeCell ref="BD17:BE17"/>
    <mergeCell ref="BH17:BI17"/>
    <mergeCell ref="BD22:BE22"/>
    <mergeCell ref="BH22:BI22"/>
  </mergeCells>
  <phoneticPr fontId="2"/>
  <dataValidations count="9">
    <dataValidation type="list" showInputMessage="1" showErrorMessage="1" sqref="AB34:AG57 V7:AA30 Q7:S30" xr:uid="{00000000-0002-0000-0300-000000000000}">
      <formula1>$CG$7:$CG$30</formula1>
    </dataValidation>
    <dataValidation type="list" allowBlank="1" showInputMessage="1" showErrorMessage="1" sqref="K7:K29 K34:K56" xr:uid="{00000000-0002-0000-0300-000001000000}">
      <formula1>"Y,N,-"</formula1>
    </dataValidation>
    <dataValidation type="list" showInputMessage="1" showErrorMessage="1" sqref="V34:AA57 AB7:AG30 Q34:S57" xr:uid="{00000000-0002-0000-0300-000002000000}">
      <formula1>$CH$7:$CH$30</formula1>
    </dataValidation>
    <dataValidation type="list" allowBlank="1" showInputMessage="1" showErrorMessage="1" sqref="BC7:BC30 BC34:BC57 BG7:BG30 BG34:BG57" xr:uid="{00000000-0002-0000-0300-000003000000}">
      <formula1>"1,2,3,OT,PSS"</formula1>
    </dataValidation>
    <dataValidation type="list" showInputMessage="1" showErrorMessage="1" sqref="AL7:AL30 AL34:AL57" xr:uid="{00000000-0002-0000-0300-000004000000}">
      <formula1>"2,5,10,20,25,PS"</formula1>
    </dataValidation>
    <dataValidation type="list" showInputMessage="1" showErrorMessage="1" sqref="AK7:AK30" xr:uid="{00000000-0002-0000-0300-000005000000}">
      <formula1>$CG$7:$CG$31</formula1>
    </dataValidation>
    <dataValidation type="list" showInputMessage="1" showErrorMessage="1" sqref="AK34:AK57" xr:uid="{00000000-0002-0000-0300-000006000000}">
      <formula1>$CH$7:$CH$31</formula1>
    </dataValidation>
    <dataValidation type="list" allowBlank="1" showInputMessage="1" showErrorMessage="1" sqref="BC60:BC71" xr:uid="{00000000-0002-0000-0300-000007000000}">
      <formula1>"1,2,3,OT"</formula1>
    </dataValidation>
    <dataValidation type="list" showInputMessage="1" showErrorMessage="1" sqref="T34:U57 T7:U30" xr:uid="{00000000-0002-0000-0300-000008000000}">
      <formula1>"EQ,PP1,PP2,SH1,SH2,EQ･EA,PP1･EA,PP2･EA,SH1･EA,SH2･EA,EQ･EN,PP1･EN,PP2･EN,SH1･EN,SH2･EN,PS,GWG,-"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300-000009000000}">
          <x14:formula1>
            <xm:f>List!$O$7:$O$61</xm:f>
          </x14:formula1>
          <xm:sqref>AM34:AP57 AM7:AP30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BT174"/>
  <sheetViews>
    <sheetView showRowColHeaders="0" zoomScale="75" zoomScaleNormal="75" zoomScalePageLayoutView="75" workbookViewId="0">
      <selection activeCell="AT2" sqref="AT2"/>
    </sheetView>
  </sheetViews>
  <sheetFormatPr defaultColWidth="3.625" defaultRowHeight="14.25" x14ac:dyDescent="0.2"/>
  <cols>
    <col min="1" max="1" width="3.625" style="159" customWidth="1"/>
    <col min="2" max="5" width="3.625" style="153" customWidth="1"/>
    <col min="6" max="14" width="3.625" style="153"/>
    <col min="15" max="15" width="3.625" style="153" customWidth="1"/>
    <col min="16" max="28" width="3.625" style="153"/>
    <col min="29" max="29" width="3.625" style="153" customWidth="1"/>
    <col min="30" max="30" width="3.625" style="153"/>
    <col min="31" max="31" width="3.625" style="153" customWidth="1"/>
    <col min="32" max="43" width="3.625" style="153"/>
    <col min="44" max="44" width="6.5" style="153" bestFit="1" customWidth="1"/>
    <col min="45" max="256" width="3.625" style="153"/>
    <col min="257" max="257" width="3.625" style="153" customWidth="1"/>
    <col min="258" max="512" width="3.625" style="153"/>
    <col min="513" max="513" width="3.625" style="153" customWidth="1"/>
    <col min="514" max="768" width="3.625" style="153"/>
    <col min="769" max="769" width="3.625" style="153" customWidth="1"/>
    <col min="770" max="1024" width="3.625" style="153"/>
    <col min="1025" max="1025" width="3.625" style="153" customWidth="1"/>
    <col min="1026" max="1280" width="3.625" style="153"/>
    <col min="1281" max="1281" width="3.625" style="153" customWidth="1"/>
    <col min="1282" max="1536" width="3.625" style="153"/>
    <col min="1537" max="1537" width="3.625" style="153" customWidth="1"/>
    <col min="1538" max="1792" width="3.625" style="153"/>
    <col min="1793" max="1793" width="3.625" style="153" customWidth="1"/>
    <col min="1794" max="2048" width="3.625" style="153"/>
    <col min="2049" max="2049" width="3.625" style="153" customWidth="1"/>
    <col min="2050" max="2304" width="3.625" style="153"/>
    <col min="2305" max="2305" width="3.625" style="153" customWidth="1"/>
    <col min="2306" max="2560" width="3.625" style="153"/>
    <col min="2561" max="2561" width="3.625" style="153" customWidth="1"/>
    <col min="2562" max="2816" width="3.625" style="153"/>
    <col min="2817" max="2817" width="3.625" style="153" customWidth="1"/>
    <col min="2818" max="3072" width="3.625" style="153"/>
    <col min="3073" max="3073" width="3.625" style="153" customWidth="1"/>
    <col min="3074" max="3328" width="3.625" style="153"/>
    <col min="3329" max="3329" width="3.625" style="153" customWidth="1"/>
    <col min="3330" max="3584" width="3.625" style="153"/>
    <col min="3585" max="3585" width="3.625" style="153" customWidth="1"/>
    <col min="3586" max="3840" width="3.625" style="153"/>
    <col min="3841" max="3841" width="3.625" style="153" customWidth="1"/>
    <col min="3842" max="4096" width="3.625" style="153"/>
    <col min="4097" max="4097" width="3.625" style="153" customWidth="1"/>
    <col min="4098" max="4352" width="3.625" style="153"/>
    <col min="4353" max="4353" width="3.625" style="153" customWidth="1"/>
    <col min="4354" max="4608" width="3.625" style="153"/>
    <col min="4609" max="4609" width="3.625" style="153" customWidth="1"/>
    <col min="4610" max="4864" width="3.625" style="153"/>
    <col min="4865" max="4865" width="3.625" style="153" customWidth="1"/>
    <col min="4866" max="5120" width="3.625" style="153"/>
    <col min="5121" max="5121" width="3.625" style="153" customWidth="1"/>
    <col min="5122" max="5376" width="3.625" style="153"/>
    <col min="5377" max="5377" width="3.625" style="153" customWidth="1"/>
    <col min="5378" max="5632" width="3.625" style="153"/>
    <col min="5633" max="5633" width="3.625" style="153" customWidth="1"/>
    <col min="5634" max="5888" width="3.625" style="153"/>
    <col min="5889" max="5889" width="3.625" style="153" customWidth="1"/>
    <col min="5890" max="6144" width="3.625" style="153"/>
    <col min="6145" max="6145" width="3.625" style="153" customWidth="1"/>
    <col min="6146" max="6400" width="3.625" style="153"/>
    <col min="6401" max="6401" width="3.625" style="153" customWidth="1"/>
    <col min="6402" max="6656" width="3.625" style="153"/>
    <col min="6657" max="6657" width="3.625" style="153" customWidth="1"/>
    <col min="6658" max="6912" width="3.625" style="153"/>
    <col min="6913" max="6913" width="3.625" style="153" customWidth="1"/>
    <col min="6914" max="7168" width="3.625" style="153"/>
    <col min="7169" max="7169" width="3.625" style="153" customWidth="1"/>
    <col min="7170" max="7424" width="3.625" style="153"/>
    <col min="7425" max="7425" width="3.625" style="153" customWidth="1"/>
    <col min="7426" max="7680" width="3.625" style="153"/>
    <col min="7681" max="7681" width="3.625" style="153" customWidth="1"/>
    <col min="7682" max="7936" width="3.625" style="153"/>
    <col min="7937" max="7937" width="3.625" style="153" customWidth="1"/>
    <col min="7938" max="8192" width="3.625" style="153"/>
    <col min="8193" max="8193" width="3.625" style="153" customWidth="1"/>
    <col min="8194" max="8448" width="3.625" style="153"/>
    <col min="8449" max="8449" width="3.625" style="153" customWidth="1"/>
    <col min="8450" max="8704" width="3.625" style="153"/>
    <col min="8705" max="8705" width="3.625" style="153" customWidth="1"/>
    <col min="8706" max="8960" width="3.625" style="153"/>
    <col min="8961" max="8961" width="3.625" style="153" customWidth="1"/>
    <col min="8962" max="9216" width="3.625" style="153"/>
    <col min="9217" max="9217" width="3.625" style="153" customWidth="1"/>
    <col min="9218" max="9472" width="3.625" style="153"/>
    <col min="9473" max="9473" width="3.625" style="153" customWidth="1"/>
    <col min="9474" max="9728" width="3.625" style="153"/>
    <col min="9729" max="9729" width="3.625" style="153" customWidth="1"/>
    <col min="9730" max="9984" width="3.625" style="153"/>
    <col min="9985" max="9985" width="3.625" style="153" customWidth="1"/>
    <col min="9986" max="10240" width="3.625" style="153"/>
    <col min="10241" max="10241" width="3.625" style="153" customWidth="1"/>
    <col min="10242" max="10496" width="3.625" style="153"/>
    <col min="10497" max="10497" width="3.625" style="153" customWidth="1"/>
    <col min="10498" max="10752" width="3.625" style="153"/>
    <col min="10753" max="10753" width="3.625" style="153" customWidth="1"/>
    <col min="10754" max="11008" width="3.625" style="153"/>
    <col min="11009" max="11009" width="3.625" style="153" customWidth="1"/>
    <col min="11010" max="11264" width="3.625" style="153"/>
    <col min="11265" max="11265" width="3.625" style="153" customWidth="1"/>
    <col min="11266" max="11520" width="3.625" style="153"/>
    <col min="11521" max="11521" width="3.625" style="153" customWidth="1"/>
    <col min="11522" max="11776" width="3.625" style="153"/>
    <col min="11777" max="11777" width="3.625" style="153" customWidth="1"/>
    <col min="11778" max="12032" width="3.625" style="153"/>
    <col min="12033" max="12033" width="3.625" style="153" customWidth="1"/>
    <col min="12034" max="12288" width="3.625" style="153"/>
    <col min="12289" max="12289" width="3.625" style="153" customWidth="1"/>
    <col min="12290" max="12544" width="3.625" style="153"/>
    <col min="12545" max="12545" width="3.625" style="153" customWidth="1"/>
    <col min="12546" max="12800" width="3.625" style="153"/>
    <col min="12801" max="12801" width="3.625" style="153" customWidth="1"/>
    <col min="12802" max="13056" width="3.625" style="153"/>
    <col min="13057" max="13057" width="3.625" style="153" customWidth="1"/>
    <col min="13058" max="13312" width="3.625" style="153"/>
    <col min="13313" max="13313" width="3.625" style="153" customWidth="1"/>
    <col min="13314" max="13568" width="3.625" style="153"/>
    <col min="13569" max="13569" width="3.625" style="153" customWidth="1"/>
    <col min="13570" max="13824" width="3.625" style="153"/>
    <col min="13825" max="13825" width="3.625" style="153" customWidth="1"/>
    <col min="13826" max="14080" width="3.625" style="153"/>
    <col min="14081" max="14081" width="3.625" style="153" customWidth="1"/>
    <col min="14082" max="14336" width="3.625" style="153"/>
    <col min="14337" max="14337" width="3.625" style="153" customWidth="1"/>
    <col min="14338" max="14592" width="3.625" style="153"/>
    <col min="14593" max="14593" width="3.625" style="153" customWidth="1"/>
    <col min="14594" max="14848" width="3.625" style="153"/>
    <col min="14849" max="14849" width="3.625" style="153" customWidth="1"/>
    <col min="14850" max="15104" width="3.625" style="153"/>
    <col min="15105" max="15105" width="3.625" style="153" customWidth="1"/>
    <col min="15106" max="15360" width="3.625" style="153"/>
    <col min="15361" max="15361" width="3.625" style="153" customWidth="1"/>
    <col min="15362" max="15616" width="3.625" style="153"/>
    <col min="15617" max="15617" width="3.625" style="153" customWidth="1"/>
    <col min="15618" max="15872" width="3.625" style="153"/>
    <col min="15873" max="15873" width="3.625" style="153" customWidth="1"/>
    <col min="15874" max="16128" width="3.625" style="153"/>
    <col min="16129" max="16129" width="3.625" style="153" customWidth="1"/>
    <col min="16130" max="16384" width="3.625" style="153"/>
  </cols>
  <sheetData>
    <row r="1" spans="1:72" s="351" customFormat="1" ht="26.25" customHeight="1" thickBot="1" x14ac:dyDescent="0.25">
      <c r="A1" s="150" t="s">
        <v>49</v>
      </c>
      <c r="B1" s="1737" t="str">
        <f>+GameSheet!C2</f>
        <v>河渕杯争奪 第 18 回レディースカップ 
兼 2019 オータムレディースカップ</v>
      </c>
      <c r="C1" s="1738"/>
      <c r="D1" s="1738"/>
      <c r="E1" s="1738"/>
      <c r="F1" s="1738"/>
      <c r="G1" s="1738"/>
      <c r="H1" s="1739"/>
      <c r="I1" s="1739"/>
      <c r="J1" s="1739"/>
      <c r="K1" s="151" t="s">
        <v>734</v>
      </c>
      <c r="L1" s="1740" t="str">
        <f>+GameSheet!Q2</f>
        <v>ダイナックス
沼ノ端アイスアリーナ</v>
      </c>
      <c r="M1" s="1741"/>
      <c r="N1" s="1741"/>
      <c r="O1" s="1741"/>
      <c r="P1" s="1742"/>
      <c r="Q1" s="152" t="s">
        <v>50</v>
      </c>
      <c r="R1" s="1730" t="str">
        <f>+GameSheet!AA2</f>
        <v>2019年9月14日(土)</v>
      </c>
      <c r="S1" s="1731"/>
      <c r="T1" s="1731"/>
      <c r="U1" s="1731"/>
      <c r="V1" s="1732"/>
      <c r="W1" s="152" t="s">
        <v>613</v>
      </c>
      <c r="X1" s="1733">
        <f>+GameSheet!AH2</f>
        <v>0.41666666666666669</v>
      </c>
      <c r="Y1" s="1734"/>
      <c r="Z1" s="247" t="s">
        <v>614</v>
      </c>
      <c r="AA1" s="247"/>
      <c r="AB1" s="1735">
        <f>+GameSheet!AM2</f>
        <v>0</v>
      </c>
      <c r="AC1" s="1736"/>
      <c r="AD1" s="1725" t="s">
        <v>615</v>
      </c>
      <c r="AE1" s="1726"/>
      <c r="AF1" s="630">
        <f>+GameSheet!AS2</f>
        <v>1</v>
      </c>
      <c r="AG1" s="248"/>
      <c r="AH1" s="249"/>
    </row>
    <row r="2" spans="1:72" ht="13.5" customHeight="1" x14ac:dyDescent="0.2"/>
    <row r="3" spans="1:72" ht="27" customHeight="1" thickBot="1" x14ac:dyDescent="0.25">
      <c r="A3" s="1727" t="str">
        <f>CONCATENATE("【",GameMember!B2,"】")</f>
        <v>【道路建設ペリグリン】</v>
      </c>
      <c r="B3" s="1727"/>
      <c r="C3" s="1727"/>
      <c r="D3" s="1727"/>
      <c r="E3" s="1727"/>
      <c r="F3" s="1727"/>
      <c r="G3" s="1727"/>
      <c r="H3" s="1727"/>
      <c r="I3" s="1727"/>
      <c r="J3" s="1727"/>
      <c r="L3" s="862"/>
      <c r="M3" s="1720" t="s">
        <v>616</v>
      </c>
      <c r="N3" s="1728"/>
      <c r="O3" s="1728"/>
      <c r="P3" s="1728"/>
      <c r="Q3" s="1728"/>
      <c r="S3" s="1729"/>
      <c r="T3" s="1729"/>
      <c r="U3" s="1729"/>
      <c r="V3" s="1729"/>
      <c r="W3" s="1729"/>
      <c r="X3" s="1729"/>
      <c r="Y3" s="1729"/>
      <c r="Z3" s="1729"/>
      <c r="AA3" s="1729"/>
      <c r="AB3" s="1729"/>
      <c r="AD3" s="862"/>
      <c r="AE3" s="1720" t="s">
        <v>653</v>
      </c>
      <c r="AF3" s="1728"/>
      <c r="AG3" s="1728"/>
      <c r="AH3" s="1728"/>
      <c r="AI3" s="1728"/>
      <c r="AL3" s="1720" t="s">
        <v>617</v>
      </c>
      <c r="AM3" s="1721"/>
      <c r="AN3" s="1721"/>
      <c r="AO3" s="1721"/>
      <c r="AP3" s="1721"/>
      <c r="AQ3" s="1721"/>
    </row>
    <row r="4" spans="1:72" ht="20.25" customHeight="1" x14ac:dyDescent="0.2">
      <c r="A4" s="1712" t="s">
        <v>618</v>
      </c>
      <c r="B4" s="1714" t="s">
        <v>619</v>
      </c>
      <c r="C4" s="1715"/>
      <c r="D4" s="1715"/>
      <c r="E4" s="1715" t="s">
        <v>620</v>
      </c>
      <c r="F4" s="1715"/>
      <c r="G4" s="1715"/>
      <c r="H4" s="1715" t="s">
        <v>621</v>
      </c>
      <c r="I4" s="1715"/>
      <c r="J4" s="1715"/>
      <c r="K4" s="1716" t="s">
        <v>622</v>
      </c>
      <c r="L4" s="1717"/>
      <c r="M4" s="1714"/>
      <c r="N4" s="1718" t="s">
        <v>43</v>
      </c>
      <c r="O4" s="1718"/>
      <c r="P4" s="1719"/>
      <c r="Q4" s="1710" t="s">
        <v>623</v>
      </c>
      <c r="R4" s="154"/>
      <c r="S4" s="1712" t="s">
        <v>618</v>
      </c>
      <c r="T4" s="1714" t="s">
        <v>624</v>
      </c>
      <c r="U4" s="1715"/>
      <c r="V4" s="1715"/>
      <c r="W4" s="1715" t="s">
        <v>625</v>
      </c>
      <c r="X4" s="1715"/>
      <c r="Y4" s="1715"/>
      <c r="Z4" s="1715" t="s">
        <v>626</v>
      </c>
      <c r="AA4" s="1715"/>
      <c r="AB4" s="1715"/>
      <c r="AC4" s="1716" t="s">
        <v>622</v>
      </c>
      <c r="AD4" s="1717"/>
      <c r="AE4" s="1714"/>
      <c r="AF4" s="1718" t="s">
        <v>43</v>
      </c>
      <c r="AG4" s="1718"/>
      <c r="AH4" s="1719"/>
      <c r="AI4" s="1710" t="s">
        <v>627</v>
      </c>
      <c r="AK4" s="1712" t="s">
        <v>618</v>
      </c>
      <c r="AL4" s="1722" t="s">
        <v>628</v>
      </c>
      <c r="AM4" s="1723"/>
      <c r="AN4" s="1723"/>
      <c r="AO4" s="1723"/>
      <c r="AP4" s="1724"/>
      <c r="AQ4" s="1710" t="s">
        <v>627</v>
      </c>
      <c r="AZ4" s="351"/>
      <c r="BA4" s="351"/>
      <c r="BB4" s="351"/>
      <c r="BC4" s="351"/>
      <c r="BD4" s="351"/>
      <c r="BE4" s="351"/>
      <c r="BF4" s="351"/>
      <c r="BG4" s="351"/>
      <c r="BH4" s="351"/>
      <c r="BI4" s="351"/>
      <c r="BJ4" s="351"/>
      <c r="BK4" s="351"/>
      <c r="BL4" s="351"/>
      <c r="BM4" s="351"/>
      <c r="BN4" s="351"/>
      <c r="BO4" s="351"/>
      <c r="BP4" s="351"/>
      <c r="BQ4" s="351"/>
      <c r="BR4" s="351"/>
      <c r="BS4" s="351"/>
      <c r="BT4" s="351"/>
    </row>
    <row r="5" spans="1:72" s="159" customFormat="1" ht="20.25" customHeight="1" thickBot="1" x14ac:dyDescent="0.25">
      <c r="A5" s="1713"/>
      <c r="B5" s="155" t="s">
        <v>629</v>
      </c>
      <c r="C5" s="156" t="s">
        <v>630</v>
      </c>
      <c r="D5" s="156" t="s">
        <v>59</v>
      </c>
      <c r="E5" s="156" t="s">
        <v>629</v>
      </c>
      <c r="F5" s="156" t="s">
        <v>630</v>
      </c>
      <c r="G5" s="156" t="s">
        <v>59</v>
      </c>
      <c r="H5" s="156" t="s">
        <v>629</v>
      </c>
      <c r="I5" s="156" t="s">
        <v>630</v>
      </c>
      <c r="J5" s="156" t="s">
        <v>59</v>
      </c>
      <c r="K5" s="156" t="s">
        <v>629</v>
      </c>
      <c r="L5" s="156" t="s">
        <v>630</v>
      </c>
      <c r="M5" s="156" t="s">
        <v>59</v>
      </c>
      <c r="N5" s="156" t="s">
        <v>629</v>
      </c>
      <c r="O5" s="156" t="s">
        <v>630</v>
      </c>
      <c r="P5" s="157" t="s">
        <v>59</v>
      </c>
      <c r="Q5" s="1711"/>
      <c r="R5" s="158"/>
      <c r="S5" s="1713"/>
      <c r="T5" s="155" t="s">
        <v>629</v>
      </c>
      <c r="U5" s="156" t="s">
        <v>630</v>
      </c>
      <c r="V5" s="156" t="s">
        <v>59</v>
      </c>
      <c r="W5" s="156" t="s">
        <v>629</v>
      </c>
      <c r="X5" s="156" t="s">
        <v>630</v>
      </c>
      <c r="Y5" s="156" t="s">
        <v>59</v>
      </c>
      <c r="Z5" s="156" t="s">
        <v>629</v>
      </c>
      <c r="AA5" s="156" t="s">
        <v>630</v>
      </c>
      <c r="AB5" s="156" t="s">
        <v>59</v>
      </c>
      <c r="AC5" s="156" t="s">
        <v>629</v>
      </c>
      <c r="AD5" s="156" t="s">
        <v>630</v>
      </c>
      <c r="AE5" s="156" t="s">
        <v>59</v>
      </c>
      <c r="AF5" s="156" t="s">
        <v>629</v>
      </c>
      <c r="AG5" s="156" t="s">
        <v>630</v>
      </c>
      <c r="AH5" s="157" t="s">
        <v>59</v>
      </c>
      <c r="AI5" s="1711"/>
      <c r="AK5" s="1713"/>
      <c r="AL5" s="255" t="s">
        <v>655</v>
      </c>
      <c r="AM5" s="256" t="s">
        <v>656</v>
      </c>
      <c r="AN5" s="256" t="s">
        <v>657</v>
      </c>
      <c r="AO5" s="257" t="s">
        <v>631</v>
      </c>
      <c r="AP5" s="157" t="s">
        <v>59</v>
      </c>
      <c r="AQ5" s="1711"/>
      <c r="AS5" s="159" t="s">
        <v>686</v>
      </c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</row>
    <row r="6" spans="1:72" ht="20.25" customHeight="1" x14ac:dyDescent="0.2">
      <c r="A6" s="160">
        <f>+GameMember!A5</f>
        <v>33</v>
      </c>
      <c r="B6" s="161" t="str">
        <f t="array" ref="B6">IF(A6="","",IF(SUM(IF(A6=Player_Shot!$C$12:$L$14,1,0))=0,"",SUM(IF(A6=Player_Shot!$C$12:$L$14,1,0))))</f>
        <v/>
      </c>
      <c r="C6" s="161" t="str">
        <f t="array" ref="C6">IF(A6="","",IF(SUM(IF(A6=Player_Shot!$C$7:$L$11,1,0))=0,"",SUM(IF(A6=Player_Shot!$C$7:$L$11,1,0))))</f>
        <v/>
      </c>
      <c r="D6" s="162">
        <f t="shared" ref="D6:D28" si="0">SUM(B6:C6)</f>
        <v>0</v>
      </c>
      <c r="E6" s="161" t="str">
        <f t="array" ref="E6">IF(A6="","",IF(SUM(IF(A6=Player_Shot!$N$12:$W$14,1,0))=0,"",SUM(IF(A6=Player_Shot!$N$12:$W$14,1,0))))</f>
        <v/>
      </c>
      <c r="F6" s="161" t="str">
        <f t="array" ref="F6">IF(A6="","",IF(SUM(IF(A6=Player_Shot!$N$7:$W$11,1,0))=0,"",SUM(IF(A6=Player_Shot!$N$7:$W$11,1,0))))</f>
        <v/>
      </c>
      <c r="G6" s="163">
        <f t="shared" ref="G6:G28" si="1">SUM(E6:F6)</f>
        <v>0</v>
      </c>
      <c r="H6" s="161" t="str">
        <f t="array" ref="H6">IF(A6="","",IF(SUM(IF(A6=Player_Shot!$Y$12:$AH$14,1,0))=0,"",SUM(IF(A6=Player_Shot!$Y$12:$AH$14,1,0))))</f>
        <v/>
      </c>
      <c r="I6" s="161" t="str">
        <f t="array" ref="I6">IF(A6="","",IF(SUM(IF(A6=Player_Shot!$Y$7:$AH$11,1,0))=0,"",SUM(IF(A6=Player_Shot!$Y$7:$AH$11,1,0))))</f>
        <v/>
      </c>
      <c r="J6" s="163">
        <f t="shared" ref="J6:J28" si="2">SUM(H6:I6)</f>
        <v>0</v>
      </c>
      <c r="K6" s="161" t="str">
        <f t="array" ref="K6">IF(A6="","",IF(SUM(IF(A6=Player_Shot!$AJ$12:$AN$14,1,0))=0,"",SUM(IF(A6=Player_Shot!$AJ$12:$AN$14,1,0))))</f>
        <v/>
      </c>
      <c r="L6" s="161" t="str">
        <f t="array" ref="L6">IF(A6="","",IF(SUM(IF(A6=Player_Shot!$AJ$7:$AN$11,1,0))=0,"",SUM(IF(A6=Player_Shot!$AJ$7:$AN$11,1,0))))</f>
        <v/>
      </c>
      <c r="M6" s="163">
        <f t="shared" ref="M6:M28" si="3">SUM(K6:L6)</f>
        <v>0</v>
      </c>
      <c r="N6" s="163">
        <f t="shared" ref="N6:O28" si="4">SUM(B6,E6,H6,K6)</f>
        <v>0</v>
      </c>
      <c r="O6" s="163">
        <f t="shared" si="4"/>
        <v>0</v>
      </c>
      <c r="P6" s="164">
        <f t="shared" ref="P6:P29" si="5">+D6+G6+J6+M6</f>
        <v>0</v>
      </c>
      <c r="Q6" s="250" t="str">
        <f>+GameSheet!K7</f>
        <v>-</v>
      </c>
      <c r="R6" s="154"/>
      <c r="S6" s="160">
        <f>+GameMember!A5</f>
        <v>33</v>
      </c>
      <c r="T6" s="161" t="str">
        <f t="array" ref="T6">IF(S6="","",IF(SUM(IF(S6=Player_Shot!$C$20:$L$22,1,0))=0,"",SUM(IF(S6=Player_Shot!$C$20:$L$22,1,0))))</f>
        <v/>
      </c>
      <c r="U6" s="161" t="str">
        <f t="array" ref="U6">IF(S6="","",IF(SUM(IF(S6=Player_Shot!$C$15:$L$19,1,0))=0,"",SUM(IF(S6=Player_Shot!$C$15:$L$19,1,0))))</f>
        <v/>
      </c>
      <c r="V6" s="162">
        <f t="shared" ref="V6:V28" si="6">SUM(T6:U6)</f>
        <v>0</v>
      </c>
      <c r="W6" s="161" t="str">
        <f t="array" ref="W6">IF(S6="","",IF(SUM(IF(S6=Player_Shot!$N$20:$W$22,1,0))=0,"",SUM(IF(S6=Player_Shot!$N$20:$W$22,1,0))))</f>
        <v/>
      </c>
      <c r="X6" s="161" t="str">
        <f t="array" ref="X6">IF(S6="","",IF(SUM(IF(S6=Player_Shot!$N$15:$W$19,1,0))=0,"",SUM(IF(S6=Player_Shot!$N$15:$W$19,1,0))))</f>
        <v/>
      </c>
      <c r="Y6" s="163">
        <f t="shared" ref="Y6:Y28" si="7">SUM(W6:X6)</f>
        <v>0</v>
      </c>
      <c r="Z6" s="161" t="str">
        <f t="array" ref="Z6">IF(S6="","",IF(SUM(IF(S6=Player_Shot!$Y$20:$AH$22,1,0))=0,"",SUM(IF(S6=Player_Shot!$Y$20:$AH$22,1,0))))</f>
        <v/>
      </c>
      <c r="AA6" s="161" t="str">
        <f t="array" ref="AA6">IF(S6="","",IF(SUM(IF(S6=Player_Shot!$Y$15:$AH$19,1,0))=0,"",SUM(IF(S6=Player_Shot!$Y$15:$AH$19,1,0))))</f>
        <v/>
      </c>
      <c r="AB6" s="163">
        <f t="shared" ref="AB6:AB28" si="8">SUM(Z6:AA6)</f>
        <v>0</v>
      </c>
      <c r="AC6" s="161" t="str">
        <f t="array" ref="AC6">IF(S6="","",IF(SUM(IF(S6=Player_Shot!$AJ$20:$AN$22,1,0))=0,"",SUM(IF(S6=Player_Shot!$AJ$20:$AN$22,1,0))))</f>
        <v/>
      </c>
      <c r="AD6" s="161" t="str">
        <f t="array" ref="AD6">IF(S6="","",IF(SUM(IF(S6=Player_Shot!$AJ$15:$AN$19,1,0))=0,"",SUM(IF(S6=Player_Shot!$AJ$15:$AN$19,1,0))))</f>
        <v/>
      </c>
      <c r="AE6" s="163">
        <f t="shared" ref="AE6:AE28" si="9">SUM(AC6:AD6)</f>
        <v>0</v>
      </c>
      <c r="AF6" s="163">
        <f t="shared" ref="AF6:AG28" si="10">SUM(T6,W6,Z6,AC6)</f>
        <v>0</v>
      </c>
      <c r="AG6" s="163">
        <f t="shared" si="10"/>
        <v>0</v>
      </c>
      <c r="AH6" s="164">
        <f t="shared" ref="AH6:AH29" si="11">+V6+Y6+AB6+AE6</f>
        <v>0</v>
      </c>
      <c r="AI6" s="250" t="str">
        <f>+GameSheet!K7</f>
        <v>-</v>
      </c>
      <c r="AK6" s="160">
        <f>+GameMember!A5</f>
        <v>33</v>
      </c>
      <c r="AL6" s="166" t="str">
        <f t="array" ref="AL6">IF(AK6="","",IF(SUM(IF(AK6=Player_Shot!$C$23:$L$23,1,0))=0,"",SUM(IF(AK6=Player_Shot!$C$23:$L$23,1,0))))</f>
        <v/>
      </c>
      <c r="AM6" s="167" t="str">
        <f t="array" ref="AM6">IF(AK6="","",IF(SUM(IF(AK6=Player_Shot!$N$23:$W$23,1,0))=0,"",SUM(IF(AK6=Player_Shot!$N$23:$W$23,1,0))))</f>
        <v/>
      </c>
      <c r="AN6" s="167" t="str">
        <f t="array" ref="AN6">IF(AK6="","",IF(SUM(IF(AK6=Player_Shot!$Y$23:$AH$23,1,0))=0,"",SUM(IF(AK6=Player_Shot!$Y$23:$AH$23,1,0))))</f>
        <v/>
      </c>
      <c r="AO6" s="167" t="str">
        <f t="array" ref="AO6">IF(AK6="","",IF(SUM(IF(AK6=Player_Shot!$AJ$23:$AN$23,1,0))=0,"",SUM(IF(AK6=Player_Shot!$AJ$23:$AN$23,1,0))))</f>
        <v/>
      </c>
      <c r="AP6" s="168">
        <f t="shared" ref="AP6:AP28" si="12">SUM(AL6,AM6,AN6,AO6)</f>
        <v>0</v>
      </c>
      <c r="AQ6" s="254" t="str">
        <f>+GameSheet!K7</f>
        <v>-</v>
      </c>
      <c r="AS6" s="352">
        <f>+P6+AH6+AP6</f>
        <v>0</v>
      </c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</row>
    <row r="7" spans="1:72" ht="20.25" customHeight="1" x14ac:dyDescent="0.2">
      <c r="A7" s="169">
        <f>+GameMember!A6</f>
        <v>44</v>
      </c>
      <c r="B7" s="170" t="str">
        <f t="array" ref="B7">IF(A7="","",IF(SUM(IF(A7=Player_Shot!$C$12:$L$14,1,0))=0,"",SUM(IF(A7=Player_Shot!$C$12:$L$14,1,0))))</f>
        <v/>
      </c>
      <c r="C7" s="171" t="str">
        <f t="array" ref="C7">IF(A7="","",IF(SUM(IF(A7=Player_Shot!$C$7:$L$11,1,0))=0,"",SUM(IF(A7=Player_Shot!$C$7:$L$11,1,0))))</f>
        <v/>
      </c>
      <c r="D7" s="172">
        <f t="shared" si="0"/>
        <v>0</v>
      </c>
      <c r="E7" s="171" t="str">
        <f t="array" ref="E7">IF(A7="","",IF(SUM(IF(A7=Player_Shot!$N$12:$W$14,1,0))=0,"",SUM(IF(A7=Player_Shot!$N$12:$W$14,1,0))))</f>
        <v/>
      </c>
      <c r="F7" s="171" t="str">
        <f t="array" ref="F7">IF(A7="","",IF(SUM(IF(A7=Player_Shot!$N$7:$W$11,1,0))=0,"",SUM(IF(A7=Player_Shot!$N$7:$W$11,1,0))))</f>
        <v/>
      </c>
      <c r="G7" s="172">
        <f t="shared" si="1"/>
        <v>0</v>
      </c>
      <c r="H7" s="171" t="str">
        <f t="array" ref="H7">IF(A7="","",IF(SUM(IF(A7=Player_Shot!$Y$12:$AH$14,1,0))=0,"",SUM(IF(A7=Player_Shot!$Y$12:$AH$14,1,0))))</f>
        <v/>
      </c>
      <c r="I7" s="171" t="str">
        <f t="array" ref="I7">IF(A7="","",IF(SUM(IF(A7=Player_Shot!$Y$7:$AH$11,1,0))=0,"",SUM(IF(A7=Player_Shot!$Y$7:$AH$11,1,0))))</f>
        <v/>
      </c>
      <c r="J7" s="172">
        <f t="shared" si="2"/>
        <v>0</v>
      </c>
      <c r="K7" s="171" t="str">
        <f t="array" ref="K7">IF(A7="","",IF(SUM(IF(A7=Player_Shot!$AJ$12:$AN$14,1,0))=0,"",SUM(IF(A7=Player_Shot!$AJ$12:$AN$14,1,0))))</f>
        <v/>
      </c>
      <c r="L7" s="171" t="str">
        <f t="array" ref="L7">IF(A7="","",IF(SUM(IF(A7=Player_Shot!$AJ$7:$AN$11,1,0))=0,"",SUM(IF(A7=Player_Shot!$AJ$7:$AN$11,1,0))))</f>
        <v/>
      </c>
      <c r="M7" s="172">
        <f t="shared" si="3"/>
        <v>0</v>
      </c>
      <c r="N7" s="172">
        <f t="shared" si="4"/>
        <v>0</v>
      </c>
      <c r="O7" s="172">
        <f t="shared" si="4"/>
        <v>0</v>
      </c>
      <c r="P7" s="173">
        <f t="shared" si="5"/>
        <v>0</v>
      </c>
      <c r="Q7" s="251" t="str">
        <f>+GameSheet!K8</f>
        <v>-</v>
      </c>
      <c r="R7" s="154"/>
      <c r="S7" s="169">
        <f>+GameMember!A6</f>
        <v>44</v>
      </c>
      <c r="T7" s="170" t="str">
        <f t="array" ref="T7">IF(S7="","",IF(SUM(IF(S7=Player_Shot!$C$20:$L$22,1,0))=0,"",SUM(IF(S7=Player_Shot!$C$20:$L$22,1,0))))</f>
        <v/>
      </c>
      <c r="U7" s="171" t="str">
        <f t="array" ref="U7">IF(S7="","",IF(SUM(IF(S7=Player_Shot!$C$15:$L$19,1,0))=0,"",SUM(IF(S7=Player_Shot!$C$15:$L$19,1,0))))</f>
        <v/>
      </c>
      <c r="V7" s="172">
        <f t="shared" si="6"/>
        <v>0</v>
      </c>
      <c r="W7" s="171" t="str">
        <f t="array" ref="W7">IF(S7="","",IF(SUM(IF(S7=Player_Shot!$N$20:$W$22,1,0))=0,"",SUM(IF(S7=Player_Shot!$N$20:$W$22,1,0))))</f>
        <v/>
      </c>
      <c r="X7" s="171" t="str">
        <f t="array" ref="X7">IF(S7="","",IF(SUM(IF(S7=Player_Shot!$N$15:$W$19,1,0))=0,"",SUM(IF(S7=Player_Shot!$N$15:$W$19,1,0))))</f>
        <v/>
      </c>
      <c r="Y7" s="172">
        <f t="shared" si="7"/>
        <v>0</v>
      </c>
      <c r="Z7" s="171" t="str">
        <f t="array" ref="Z7">IF(S7="","",IF(SUM(IF(S7=Player_Shot!$Y$20:$AH$22,1,0))=0,"",SUM(IF(S7=Player_Shot!$Y$20:$AH$22,1,0))))</f>
        <v/>
      </c>
      <c r="AA7" s="171" t="str">
        <f t="array" ref="AA7">IF(S7="","",IF(SUM(IF(S7=Player_Shot!$Y$15:$AH$19,1,0))=0,"",SUM(IF(S7=Player_Shot!$Y$15:$AH$19,1,0))))</f>
        <v/>
      </c>
      <c r="AB7" s="172">
        <f t="shared" si="8"/>
        <v>0</v>
      </c>
      <c r="AC7" s="171" t="str">
        <f t="array" ref="AC7">IF(S7="","",IF(SUM(IF(S7=Player_Shot!$AJ$20:$AN$22,1,0))=0,"",SUM(IF(S7=Player_Shot!$AJ$20:$AN$22,1,0))))</f>
        <v/>
      </c>
      <c r="AD7" s="171" t="str">
        <f t="array" ref="AD7">IF(S7="","",IF(SUM(IF(S7=Player_Shot!$AJ$15:$AN$19,1,0))=0,"",SUM(IF(S7=Player_Shot!$AJ$15:$AN$19,1,0))))</f>
        <v/>
      </c>
      <c r="AE7" s="172">
        <f t="shared" si="9"/>
        <v>0</v>
      </c>
      <c r="AF7" s="172">
        <f t="shared" si="10"/>
        <v>0</v>
      </c>
      <c r="AG7" s="172">
        <f t="shared" si="10"/>
        <v>0</v>
      </c>
      <c r="AH7" s="173">
        <f t="shared" si="11"/>
        <v>0</v>
      </c>
      <c r="AI7" s="251" t="str">
        <f>+GameSheet!K8</f>
        <v>-</v>
      </c>
      <c r="AK7" s="169">
        <f>+GameMember!A6</f>
        <v>44</v>
      </c>
      <c r="AL7" s="174" t="str">
        <f t="array" ref="AL7">IF(AK7="","",IF(SUM(IF(AK7=Player_Shot!$C$23:$L$23,1,0))=0,"",SUM(IF(AK7=Player_Shot!$C$23:$L$23,1,0))))</f>
        <v/>
      </c>
      <c r="AM7" s="175" t="str">
        <f t="array" ref="AM7">IF(AK7="","",IF(SUM(IF(AK7=Player_Shot!$N$23:$W$23,1,0))=0,"",SUM(IF(AK7=Player_Shot!$N$23:$W$23,1,0))))</f>
        <v/>
      </c>
      <c r="AN7" s="175" t="str">
        <f t="array" ref="AN7">IF(AK7="","",IF(SUM(IF(AK7=Player_Shot!$Y$23:$AH$23,1,0))=0,"",SUM(IF(AK7=Player_Shot!$Y$23:$AH$23,1,0))))</f>
        <v/>
      </c>
      <c r="AO7" s="175" t="str">
        <f t="array" ref="AO7">IF(AK7="","",IF(SUM(IF(AK7=Player_Shot!$AJ$23:$AN$23,1,0))=0,"",SUM(IF(AK7=Player_Shot!$AJ$23:$AN$23,1,0))))</f>
        <v/>
      </c>
      <c r="AP7" s="173">
        <f t="shared" si="12"/>
        <v>0</v>
      </c>
      <c r="AQ7" s="251" t="str">
        <f>+GameSheet!K8</f>
        <v>-</v>
      </c>
      <c r="AS7" s="352">
        <f t="shared" ref="AS7:AS28" si="13">+P7+AH7+AP7</f>
        <v>0</v>
      </c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51"/>
    </row>
    <row r="8" spans="1:72" ht="20.25" customHeight="1" x14ac:dyDescent="0.2">
      <c r="A8" s="180" t="str">
        <f>+GameMember!A7</f>
        <v/>
      </c>
      <c r="B8" s="176" t="str">
        <f t="array" ref="B8">IF(A8="","",IF(SUM(IF(A8=Player_Shot!$C$12:$L$14,1,0))=0,"",SUM(IF(A8=Player_Shot!$C$12:$L$14,1,0))))</f>
        <v/>
      </c>
      <c r="C8" s="177" t="str">
        <f t="array" ref="C8">IF(A8="","",IF(SUM(IF(A8=Player_Shot!$C$7:$L$11,1,0))=0,"",SUM(IF(A8=Player_Shot!$C$7:$L$11,1,0))))</f>
        <v/>
      </c>
      <c r="D8" s="178">
        <f t="shared" si="0"/>
        <v>0</v>
      </c>
      <c r="E8" s="177" t="str">
        <f t="array" ref="E8">IF(A8="","",IF(SUM(IF(A8=Player_Shot!$N$12:$W$14,1,0))=0,"",SUM(IF(A8=Player_Shot!$N$12:$W$14,1,0))))</f>
        <v/>
      </c>
      <c r="F8" s="177" t="str">
        <f t="array" ref="F8">IF(A8="","",IF(SUM(IF(A8=Player_Shot!$N$7:$W$11,1,0))=0,"",SUM(IF(A8=Player_Shot!$N$7:$W$11,1,0))))</f>
        <v/>
      </c>
      <c r="G8" s="178">
        <f t="shared" si="1"/>
        <v>0</v>
      </c>
      <c r="H8" s="177" t="str">
        <f t="array" ref="H8">IF(A8="","",IF(SUM(IF(A8=Player_Shot!$Y$12:$AH$14,1,0))=0,"",SUM(IF(A8=Player_Shot!$Y$12:$AH$14,1,0))))</f>
        <v/>
      </c>
      <c r="I8" s="177" t="str">
        <f t="array" ref="I8">IF(A8="","",IF(SUM(IF(A8=Player_Shot!$Y$7:$AH$11,1,0))=0,"",SUM(IF(A8=Player_Shot!$Y$7:$AH$11,1,0))))</f>
        <v/>
      </c>
      <c r="J8" s="178">
        <f t="shared" si="2"/>
        <v>0</v>
      </c>
      <c r="K8" s="177" t="str">
        <f t="array" ref="K8">IF(A8="","",IF(SUM(IF(A8=Player_Shot!$AJ$12:$AN$14,1,0))=0,"",SUM(IF(A8=Player_Shot!$AJ$12:$AN$14,1,0))))</f>
        <v/>
      </c>
      <c r="L8" s="177" t="str">
        <f t="array" ref="L8">IF(A8="","",IF(SUM(IF(A8=Player_Shot!$AJ$7:$AN$11,1,0))=0,"",SUM(IF(A8=Player_Shot!$AJ$7:$AN$11,1,0))))</f>
        <v/>
      </c>
      <c r="M8" s="178">
        <f t="shared" si="3"/>
        <v>0</v>
      </c>
      <c r="N8" s="178">
        <f t="shared" si="4"/>
        <v>0</v>
      </c>
      <c r="O8" s="178">
        <f t="shared" si="4"/>
        <v>0</v>
      </c>
      <c r="P8" s="179">
        <f t="shared" si="5"/>
        <v>0</v>
      </c>
      <c r="Q8" s="253" t="str">
        <f>+GameSheet!K9</f>
        <v>-</v>
      </c>
      <c r="R8" s="154"/>
      <c r="S8" s="180" t="str">
        <f>+GameMember!A7</f>
        <v/>
      </c>
      <c r="T8" s="176" t="str">
        <f t="array" ref="T8">IF(S8="","",IF(SUM(IF(S8=Player_Shot!$C$20:$L$22,1,0))=0,"",SUM(IF(S8=Player_Shot!$C$20:$L$22,1,0))))</f>
        <v/>
      </c>
      <c r="U8" s="177" t="str">
        <f t="array" ref="U8">IF(S8="","",IF(SUM(IF(S8=Player_Shot!$C$15:$L$19,1,0))=0,"",SUM(IF(S8=Player_Shot!$C$15:$L$19,1,0))))</f>
        <v/>
      </c>
      <c r="V8" s="178">
        <f t="shared" si="6"/>
        <v>0</v>
      </c>
      <c r="W8" s="177" t="str">
        <f t="array" ref="W8">IF(S8="","",IF(SUM(IF(S8=Player_Shot!$N$20:$W$22,1,0))=0,"",SUM(IF(S8=Player_Shot!$N$20:$W$22,1,0))))</f>
        <v/>
      </c>
      <c r="X8" s="177" t="str">
        <f t="array" ref="X8">IF(S8="","",IF(SUM(IF(S8=Player_Shot!$N$15:$W$19,1,0))=0,"",SUM(IF(S8=Player_Shot!$N$15:$W$19,1,0))))</f>
        <v/>
      </c>
      <c r="Y8" s="178">
        <f t="shared" si="7"/>
        <v>0</v>
      </c>
      <c r="Z8" s="177" t="str">
        <f t="array" ref="Z8">IF(S8="","",IF(SUM(IF(S8=Player_Shot!$Y$20:$AH$22,1,0))=0,"",SUM(IF(S8=Player_Shot!$Y$20:$AH$22,1,0))))</f>
        <v/>
      </c>
      <c r="AA8" s="177" t="str">
        <f t="array" ref="AA8">IF(S8="","",IF(SUM(IF(S8=Player_Shot!$Y$15:$AH$19,1,0))=0,"",SUM(IF(S8=Player_Shot!$Y$15:$AH$19,1,0))))</f>
        <v/>
      </c>
      <c r="AB8" s="178">
        <f t="shared" si="8"/>
        <v>0</v>
      </c>
      <c r="AC8" s="177" t="str">
        <f t="array" ref="AC8">IF(S8="","",IF(SUM(IF(S8=Player_Shot!$AJ$20:$AN$22,1,0))=0,"",SUM(IF(S8=Player_Shot!$AJ$20:$AN$22,1,0))))</f>
        <v/>
      </c>
      <c r="AD8" s="177" t="str">
        <f t="array" ref="AD8">IF(S8="","",IF(SUM(IF(S8=Player_Shot!$AJ$15:$AN$19,1,0))=0,"",SUM(IF(S8=Player_Shot!$AJ$15:$AN$19,1,0))))</f>
        <v/>
      </c>
      <c r="AE8" s="178">
        <f t="shared" si="9"/>
        <v>0</v>
      </c>
      <c r="AF8" s="178">
        <f t="shared" si="10"/>
        <v>0</v>
      </c>
      <c r="AG8" s="178">
        <f t="shared" si="10"/>
        <v>0</v>
      </c>
      <c r="AH8" s="179">
        <f t="shared" si="11"/>
        <v>0</v>
      </c>
      <c r="AI8" s="253" t="str">
        <f>+GameSheet!K9</f>
        <v>-</v>
      </c>
      <c r="AK8" s="180" t="str">
        <f>+GameMember!A7</f>
        <v/>
      </c>
      <c r="AL8" s="181" t="str">
        <f t="array" ref="AL8">IF(AK8="","",IF(SUM(IF(AK8=Player_Shot!$C$23:$L$23,1,0))=0,"",SUM(IF(AK8=Player_Shot!$C$23:$L$23,1,0))))</f>
        <v/>
      </c>
      <c r="AM8" s="182" t="str">
        <f t="array" ref="AM8">IF(AK8="","",IF(SUM(IF(AK8=Player_Shot!$N$23:$W$23,1,0))=0,"",SUM(IF(AK8=Player_Shot!$N$23:$W$23,1,0))))</f>
        <v/>
      </c>
      <c r="AN8" s="182" t="str">
        <f t="array" ref="AN8">IF(AK8="","",IF(SUM(IF(AK8=Player_Shot!$Y$23:$AH$23,1,0))=0,"",SUM(IF(AK8=Player_Shot!$Y$23:$AH$23,1,0))))</f>
        <v/>
      </c>
      <c r="AO8" s="182" t="str">
        <f t="array" ref="AO8">IF(AK8="","",IF(SUM(IF(AK8=Player_Shot!$AJ$23:$AN$23,1,0))=0,"",SUM(IF(AK8=Player_Shot!$AJ$23:$AN$23,1,0))))</f>
        <v/>
      </c>
      <c r="AP8" s="179">
        <f t="shared" si="12"/>
        <v>0</v>
      </c>
      <c r="AQ8" s="253" t="str">
        <f>+GameSheet!K9</f>
        <v>-</v>
      </c>
      <c r="AS8" s="352">
        <f t="shared" si="13"/>
        <v>0</v>
      </c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</row>
    <row r="9" spans="1:72" ht="20.25" customHeight="1" x14ac:dyDescent="0.2">
      <c r="A9" s="160" t="str">
        <f>+GameMember!A8</f>
        <v/>
      </c>
      <c r="B9" s="161" t="str">
        <f t="array" ref="B9">IF(A9="","",IF(SUM(IF(A9=Player_Shot!$C$12:$L$14,1,0))=0,"",SUM(IF(A9=Player_Shot!$C$12:$L$14,1,0))))</f>
        <v/>
      </c>
      <c r="C9" s="161" t="str">
        <f t="array" ref="C9">IF(A9="","",IF(SUM(IF(A9=Player_Shot!$C$7:$L$11,1,0))=0,"",SUM(IF(A9=Player_Shot!$C$7:$L$11,1,0))))</f>
        <v/>
      </c>
      <c r="D9" s="162">
        <f t="shared" si="0"/>
        <v>0</v>
      </c>
      <c r="E9" s="161" t="str">
        <f t="array" ref="E9">IF(A9="","",IF(SUM(IF(A9=Player_Shot!$N$12:$W$14,1,0))=0,"",SUM(IF(A9=Player_Shot!$N$12:$W$14,1,0))))</f>
        <v/>
      </c>
      <c r="F9" s="161" t="str">
        <f t="array" ref="F9">IF(A9="","",IF(SUM(IF(A9=Player_Shot!$N$7:$W$11,1,0))=0,"",SUM(IF(A9=Player_Shot!$N$7:$W$11,1,0))))</f>
        <v/>
      </c>
      <c r="G9" s="163">
        <f t="shared" si="1"/>
        <v>0</v>
      </c>
      <c r="H9" s="161" t="str">
        <f t="array" ref="H9">IF(A9="","",IF(SUM(IF(A9=Player_Shot!$Y$12:$AH$14,1,0))=0,"",SUM(IF(A9=Player_Shot!$Y$12:$AH$14,1,0))))</f>
        <v/>
      </c>
      <c r="I9" s="161" t="str">
        <f t="array" ref="I9">IF(A9="","",IF(SUM(IF(A9=Player_Shot!$Y$7:$AH$11,1,0))=0,"",SUM(IF(A9=Player_Shot!$Y$7:$AH$11,1,0))))</f>
        <v/>
      </c>
      <c r="J9" s="163">
        <f t="shared" si="2"/>
        <v>0</v>
      </c>
      <c r="K9" s="161" t="str">
        <f t="array" ref="K9">IF(A9="","",IF(SUM(IF(A9=Player_Shot!$AJ$12:$AN$14,1,0))=0,"",SUM(IF(A9=Player_Shot!$AJ$12:$AN$14,1,0))))</f>
        <v/>
      </c>
      <c r="L9" s="161" t="str">
        <f t="array" ref="L9">IF(A9="","",IF(SUM(IF(A9=Player_Shot!$AJ$7:$AN$11,1,0))=0,"",SUM(IF(A9=Player_Shot!$AJ$7:$AN$11,1,0))))</f>
        <v/>
      </c>
      <c r="M9" s="163">
        <f t="shared" si="3"/>
        <v>0</v>
      </c>
      <c r="N9" s="163">
        <f t="shared" si="4"/>
        <v>0</v>
      </c>
      <c r="O9" s="163">
        <f t="shared" si="4"/>
        <v>0</v>
      </c>
      <c r="P9" s="184">
        <f t="shared" si="5"/>
        <v>0</v>
      </c>
      <c r="Q9" s="250" t="str">
        <f>+GameSheet!K10</f>
        <v>-</v>
      </c>
      <c r="R9" s="154"/>
      <c r="S9" s="160" t="str">
        <f>+GameMember!A8</f>
        <v/>
      </c>
      <c r="T9" s="161" t="str">
        <f t="array" ref="T9">IF(S9="","",IF(SUM(IF(S9=Player_Shot!$C$20:$L$22,1,0))=0,"",SUM(IF(S9=Player_Shot!$C$20:$L$22,1,0))))</f>
        <v/>
      </c>
      <c r="U9" s="161" t="str">
        <f t="array" ref="U9">IF(S9="","",IF(SUM(IF(S9=Player_Shot!$C$15:$L$19,1,0))=0,"",SUM(IF(S9=Player_Shot!$C$15:$L$19,1,0))))</f>
        <v/>
      </c>
      <c r="V9" s="162">
        <f t="shared" si="6"/>
        <v>0</v>
      </c>
      <c r="W9" s="161" t="str">
        <f t="array" ref="W9">IF(S9="","",IF(SUM(IF(S9=Player_Shot!$N$20:$W$22,1,0))=0,"",SUM(IF(S9=Player_Shot!$N$20:$W$22,1,0))))</f>
        <v/>
      </c>
      <c r="X9" s="161" t="str">
        <f t="array" ref="X9">IF(S9="","",IF(SUM(IF(S9=Player_Shot!$N$15:$W$19,1,0))=0,"",SUM(IF(S9=Player_Shot!$N$15:$W$19,1,0))))</f>
        <v/>
      </c>
      <c r="Y9" s="163">
        <f t="shared" si="7"/>
        <v>0</v>
      </c>
      <c r="Z9" s="161" t="str">
        <f t="array" ref="Z9">IF(S9="","",IF(SUM(IF(S9=Player_Shot!$Y$20:$AH$22,1,0))=0,"",SUM(IF(S9=Player_Shot!$Y$20:$AH$22,1,0))))</f>
        <v/>
      </c>
      <c r="AA9" s="161" t="str">
        <f t="array" ref="AA9">IF(S9="","",IF(SUM(IF(S9=Player_Shot!$Y$15:$AH$19,1,0))=0,"",SUM(IF(S9=Player_Shot!$Y$15:$AH$19,1,0))))</f>
        <v/>
      </c>
      <c r="AB9" s="163">
        <f t="shared" si="8"/>
        <v>0</v>
      </c>
      <c r="AC9" s="161" t="str">
        <f t="array" ref="AC9">IF(S9="","",IF(SUM(IF(S9=Player_Shot!$AJ$20:$AN$22,1,0))=0,"",SUM(IF(S9=Player_Shot!$AJ$20:$AN$22,1,0))))</f>
        <v/>
      </c>
      <c r="AD9" s="161" t="str">
        <f t="array" ref="AD9">IF(S9="","",IF(SUM(IF(S9=Player_Shot!$AJ$15:$AN$19,1,0))=0,"",SUM(IF(S9=Player_Shot!$AJ$15:$AN$19,1,0))))</f>
        <v/>
      </c>
      <c r="AE9" s="163">
        <f t="shared" si="9"/>
        <v>0</v>
      </c>
      <c r="AF9" s="163">
        <f t="shared" si="10"/>
        <v>0</v>
      </c>
      <c r="AG9" s="163">
        <f t="shared" si="10"/>
        <v>0</v>
      </c>
      <c r="AH9" s="184">
        <f t="shared" si="11"/>
        <v>0</v>
      </c>
      <c r="AI9" s="250" t="str">
        <f>+GameSheet!K10</f>
        <v>-</v>
      </c>
      <c r="AK9" s="160" t="str">
        <f>+GameMember!A8</f>
        <v/>
      </c>
      <c r="AL9" s="185" t="str">
        <f t="array" ref="AL9">IF(AK9="","",IF(SUM(IF(AK9=Player_Shot!$C$23:$L$23,1,0))=0,"",SUM(IF(AK9=Player_Shot!$C$23:$L$23,1,0))))</f>
        <v/>
      </c>
      <c r="AM9" s="186" t="str">
        <f t="array" ref="AM9">IF(AK9="","",IF(SUM(IF(AK9=Player_Shot!$N$23:$W$23,1,0))=0,"",SUM(IF(AK9=Player_Shot!$N$23:$W$23,1,0))))</f>
        <v/>
      </c>
      <c r="AN9" s="186" t="str">
        <f t="array" ref="AN9">IF(AK9="","",IF(SUM(IF(AK9=Player_Shot!$Y$23:$AH$23,1,0))=0,"",SUM(IF(AK9=Player_Shot!$Y$23:$AH$23,1,0))))</f>
        <v/>
      </c>
      <c r="AO9" s="186" t="str">
        <f t="array" ref="AO9">IF(AK9="","",IF(SUM(IF(AK9=Player_Shot!$AJ$23:$AN$23,1,0))=0,"",SUM(IF(AK9=Player_Shot!$AJ$23:$AN$23,1,0))))</f>
        <v/>
      </c>
      <c r="AP9" s="187">
        <f t="shared" si="12"/>
        <v>0</v>
      </c>
      <c r="AQ9" s="252" t="str">
        <f>+GameSheet!K10</f>
        <v>-</v>
      </c>
      <c r="AS9" s="352">
        <f t="shared" si="13"/>
        <v>0</v>
      </c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</row>
    <row r="10" spans="1:72" ht="20.25" customHeight="1" x14ac:dyDescent="0.2">
      <c r="A10" s="160" t="str">
        <f>+GameMember!A9</f>
        <v/>
      </c>
      <c r="B10" s="161" t="str">
        <f t="array" ref="B10">IF(A10="","",IF(SUM(IF(A10=Player_Shot!$C$12:$L$14,1,0))=0,"",SUM(IF(A10=Player_Shot!$C$12:$L$14,1,0))))</f>
        <v/>
      </c>
      <c r="C10" s="161" t="str">
        <f t="array" ref="C10">IF(A10="","",IF(SUM(IF(A10=Player_Shot!$C$7:$L$11,1,0))=0,"",SUM(IF(A10=Player_Shot!$C$7:$L$11,1,0))))</f>
        <v/>
      </c>
      <c r="D10" s="162">
        <f t="shared" si="0"/>
        <v>0</v>
      </c>
      <c r="E10" s="161" t="str">
        <f t="array" ref="E10">IF(A10="","",IF(SUM(IF(A10=Player_Shot!$N$12:$W$14,1,0))=0,"",SUM(IF(A10=Player_Shot!$N$12:$W$14,1,0))))</f>
        <v/>
      </c>
      <c r="F10" s="161" t="str">
        <f t="array" ref="F10">IF(A10="","",IF(SUM(IF(A10=Player_Shot!$N$7:$W$11,1,0))=0,"",SUM(IF(A10=Player_Shot!$N$7:$W$11,1,0))))</f>
        <v/>
      </c>
      <c r="G10" s="163">
        <f t="shared" si="1"/>
        <v>0</v>
      </c>
      <c r="H10" s="161" t="str">
        <f t="array" ref="H10">IF(A10="","",IF(SUM(IF(A10=Player_Shot!$Y$12:$AH$14,1,0))=0,"",SUM(IF(A10=Player_Shot!$Y$12:$AH$14,1,0))))</f>
        <v/>
      </c>
      <c r="I10" s="161" t="str">
        <f t="array" ref="I10">IF(A10="","",IF(SUM(IF(A10=Player_Shot!$Y$7:$AH$11,1,0))=0,"",SUM(IF(A10=Player_Shot!$Y$7:$AH$11,1,0))))</f>
        <v/>
      </c>
      <c r="J10" s="163">
        <f t="shared" si="2"/>
        <v>0</v>
      </c>
      <c r="K10" s="161" t="str">
        <f t="array" ref="K10">IF(A10="","",IF(SUM(IF(A10=Player_Shot!$AJ$12:$AN$14,1,0))=0,"",SUM(IF(A10=Player_Shot!$AJ$12:$AN$14,1,0))))</f>
        <v/>
      </c>
      <c r="L10" s="161" t="str">
        <f t="array" ref="L10">IF(A10="","",IF(SUM(IF(A10=Player_Shot!$AJ$7:$AN$11,1,0))=0,"",SUM(IF(A10=Player_Shot!$AJ$7:$AN$11,1,0))))</f>
        <v/>
      </c>
      <c r="M10" s="163">
        <f t="shared" si="3"/>
        <v>0</v>
      </c>
      <c r="N10" s="163">
        <f t="shared" si="4"/>
        <v>0</v>
      </c>
      <c r="O10" s="163">
        <f t="shared" si="4"/>
        <v>0</v>
      </c>
      <c r="P10" s="184">
        <f t="shared" si="5"/>
        <v>0</v>
      </c>
      <c r="Q10" s="250" t="str">
        <f>+GameSheet!K11</f>
        <v>-</v>
      </c>
      <c r="R10" s="154"/>
      <c r="S10" s="160" t="str">
        <f>+GameMember!A9</f>
        <v/>
      </c>
      <c r="T10" s="161" t="str">
        <f t="array" ref="T10">IF(S10="","",IF(SUM(IF(S10=Player_Shot!$C$20:$L$22,1,0))=0,"",SUM(IF(S10=Player_Shot!$C$20:$L$22,1,0))))</f>
        <v/>
      </c>
      <c r="U10" s="161" t="str">
        <f t="array" ref="U10">IF(S10="","",IF(SUM(IF(S10=Player_Shot!$C$15:$L$19,1,0))=0,"",SUM(IF(S10=Player_Shot!$C$15:$L$19,1,0))))</f>
        <v/>
      </c>
      <c r="V10" s="162">
        <f t="shared" si="6"/>
        <v>0</v>
      </c>
      <c r="W10" s="161" t="str">
        <f t="array" ref="W10">IF(S10="","",IF(SUM(IF(S10=Player_Shot!$N$20:$W$22,1,0))=0,"",SUM(IF(S10=Player_Shot!$N$20:$W$22,1,0))))</f>
        <v/>
      </c>
      <c r="X10" s="161" t="str">
        <f t="array" ref="X10">IF(S10="","",IF(SUM(IF(S10=Player_Shot!$N$15:$W$19,1,0))=0,"",SUM(IF(S10=Player_Shot!$N$15:$W$19,1,0))))</f>
        <v/>
      </c>
      <c r="Y10" s="163">
        <f t="shared" si="7"/>
        <v>0</v>
      </c>
      <c r="Z10" s="161" t="str">
        <f t="array" ref="Z10">IF(S10="","",IF(SUM(IF(S10=Player_Shot!$Y$20:$AH$22,1,0))=0,"",SUM(IF(S10=Player_Shot!$Y$20:$AH$22,1,0))))</f>
        <v/>
      </c>
      <c r="AA10" s="161" t="str">
        <f t="array" ref="AA10">IF(S10="","",IF(SUM(IF(S10=Player_Shot!$Y$15:$AH$19,1,0))=0,"",SUM(IF(S10=Player_Shot!$Y$15:$AH$19,1,0))))</f>
        <v/>
      </c>
      <c r="AB10" s="163">
        <f t="shared" si="8"/>
        <v>0</v>
      </c>
      <c r="AC10" s="161" t="str">
        <f t="array" ref="AC10">IF(S10="","",IF(SUM(IF(S10=Player_Shot!$AJ$20:$AN$22,1,0))=0,"",SUM(IF(S10=Player_Shot!$AJ$20:$AN$22,1,0))))</f>
        <v/>
      </c>
      <c r="AD10" s="161" t="str">
        <f t="array" ref="AD10">IF(S10="","",IF(SUM(IF(S10=Player_Shot!$AJ$15:$AN$19,1,0))=0,"",SUM(IF(S10=Player_Shot!$AJ$15:$AN$19,1,0))))</f>
        <v/>
      </c>
      <c r="AE10" s="163">
        <f t="shared" si="9"/>
        <v>0</v>
      </c>
      <c r="AF10" s="163">
        <f t="shared" si="10"/>
        <v>0</v>
      </c>
      <c r="AG10" s="163">
        <f t="shared" si="10"/>
        <v>0</v>
      </c>
      <c r="AH10" s="184">
        <f t="shared" si="11"/>
        <v>0</v>
      </c>
      <c r="AI10" s="250" t="str">
        <f>+GameSheet!K11</f>
        <v>-</v>
      </c>
      <c r="AK10" s="160" t="str">
        <f>+GameMember!A9</f>
        <v/>
      </c>
      <c r="AL10" s="185" t="str">
        <f t="array" ref="AL10">IF(AK10="","",IF(SUM(IF(AK10=Player_Shot!$C$23:$L$23,1,0))=0,"",SUM(IF(AK10=Player_Shot!$C$23:$L$23,1,0))))</f>
        <v/>
      </c>
      <c r="AM10" s="186" t="str">
        <f t="array" ref="AM10">IF(AK10="","",IF(SUM(IF(AK10=Player_Shot!$N$23:$W$23,1,0))=0,"",SUM(IF(AK10=Player_Shot!$N$23:$W$23,1,0))))</f>
        <v/>
      </c>
      <c r="AN10" s="186" t="str">
        <f t="array" ref="AN10">IF(AK10="","",IF(SUM(IF(AK10=Player_Shot!$Y$23:$AH$23,1,0))=0,"",SUM(IF(AK10=Player_Shot!$Y$23:$AH$23,1,0))))</f>
        <v/>
      </c>
      <c r="AO10" s="186" t="str">
        <f t="array" ref="AO10">IF(AK10="","",IF(SUM(IF(AK10=Player_Shot!$AJ$23:$AN$23,1,0))=0,"",SUM(IF(AK10=Player_Shot!$AJ$23:$AN$23,1,0))))</f>
        <v/>
      </c>
      <c r="AP10" s="187">
        <f t="shared" si="12"/>
        <v>0</v>
      </c>
      <c r="AQ10" s="252" t="str">
        <f>+GameSheet!K11</f>
        <v>-</v>
      </c>
      <c r="AS10" s="352">
        <f t="shared" si="13"/>
        <v>0</v>
      </c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351"/>
    </row>
    <row r="11" spans="1:72" ht="20.25" customHeight="1" x14ac:dyDescent="0.2">
      <c r="A11" s="160" t="str">
        <f>+GameMember!A10</f>
        <v/>
      </c>
      <c r="B11" s="161" t="str">
        <f t="array" ref="B11">IF(A11="","",IF(SUM(IF(A11=Player_Shot!$C$12:$L$14,1,0))=0,"",SUM(IF(A11=Player_Shot!$C$12:$L$14,1,0))))</f>
        <v/>
      </c>
      <c r="C11" s="161" t="str">
        <f t="array" ref="C11">IF(A11="","",IF(SUM(IF(A11=Player_Shot!$C$7:$L$11,1,0))=0,"",SUM(IF(A11=Player_Shot!$C$7:$L$11,1,0))))</f>
        <v/>
      </c>
      <c r="D11" s="162">
        <f t="shared" si="0"/>
        <v>0</v>
      </c>
      <c r="E11" s="161" t="str">
        <f t="array" ref="E11">IF(A11="","",IF(SUM(IF(A11=Player_Shot!$N$12:$W$14,1,0))=0,"",SUM(IF(A11=Player_Shot!$N$12:$W$14,1,0))))</f>
        <v/>
      </c>
      <c r="F11" s="161" t="str">
        <f t="array" ref="F11">IF(A11="","",IF(SUM(IF(A11=Player_Shot!$N$7:$W$11,1,0))=0,"",SUM(IF(A11=Player_Shot!$N$7:$W$11,1,0))))</f>
        <v/>
      </c>
      <c r="G11" s="163">
        <f t="shared" si="1"/>
        <v>0</v>
      </c>
      <c r="H11" s="161" t="str">
        <f t="array" ref="H11">IF(A11="","",IF(SUM(IF(A11=Player_Shot!$Y$12:$AH$14,1,0))=0,"",SUM(IF(A11=Player_Shot!$Y$12:$AH$14,1,0))))</f>
        <v/>
      </c>
      <c r="I11" s="161" t="str">
        <f t="array" ref="I11">IF(A11="","",IF(SUM(IF(A11=Player_Shot!$Y$7:$AH$11,1,0))=0,"",SUM(IF(A11=Player_Shot!$Y$7:$AH$11,1,0))))</f>
        <v/>
      </c>
      <c r="J11" s="163">
        <f t="shared" si="2"/>
        <v>0</v>
      </c>
      <c r="K11" s="161" t="str">
        <f t="array" ref="K11">IF(A11="","",IF(SUM(IF(A11=Player_Shot!$AJ$12:$AN$14,1,0))=0,"",SUM(IF(A11=Player_Shot!$AJ$12:$AN$14,1,0))))</f>
        <v/>
      </c>
      <c r="L11" s="161" t="str">
        <f t="array" ref="L11">IF(A11="","",IF(SUM(IF(A11=Player_Shot!$AJ$7:$AN$11,1,0))=0,"",SUM(IF(A11=Player_Shot!$AJ$7:$AN$11,1,0))))</f>
        <v/>
      </c>
      <c r="M11" s="163">
        <f t="shared" si="3"/>
        <v>0</v>
      </c>
      <c r="N11" s="163">
        <f t="shared" si="4"/>
        <v>0</v>
      </c>
      <c r="O11" s="163">
        <f t="shared" si="4"/>
        <v>0</v>
      </c>
      <c r="P11" s="184">
        <f t="shared" si="5"/>
        <v>0</v>
      </c>
      <c r="Q11" s="250" t="str">
        <f>+GameSheet!K12</f>
        <v>-</v>
      </c>
      <c r="R11" s="154"/>
      <c r="S11" s="160" t="str">
        <f>+GameMember!A10</f>
        <v/>
      </c>
      <c r="T11" s="161" t="str">
        <f t="array" ref="T11">IF(S11="","",IF(SUM(IF(S11=Player_Shot!$C$20:$L$22,1,0))=0,"",SUM(IF(S11=Player_Shot!$C$20:$L$22,1,0))))</f>
        <v/>
      </c>
      <c r="U11" s="161" t="str">
        <f t="array" ref="U11">IF(S11="","",IF(SUM(IF(S11=Player_Shot!$C$15:$L$19,1,0))=0,"",SUM(IF(S11=Player_Shot!$C$15:$L$19,1,0))))</f>
        <v/>
      </c>
      <c r="V11" s="162">
        <f t="shared" si="6"/>
        <v>0</v>
      </c>
      <c r="W11" s="161" t="str">
        <f t="array" ref="W11">IF(S11="","",IF(SUM(IF(S11=Player_Shot!$N$20:$W$22,1,0))=0,"",SUM(IF(S11=Player_Shot!$N$20:$W$22,1,0))))</f>
        <v/>
      </c>
      <c r="X11" s="161" t="str">
        <f t="array" ref="X11">IF(S11="","",IF(SUM(IF(S11=Player_Shot!$N$15:$W$19,1,0))=0,"",SUM(IF(S11=Player_Shot!$N$15:$W$19,1,0))))</f>
        <v/>
      </c>
      <c r="Y11" s="163">
        <f t="shared" si="7"/>
        <v>0</v>
      </c>
      <c r="Z11" s="161" t="str">
        <f t="array" ref="Z11">IF(S11="","",IF(SUM(IF(S11=Player_Shot!$Y$20:$AH$22,1,0))=0,"",SUM(IF(S11=Player_Shot!$Y$20:$AH$22,1,0))))</f>
        <v/>
      </c>
      <c r="AA11" s="161" t="str">
        <f t="array" ref="AA11">IF(S11="","",IF(SUM(IF(S11=Player_Shot!$Y$15:$AH$19,1,0))=0,"",SUM(IF(S11=Player_Shot!$Y$15:$AH$19,1,0))))</f>
        <v/>
      </c>
      <c r="AB11" s="163">
        <f t="shared" si="8"/>
        <v>0</v>
      </c>
      <c r="AC11" s="161" t="str">
        <f t="array" ref="AC11">IF(S11="","",IF(SUM(IF(S11=Player_Shot!$AJ$20:$AN$22,1,0))=0,"",SUM(IF(S11=Player_Shot!$AJ$20:$AN$22,1,0))))</f>
        <v/>
      </c>
      <c r="AD11" s="161" t="str">
        <f t="array" ref="AD11">IF(S11="","",IF(SUM(IF(S11=Player_Shot!$AJ$15:$AN$19,1,0))=0,"",SUM(IF(S11=Player_Shot!$AJ$15:$AN$19,1,0))))</f>
        <v/>
      </c>
      <c r="AE11" s="163">
        <f t="shared" si="9"/>
        <v>0</v>
      </c>
      <c r="AF11" s="163">
        <f t="shared" si="10"/>
        <v>0</v>
      </c>
      <c r="AG11" s="163">
        <f t="shared" si="10"/>
        <v>0</v>
      </c>
      <c r="AH11" s="184">
        <f t="shared" si="11"/>
        <v>0</v>
      </c>
      <c r="AI11" s="250" t="str">
        <f>+GameSheet!K12</f>
        <v>-</v>
      </c>
      <c r="AK11" s="160" t="str">
        <f>+GameMember!A10</f>
        <v/>
      </c>
      <c r="AL11" s="185" t="str">
        <f t="array" ref="AL11">IF(AK11="","",IF(SUM(IF(AK11=Player_Shot!$C$23:$L$23,1,0))=0,"",SUM(IF(AK11=Player_Shot!$C$23:$L$23,1,0))))</f>
        <v/>
      </c>
      <c r="AM11" s="186" t="str">
        <f t="array" ref="AM11">IF(AK11="","",IF(SUM(IF(AK11=Player_Shot!$N$23:$W$23,1,0))=0,"",SUM(IF(AK11=Player_Shot!$N$23:$W$23,1,0))))</f>
        <v/>
      </c>
      <c r="AN11" s="186" t="str">
        <f t="array" ref="AN11">IF(AK11="","",IF(SUM(IF(AK11=Player_Shot!$Y$23:$AH$23,1,0))=0,"",SUM(IF(AK11=Player_Shot!$Y$23:$AH$23,1,0))))</f>
        <v/>
      </c>
      <c r="AO11" s="186" t="str">
        <f t="array" ref="AO11">IF(AK11="","",IF(SUM(IF(AK11=Player_Shot!$AJ$23:$AN$23,1,0))=0,"",SUM(IF(AK11=Player_Shot!$AJ$23:$AN$23,1,0))))</f>
        <v/>
      </c>
      <c r="AP11" s="187">
        <f t="shared" si="12"/>
        <v>0</v>
      </c>
      <c r="AQ11" s="252" t="str">
        <f>+GameSheet!K12</f>
        <v>-</v>
      </c>
      <c r="AS11" s="352">
        <f t="shared" si="13"/>
        <v>0</v>
      </c>
      <c r="AZ11" s="351"/>
      <c r="BA11" s="351"/>
      <c r="BB11" s="351"/>
      <c r="BC11" s="351"/>
      <c r="BD11" s="351"/>
      <c r="BE11" s="351"/>
      <c r="BF11" s="351"/>
      <c r="BG11" s="351"/>
      <c r="BH11" s="351"/>
      <c r="BI11" s="351"/>
      <c r="BJ11" s="351"/>
      <c r="BK11" s="351"/>
      <c r="BL11" s="351"/>
      <c r="BM11" s="351"/>
      <c r="BN11" s="351"/>
      <c r="BO11" s="351"/>
      <c r="BP11" s="351"/>
      <c r="BQ11" s="351"/>
      <c r="BR11" s="351"/>
      <c r="BS11" s="351"/>
      <c r="BT11" s="351"/>
    </row>
    <row r="12" spans="1:72" ht="20.25" customHeight="1" x14ac:dyDescent="0.2">
      <c r="A12" s="169" t="str">
        <f>+GameMember!A11</f>
        <v/>
      </c>
      <c r="B12" s="170" t="str">
        <f t="array" ref="B12">IF(A12="","",IF(SUM(IF(A12=Player_Shot!$C$12:$L$14,1,0))=0,"",SUM(IF(A12=Player_Shot!$C$12:$L$14,1,0))))</f>
        <v/>
      </c>
      <c r="C12" s="171" t="str">
        <f t="array" ref="C12">IF(A12="","",IF(SUM(IF(A12=Player_Shot!$C$7:$L$11,1,0))=0,"",SUM(IF(A12=Player_Shot!$C$7:$L$11,1,0))))</f>
        <v/>
      </c>
      <c r="D12" s="172">
        <f t="shared" si="0"/>
        <v>0</v>
      </c>
      <c r="E12" s="171" t="str">
        <f t="array" ref="E12">IF(A12="","",IF(SUM(IF(A12=Player_Shot!$N$12:$W$14,1,0))=0,"",SUM(IF(A12=Player_Shot!$N$12:$W$14,1,0))))</f>
        <v/>
      </c>
      <c r="F12" s="171" t="str">
        <f t="array" ref="F12">IF(A12="","",IF(SUM(IF(A12=Player_Shot!$N$7:$W$11,1,0))=0,"",SUM(IF(A12=Player_Shot!$N$7:$W$11,1,0))))</f>
        <v/>
      </c>
      <c r="G12" s="172">
        <f t="shared" si="1"/>
        <v>0</v>
      </c>
      <c r="H12" s="171" t="str">
        <f t="array" ref="H12">IF(A12="","",IF(SUM(IF(A12=Player_Shot!$Y$12:$AH$14,1,0))=0,"",SUM(IF(A12=Player_Shot!$Y$12:$AH$14,1,0))))</f>
        <v/>
      </c>
      <c r="I12" s="171" t="str">
        <f t="array" ref="I12">IF(A12="","",IF(SUM(IF(A12=Player_Shot!$Y$7:$AH$11,1,0))=0,"",SUM(IF(A12=Player_Shot!$Y$7:$AH$11,1,0))))</f>
        <v/>
      </c>
      <c r="J12" s="172">
        <f t="shared" si="2"/>
        <v>0</v>
      </c>
      <c r="K12" s="171" t="str">
        <f t="array" ref="K12">IF(A12="","",IF(SUM(IF(A12=Player_Shot!$AJ$12:$AN$14,1,0))=0,"",SUM(IF(A12=Player_Shot!$AJ$12:$AN$14,1,0))))</f>
        <v/>
      </c>
      <c r="L12" s="171" t="str">
        <f t="array" ref="L12">IF(A12="","",IF(SUM(IF(A12=Player_Shot!$AJ$7:$AN$11,1,0))=0,"",SUM(IF(A12=Player_Shot!$AJ$7:$AN$11,1,0))))</f>
        <v/>
      </c>
      <c r="M12" s="172">
        <f t="shared" si="3"/>
        <v>0</v>
      </c>
      <c r="N12" s="172">
        <f t="shared" si="4"/>
        <v>0</v>
      </c>
      <c r="O12" s="172">
        <f t="shared" si="4"/>
        <v>0</v>
      </c>
      <c r="P12" s="173">
        <f t="shared" si="5"/>
        <v>0</v>
      </c>
      <c r="Q12" s="251" t="str">
        <f>+GameSheet!K13</f>
        <v>-</v>
      </c>
      <c r="R12" s="154"/>
      <c r="S12" s="169" t="str">
        <f>+GameMember!A11</f>
        <v/>
      </c>
      <c r="T12" s="170" t="str">
        <f t="array" ref="T12">IF(S12="","",IF(SUM(IF(S12=Player_Shot!$C$20:$L$22,1,0))=0,"",SUM(IF(S12=Player_Shot!$C$20:$L$22,1,0))))</f>
        <v/>
      </c>
      <c r="U12" s="171" t="str">
        <f t="array" ref="U12">IF(S12="","",IF(SUM(IF(S12=Player_Shot!$C$15:$L$19,1,0))=0,"",SUM(IF(S12=Player_Shot!$C$15:$L$19,1,0))))</f>
        <v/>
      </c>
      <c r="V12" s="172">
        <f t="shared" si="6"/>
        <v>0</v>
      </c>
      <c r="W12" s="171" t="str">
        <f t="array" ref="W12">IF(S12="","",IF(SUM(IF(S12=Player_Shot!$N$20:$W$22,1,0))=0,"",SUM(IF(S12=Player_Shot!$N$20:$W$22,1,0))))</f>
        <v/>
      </c>
      <c r="X12" s="171" t="str">
        <f t="array" ref="X12">IF(S12="","",IF(SUM(IF(S12=Player_Shot!$N$15:$W$19,1,0))=0,"",SUM(IF(S12=Player_Shot!$N$15:$W$19,1,0))))</f>
        <v/>
      </c>
      <c r="Y12" s="172">
        <f t="shared" si="7"/>
        <v>0</v>
      </c>
      <c r="Z12" s="171" t="str">
        <f t="array" ref="Z12">IF(S12="","",IF(SUM(IF(S12=Player_Shot!$Y$20:$AH$22,1,0))=0,"",SUM(IF(S12=Player_Shot!$Y$20:$AH$22,1,0))))</f>
        <v/>
      </c>
      <c r="AA12" s="171" t="str">
        <f t="array" ref="AA12">IF(S12="","",IF(SUM(IF(S12=Player_Shot!$Y$15:$AH$19,1,0))=0,"",SUM(IF(S12=Player_Shot!$Y$15:$AH$19,1,0))))</f>
        <v/>
      </c>
      <c r="AB12" s="172">
        <f t="shared" si="8"/>
        <v>0</v>
      </c>
      <c r="AC12" s="171" t="str">
        <f t="array" ref="AC12">IF(S12="","",IF(SUM(IF(S12=Player_Shot!$AJ$20:$AN$22,1,0))=0,"",SUM(IF(S12=Player_Shot!$AJ$20:$AN$22,1,0))))</f>
        <v/>
      </c>
      <c r="AD12" s="171" t="str">
        <f t="array" ref="AD12">IF(S12="","",IF(SUM(IF(S12=Player_Shot!$AJ$15:$AN$19,1,0))=0,"",SUM(IF(S12=Player_Shot!$AJ$15:$AN$19,1,0))))</f>
        <v/>
      </c>
      <c r="AE12" s="172">
        <f t="shared" si="9"/>
        <v>0</v>
      </c>
      <c r="AF12" s="172">
        <f t="shared" si="10"/>
        <v>0</v>
      </c>
      <c r="AG12" s="172">
        <f t="shared" si="10"/>
        <v>0</v>
      </c>
      <c r="AH12" s="173">
        <f t="shared" si="11"/>
        <v>0</v>
      </c>
      <c r="AI12" s="251" t="str">
        <f>+GameSheet!K13</f>
        <v>-</v>
      </c>
      <c r="AK12" s="169" t="str">
        <f>+GameMember!A11</f>
        <v/>
      </c>
      <c r="AL12" s="174" t="str">
        <f t="array" ref="AL12">IF(AK12="","",IF(SUM(IF(AK12=Player_Shot!$C$23:$L$23,1,0))=0,"",SUM(IF(AK12=Player_Shot!$C$23:$L$23,1,0))))</f>
        <v/>
      </c>
      <c r="AM12" s="175" t="str">
        <f t="array" ref="AM12">IF(AK12="","",IF(SUM(IF(AK12=Player_Shot!$N$23:$W$23,1,0))=0,"",SUM(IF(AK12=Player_Shot!$N$23:$W$23,1,0))))</f>
        <v/>
      </c>
      <c r="AN12" s="175" t="str">
        <f t="array" ref="AN12">IF(AK12="","",IF(SUM(IF(AK12=Player_Shot!$Y$23:$AH$23,1,0))=0,"",SUM(IF(AK12=Player_Shot!$Y$23:$AH$23,1,0))))</f>
        <v/>
      </c>
      <c r="AO12" s="175" t="str">
        <f t="array" ref="AO12">IF(AK12="","",IF(SUM(IF(AK12=Player_Shot!$AJ$23:$AN$23,1,0))=0,"",SUM(IF(AK12=Player_Shot!$AJ$23:$AN$23,1,0))))</f>
        <v/>
      </c>
      <c r="AP12" s="173">
        <f t="shared" si="12"/>
        <v>0</v>
      </c>
      <c r="AQ12" s="251" t="str">
        <f>+GameSheet!K13</f>
        <v>-</v>
      </c>
      <c r="AS12" s="352">
        <f t="shared" si="13"/>
        <v>0</v>
      </c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</row>
    <row r="13" spans="1:72" ht="20.25" customHeight="1" x14ac:dyDescent="0.2">
      <c r="A13" s="180" t="str">
        <f>+GameMember!A12</f>
        <v/>
      </c>
      <c r="B13" s="176" t="str">
        <f t="array" ref="B13">IF(A13="","",IF(SUM(IF(A13=Player_Shot!$C$12:$L$14,1,0))=0,"",SUM(IF(A13=Player_Shot!$C$12:$L$14,1,0))))</f>
        <v/>
      </c>
      <c r="C13" s="177" t="str">
        <f t="array" ref="C13">IF(A13="","",IF(SUM(IF(A13=Player_Shot!$C$7:$L$11,1,0))=0,"",SUM(IF(A13=Player_Shot!$C$7:$L$11,1,0))))</f>
        <v/>
      </c>
      <c r="D13" s="178">
        <f t="shared" si="0"/>
        <v>0</v>
      </c>
      <c r="E13" s="177" t="str">
        <f t="array" ref="E13">IF(A13="","",IF(SUM(IF(A13=Player_Shot!$N$12:$W$14,1,0))=0,"",SUM(IF(A13=Player_Shot!$N$12:$W$14,1,0))))</f>
        <v/>
      </c>
      <c r="F13" s="177" t="str">
        <f t="array" ref="F13">IF(A13="","",IF(SUM(IF(A13=Player_Shot!$N$7:$W$11,1,0))=0,"",SUM(IF(A13=Player_Shot!$N$7:$W$11,1,0))))</f>
        <v/>
      </c>
      <c r="G13" s="178">
        <f t="shared" si="1"/>
        <v>0</v>
      </c>
      <c r="H13" s="177" t="str">
        <f t="array" ref="H13">IF(A13="","",IF(SUM(IF(A13=Player_Shot!$Y$12:$AH$14,1,0))=0,"",SUM(IF(A13=Player_Shot!$Y$12:$AH$14,1,0))))</f>
        <v/>
      </c>
      <c r="I13" s="177" t="str">
        <f t="array" ref="I13">IF(A13="","",IF(SUM(IF(A13=Player_Shot!$Y$7:$AH$11,1,0))=0,"",SUM(IF(A13=Player_Shot!$Y$7:$AH$11,1,0))))</f>
        <v/>
      </c>
      <c r="J13" s="178">
        <f t="shared" si="2"/>
        <v>0</v>
      </c>
      <c r="K13" s="177" t="str">
        <f t="array" ref="K13">IF(A13="","",IF(SUM(IF(A13=Player_Shot!$AJ$12:$AN$14,1,0))=0,"",SUM(IF(A13=Player_Shot!$AJ$12:$AN$14,1,0))))</f>
        <v/>
      </c>
      <c r="L13" s="177" t="str">
        <f t="array" ref="L13">IF(A13="","",IF(SUM(IF(A13=Player_Shot!$AJ$7:$AN$11,1,0))=0,"",SUM(IF(A13=Player_Shot!$AJ$7:$AN$11,1,0))))</f>
        <v/>
      </c>
      <c r="M13" s="178">
        <f t="shared" si="3"/>
        <v>0</v>
      </c>
      <c r="N13" s="178">
        <f t="shared" si="4"/>
        <v>0</v>
      </c>
      <c r="O13" s="178">
        <f t="shared" si="4"/>
        <v>0</v>
      </c>
      <c r="P13" s="179">
        <f t="shared" si="5"/>
        <v>0</v>
      </c>
      <c r="Q13" s="253" t="str">
        <f>+GameSheet!K14</f>
        <v>-</v>
      </c>
      <c r="R13" s="154"/>
      <c r="S13" s="180" t="str">
        <f>+GameMember!A12</f>
        <v/>
      </c>
      <c r="T13" s="176" t="str">
        <f t="array" ref="T13">IF(S13="","",IF(SUM(IF(S13=Player_Shot!$C$20:$L$22,1,0))=0,"",SUM(IF(S13=Player_Shot!$C$20:$L$22,1,0))))</f>
        <v/>
      </c>
      <c r="U13" s="177" t="str">
        <f t="array" ref="U13">IF(S13="","",IF(SUM(IF(S13=Player_Shot!$C$15:$L$19,1,0))=0,"",SUM(IF(S13=Player_Shot!$C$15:$L$19,1,0))))</f>
        <v/>
      </c>
      <c r="V13" s="178">
        <f t="shared" si="6"/>
        <v>0</v>
      </c>
      <c r="W13" s="177" t="str">
        <f t="array" ref="W13">IF(S13="","",IF(SUM(IF(S13=Player_Shot!$N$20:$W$22,1,0))=0,"",SUM(IF(S13=Player_Shot!$N$20:$W$22,1,0))))</f>
        <v/>
      </c>
      <c r="X13" s="177" t="str">
        <f t="array" ref="X13">IF(S13="","",IF(SUM(IF(S13=Player_Shot!$N$15:$W$19,1,0))=0,"",SUM(IF(S13=Player_Shot!$N$15:$W$19,1,0))))</f>
        <v/>
      </c>
      <c r="Y13" s="178">
        <f t="shared" si="7"/>
        <v>0</v>
      </c>
      <c r="Z13" s="177" t="str">
        <f t="array" ref="Z13">IF(S13="","",IF(SUM(IF(S13=Player_Shot!$Y$20:$AH$22,1,0))=0,"",SUM(IF(S13=Player_Shot!$Y$20:$AH$22,1,0))))</f>
        <v/>
      </c>
      <c r="AA13" s="177" t="str">
        <f t="array" ref="AA13">IF(S13="","",IF(SUM(IF(S13=Player_Shot!$Y$15:$AH$19,1,0))=0,"",SUM(IF(S13=Player_Shot!$Y$15:$AH$19,1,0))))</f>
        <v/>
      </c>
      <c r="AB13" s="178">
        <f t="shared" si="8"/>
        <v>0</v>
      </c>
      <c r="AC13" s="177" t="str">
        <f t="array" ref="AC13">IF(S13="","",IF(SUM(IF(S13=Player_Shot!$AJ$20:$AN$22,1,0))=0,"",SUM(IF(S13=Player_Shot!$AJ$20:$AN$22,1,0))))</f>
        <v/>
      </c>
      <c r="AD13" s="177" t="str">
        <f t="array" ref="AD13">IF(S13="","",IF(SUM(IF(S13=Player_Shot!$AJ$15:$AN$19,1,0))=0,"",SUM(IF(S13=Player_Shot!$AJ$15:$AN$19,1,0))))</f>
        <v/>
      </c>
      <c r="AE13" s="178">
        <f t="shared" si="9"/>
        <v>0</v>
      </c>
      <c r="AF13" s="178">
        <f t="shared" si="10"/>
        <v>0</v>
      </c>
      <c r="AG13" s="178">
        <f t="shared" si="10"/>
        <v>0</v>
      </c>
      <c r="AH13" s="179">
        <f t="shared" si="11"/>
        <v>0</v>
      </c>
      <c r="AI13" s="253" t="str">
        <f>+GameSheet!K14</f>
        <v>-</v>
      </c>
      <c r="AK13" s="180" t="str">
        <f>+GameMember!A12</f>
        <v/>
      </c>
      <c r="AL13" s="181" t="str">
        <f t="array" ref="AL13">IF(AK13="","",IF(SUM(IF(AK13=Player_Shot!$C$23:$L$23,1,0))=0,"",SUM(IF(AK13=Player_Shot!$C$23:$L$23,1,0))))</f>
        <v/>
      </c>
      <c r="AM13" s="182" t="str">
        <f t="array" ref="AM13">IF(AK13="","",IF(SUM(IF(AK13=Player_Shot!$N$23:$W$23,1,0))=0,"",SUM(IF(AK13=Player_Shot!$N$23:$W$23,1,0))))</f>
        <v/>
      </c>
      <c r="AN13" s="182" t="str">
        <f t="array" ref="AN13">IF(AK13="","",IF(SUM(IF(AK13=Player_Shot!$Y$23:$AH$23,1,0))=0,"",SUM(IF(AK13=Player_Shot!$Y$23:$AH$23,1,0))))</f>
        <v/>
      </c>
      <c r="AO13" s="182" t="str">
        <f t="array" ref="AO13">IF(AK13="","",IF(SUM(IF(AK13=Player_Shot!$AJ$23:$AN$23,1,0))=0,"",SUM(IF(AK13=Player_Shot!$AJ$23:$AN$23,1,0))))</f>
        <v/>
      </c>
      <c r="AP13" s="179">
        <f t="shared" si="12"/>
        <v>0</v>
      </c>
      <c r="AQ13" s="253" t="str">
        <f>+GameSheet!K14</f>
        <v>-</v>
      </c>
      <c r="AS13" s="352">
        <f t="shared" si="13"/>
        <v>0</v>
      </c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</row>
    <row r="14" spans="1:72" ht="20.25" customHeight="1" x14ac:dyDescent="0.2">
      <c r="A14" s="160" t="str">
        <f>+GameMember!A13</f>
        <v/>
      </c>
      <c r="B14" s="161" t="str">
        <f t="array" ref="B14">IF(A14="","",IF(SUM(IF(A14=Player_Shot!$C$12:$L$14,1,0))=0,"",SUM(IF(A14=Player_Shot!$C$12:$L$14,1,0))))</f>
        <v/>
      </c>
      <c r="C14" s="161" t="str">
        <f t="array" ref="C14">IF(A14="","",IF(SUM(IF(A14=Player_Shot!$C$7:$L$11,1,0))=0,"",SUM(IF(A14=Player_Shot!$C$7:$L$11,1,0))))</f>
        <v/>
      </c>
      <c r="D14" s="162">
        <f t="shared" si="0"/>
        <v>0</v>
      </c>
      <c r="E14" s="161" t="str">
        <f t="array" ref="E14">IF(A14="","",IF(SUM(IF(A14=Player_Shot!$N$12:$W$14,1,0))=0,"",SUM(IF(A14=Player_Shot!$N$12:$W$14,1,0))))</f>
        <v/>
      </c>
      <c r="F14" s="161" t="str">
        <f t="array" ref="F14">IF(A14="","",IF(SUM(IF(A14=Player_Shot!$N$7:$W$11,1,0))=0,"",SUM(IF(A14=Player_Shot!$N$7:$W$11,1,0))))</f>
        <v/>
      </c>
      <c r="G14" s="163">
        <f t="shared" si="1"/>
        <v>0</v>
      </c>
      <c r="H14" s="161" t="str">
        <f t="array" ref="H14">IF(A14="","",IF(SUM(IF(A14=Player_Shot!$Y$12:$AH$14,1,0))=0,"",SUM(IF(A14=Player_Shot!$Y$12:$AH$14,1,0))))</f>
        <v/>
      </c>
      <c r="I14" s="161" t="str">
        <f t="array" ref="I14">IF(A14="","",IF(SUM(IF(A14=Player_Shot!$Y$7:$AH$11,1,0))=0,"",SUM(IF(A14=Player_Shot!$Y$7:$AH$11,1,0))))</f>
        <v/>
      </c>
      <c r="J14" s="163">
        <f t="shared" si="2"/>
        <v>0</v>
      </c>
      <c r="K14" s="161" t="str">
        <f t="array" ref="K14">IF(A14="","",IF(SUM(IF(A14=Player_Shot!$AJ$12:$AN$14,1,0))=0,"",SUM(IF(A14=Player_Shot!$AJ$12:$AN$14,1,0))))</f>
        <v/>
      </c>
      <c r="L14" s="161" t="str">
        <f t="array" ref="L14">IF(A14="","",IF(SUM(IF(A14=Player_Shot!$AJ$7:$AN$11,1,0))=0,"",SUM(IF(A14=Player_Shot!$AJ$7:$AN$11,1,0))))</f>
        <v/>
      </c>
      <c r="M14" s="163">
        <f t="shared" si="3"/>
        <v>0</v>
      </c>
      <c r="N14" s="163">
        <f t="shared" si="4"/>
        <v>0</v>
      </c>
      <c r="O14" s="163">
        <f t="shared" si="4"/>
        <v>0</v>
      </c>
      <c r="P14" s="184">
        <f t="shared" si="5"/>
        <v>0</v>
      </c>
      <c r="Q14" s="250" t="str">
        <f>+GameSheet!K15</f>
        <v>-</v>
      </c>
      <c r="R14" s="154"/>
      <c r="S14" s="160" t="str">
        <f>+GameMember!A13</f>
        <v/>
      </c>
      <c r="T14" s="161" t="str">
        <f t="array" ref="T14">IF(S14="","",IF(SUM(IF(S14=Player_Shot!$C$20:$L$22,1,0))=0,"",SUM(IF(S14=Player_Shot!$C$20:$L$22,1,0))))</f>
        <v/>
      </c>
      <c r="U14" s="161" t="str">
        <f t="array" ref="U14">IF(S14="","",IF(SUM(IF(S14=Player_Shot!$C$15:$L$19,1,0))=0,"",SUM(IF(S14=Player_Shot!$C$15:$L$19,1,0))))</f>
        <v/>
      </c>
      <c r="V14" s="162">
        <f t="shared" si="6"/>
        <v>0</v>
      </c>
      <c r="W14" s="161" t="str">
        <f t="array" ref="W14">IF(S14="","",IF(SUM(IF(S14=Player_Shot!$N$20:$W$22,1,0))=0,"",SUM(IF(S14=Player_Shot!$N$20:$W$22,1,0))))</f>
        <v/>
      </c>
      <c r="X14" s="161" t="str">
        <f t="array" ref="X14">IF(S14="","",IF(SUM(IF(S14=Player_Shot!$N$15:$W$19,1,0))=0,"",SUM(IF(S14=Player_Shot!$N$15:$W$19,1,0))))</f>
        <v/>
      </c>
      <c r="Y14" s="163">
        <f t="shared" si="7"/>
        <v>0</v>
      </c>
      <c r="Z14" s="161" t="str">
        <f t="array" ref="Z14">IF(S14="","",IF(SUM(IF(S14=Player_Shot!$Y$20:$AH$22,1,0))=0,"",SUM(IF(S14=Player_Shot!$Y$20:$AH$22,1,0))))</f>
        <v/>
      </c>
      <c r="AA14" s="161" t="str">
        <f t="array" ref="AA14">IF(S14="","",IF(SUM(IF(S14=Player_Shot!$Y$15:$AH$19,1,0))=0,"",SUM(IF(S14=Player_Shot!$Y$15:$AH$19,1,0))))</f>
        <v/>
      </c>
      <c r="AB14" s="163">
        <f t="shared" si="8"/>
        <v>0</v>
      </c>
      <c r="AC14" s="161" t="str">
        <f t="array" ref="AC14">IF(S14="","",IF(SUM(IF(S14=Player_Shot!$AJ$20:$AN$22,1,0))=0,"",SUM(IF(S14=Player_Shot!$AJ$20:$AN$22,1,0))))</f>
        <v/>
      </c>
      <c r="AD14" s="161" t="str">
        <f t="array" ref="AD14">IF(S14="","",IF(SUM(IF(S14=Player_Shot!$AJ$15:$AN$19,1,0))=0,"",SUM(IF(S14=Player_Shot!$AJ$15:$AN$19,1,0))))</f>
        <v/>
      </c>
      <c r="AE14" s="163">
        <f t="shared" si="9"/>
        <v>0</v>
      </c>
      <c r="AF14" s="163">
        <f t="shared" si="10"/>
        <v>0</v>
      </c>
      <c r="AG14" s="163">
        <f t="shared" si="10"/>
        <v>0</v>
      </c>
      <c r="AH14" s="184">
        <f t="shared" si="11"/>
        <v>0</v>
      </c>
      <c r="AI14" s="250" t="str">
        <f>+GameSheet!K15</f>
        <v>-</v>
      </c>
      <c r="AK14" s="160" t="str">
        <f>+GameMember!A13</f>
        <v/>
      </c>
      <c r="AL14" s="185" t="str">
        <f t="array" ref="AL14">IF(AK14="","",IF(SUM(IF(AK14=Player_Shot!$C$23:$L$23,1,0))=0,"",SUM(IF(AK14=Player_Shot!$C$23:$L$23,1,0))))</f>
        <v/>
      </c>
      <c r="AM14" s="186" t="str">
        <f t="array" ref="AM14">IF(AK14="","",IF(SUM(IF(AK14=Player_Shot!$N$23:$W$23,1,0))=0,"",SUM(IF(AK14=Player_Shot!$N$23:$W$23,1,0))))</f>
        <v/>
      </c>
      <c r="AN14" s="186" t="str">
        <f t="array" ref="AN14">IF(AK14="","",IF(SUM(IF(AK14=Player_Shot!$Y$23:$AH$23,1,0))=0,"",SUM(IF(AK14=Player_Shot!$Y$23:$AH$23,1,0))))</f>
        <v/>
      </c>
      <c r="AO14" s="186" t="str">
        <f t="array" ref="AO14">IF(AK14="","",IF(SUM(IF(AK14=Player_Shot!$AJ$23:$AN$23,1,0))=0,"",SUM(IF(AK14=Player_Shot!$AJ$23:$AN$23,1,0))))</f>
        <v/>
      </c>
      <c r="AP14" s="187">
        <f t="shared" si="12"/>
        <v>0</v>
      </c>
      <c r="AQ14" s="252" t="str">
        <f>+GameSheet!K15</f>
        <v>-</v>
      </c>
      <c r="AS14" s="352">
        <f t="shared" si="13"/>
        <v>0</v>
      </c>
      <c r="AZ14" s="351"/>
      <c r="BA14" s="351"/>
      <c r="BB14" s="351"/>
      <c r="BC14" s="351"/>
      <c r="BD14" s="351"/>
      <c r="BE14" s="351"/>
      <c r="BF14" s="351"/>
      <c r="BG14" s="351"/>
      <c r="BH14" s="351"/>
      <c r="BI14" s="351"/>
      <c r="BJ14" s="351"/>
      <c r="BK14" s="351"/>
      <c r="BL14" s="351"/>
      <c r="BM14" s="351"/>
      <c r="BN14" s="351"/>
      <c r="BO14" s="351"/>
      <c r="BP14" s="351"/>
      <c r="BQ14" s="351"/>
      <c r="BR14" s="351"/>
      <c r="BS14" s="351"/>
      <c r="BT14" s="351"/>
    </row>
    <row r="15" spans="1:72" ht="20.25" customHeight="1" x14ac:dyDescent="0.2">
      <c r="A15" s="160" t="str">
        <f>+GameMember!A14</f>
        <v/>
      </c>
      <c r="B15" s="161" t="str">
        <f t="array" ref="B15">IF(A15="","",IF(SUM(IF(A15=Player_Shot!$C$12:$L$14,1,0))=0,"",SUM(IF(A15=Player_Shot!$C$12:$L$14,1,0))))</f>
        <v/>
      </c>
      <c r="C15" s="161" t="str">
        <f t="array" ref="C15">IF(A15="","",IF(SUM(IF(A15=Player_Shot!$C$7:$L$11,1,0))=0,"",SUM(IF(A15=Player_Shot!$C$7:$L$11,1,0))))</f>
        <v/>
      </c>
      <c r="D15" s="162">
        <f t="shared" si="0"/>
        <v>0</v>
      </c>
      <c r="E15" s="161" t="str">
        <f t="array" ref="E15">IF(A15="","",IF(SUM(IF(A15=Player_Shot!$N$12:$W$14,1,0))=0,"",SUM(IF(A15=Player_Shot!$N$12:$W$14,1,0))))</f>
        <v/>
      </c>
      <c r="F15" s="161" t="str">
        <f t="array" ref="F15">IF(A15="","",IF(SUM(IF(A15=Player_Shot!$N$7:$W$11,1,0))=0,"",SUM(IF(A15=Player_Shot!$N$7:$W$11,1,0))))</f>
        <v/>
      </c>
      <c r="G15" s="163">
        <f t="shared" si="1"/>
        <v>0</v>
      </c>
      <c r="H15" s="161" t="str">
        <f t="array" ref="H15">IF(A15="","",IF(SUM(IF(A15=Player_Shot!$Y$12:$AH$14,1,0))=0,"",SUM(IF(A15=Player_Shot!$Y$12:$AH$14,1,0))))</f>
        <v/>
      </c>
      <c r="I15" s="161" t="str">
        <f t="array" ref="I15">IF(A15="","",IF(SUM(IF(A15=Player_Shot!$Y$7:$AH$11,1,0))=0,"",SUM(IF(A15=Player_Shot!$Y$7:$AH$11,1,0))))</f>
        <v/>
      </c>
      <c r="J15" s="163">
        <f t="shared" si="2"/>
        <v>0</v>
      </c>
      <c r="K15" s="161" t="str">
        <f t="array" ref="K15">IF(A15="","",IF(SUM(IF(A15=Player_Shot!$AJ$12:$AN$14,1,0))=0,"",SUM(IF(A15=Player_Shot!$AJ$12:$AN$14,1,0))))</f>
        <v/>
      </c>
      <c r="L15" s="161" t="str">
        <f t="array" ref="L15">IF(A15="","",IF(SUM(IF(A15=Player_Shot!$AJ$7:$AN$11,1,0))=0,"",SUM(IF(A15=Player_Shot!$AJ$7:$AN$11,1,0))))</f>
        <v/>
      </c>
      <c r="M15" s="163">
        <f t="shared" si="3"/>
        <v>0</v>
      </c>
      <c r="N15" s="163">
        <f t="shared" si="4"/>
        <v>0</v>
      </c>
      <c r="O15" s="163">
        <f t="shared" si="4"/>
        <v>0</v>
      </c>
      <c r="P15" s="184">
        <f t="shared" si="5"/>
        <v>0</v>
      </c>
      <c r="Q15" s="250" t="str">
        <f>+GameSheet!K16</f>
        <v>-</v>
      </c>
      <c r="R15" s="154"/>
      <c r="S15" s="160" t="str">
        <f>+GameMember!A14</f>
        <v/>
      </c>
      <c r="T15" s="161" t="str">
        <f t="array" ref="T15">IF(S15="","",IF(SUM(IF(S15=Player_Shot!$C$20:$L$22,1,0))=0,"",SUM(IF(S15=Player_Shot!$C$20:$L$22,1,0))))</f>
        <v/>
      </c>
      <c r="U15" s="161" t="str">
        <f t="array" ref="U15">IF(S15="","",IF(SUM(IF(S15=Player_Shot!$C$15:$L$19,1,0))=0,"",SUM(IF(S15=Player_Shot!$C$15:$L$19,1,0))))</f>
        <v/>
      </c>
      <c r="V15" s="162">
        <f t="shared" si="6"/>
        <v>0</v>
      </c>
      <c r="W15" s="161" t="str">
        <f t="array" ref="W15">IF(S15="","",IF(SUM(IF(S15=Player_Shot!$N$20:$W$22,1,0))=0,"",SUM(IF(S15=Player_Shot!$N$20:$W$22,1,0))))</f>
        <v/>
      </c>
      <c r="X15" s="161" t="str">
        <f t="array" ref="X15">IF(S15="","",IF(SUM(IF(S15=Player_Shot!$N$15:$W$19,1,0))=0,"",SUM(IF(S15=Player_Shot!$N$15:$W$19,1,0))))</f>
        <v/>
      </c>
      <c r="Y15" s="163">
        <f t="shared" si="7"/>
        <v>0</v>
      </c>
      <c r="Z15" s="161" t="str">
        <f t="array" ref="Z15">IF(S15="","",IF(SUM(IF(S15=Player_Shot!$Y$20:$AH$22,1,0))=0,"",SUM(IF(S15=Player_Shot!$Y$20:$AH$22,1,0))))</f>
        <v/>
      </c>
      <c r="AA15" s="161" t="str">
        <f t="array" ref="AA15">IF(S15="","",IF(SUM(IF(S15=Player_Shot!$Y$15:$AH$19,1,0))=0,"",SUM(IF(S15=Player_Shot!$Y$15:$AH$19,1,0))))</f>
        <v/>
      </c>
      <c r="AB15" s="163">
        <f t="shared" si="8"/>
        <v>0</v>
      </c>
      <c r="AC15" s="161" t="str">
        <f t="array" ref="AC15">IF(S15="","",IF(SUM(IF(S15=Player_Shot!$AJ$20:$AN$22,1,0))=0,"",SUM(IF(S15=Player_Shot!$AJ$20:$AN$22,1,0))))</f>
        <v/>
      </c>
      <c r="AD15" s="161" t="str">
        <f t="array" ref="AD15">IF(S15="","",IF(SUM(IF(S15=Player_Shot!$AJ$15:$AN$19,1,0))=0,"",SUM(IF(S15=Player_Shot!$AJ$15:$AN$19,1,0))))</f>
        <v/>
      </c>
      <c r="AE15" s="163">
        <f t="shared" si="9"/>
        <v>0</v>
      </c>
      <c r="AF15" s="163">
        <f t="shared" si="10"/>
        <v>0</v>
      </c>
      <c r="AG15" s="163">
        <f t="shared" si="10"/>
        <v>0</v>
      </c>
      <c r="AH15" s="184">
        <f t="shared" si="11"/>
        <v>0</v>
      </c>
      <c r="AI15" s="250" t="str">
        <f>+GameSheet!K16</f>
        <v>-</v>
      </c>
      <c r="AK15" s="160" t="str">
        <f>+GameMember!A14</f>
        <v/>
      </c>
      <c r="AL15" s="185" t="str">
        <f t="array" ref="AL15">IF(AK15="","",IF(SUM(IF(AK15=Player_Shot!$C$23:$L$23,1,0))=0,"",SUM(IF(AK15=Player_Shot!$C$23:$L$23,1,0))))</f>
        <v/>
      </c>
      <c r="AM15" s="186" t="str">
        <f t="array" ref="AM15">IF(AK15="","",IF(SUM(IF(AK15=Player_Shot!$N$23:$W$23,1,0))=0,"",SUM(IF(AK15=Player_Shot!$N$23:$W$23,1,0))))</f>
        <v/>
      </c>
      <c r="AN15" s="186" t="str">
        <f t="array" ref="AN15">IF(AK15="","",IF(SUM(IF(AK15=Player_Shot!$Y$23:$AH$23,1,0))=0,"",SUM(IF(AK15=Player_Shot!$Y$23:$AH$23,1,0))))</f>
        <v/>
      </c>
      <c r="AO15" s="186" t="str">
        <f t="array" ref="AO15">IF(AK15="","",IF(SUM(IF(AK15=Player_Shot!$AJ$23:$AN$23,1,0))=0,"",SUM(IF(AK15=Player_Shot!$AJ$23:$AN$23,1,0))))</f>
        <v/>
      </c>
      <c r="AP15" s="187">
        <f t="shared" si="12"/>
        <v>0</v>
      </c>
      <c r="AQ15" s="252" t="str">
        <f>+GameSheet!K16</f>
        <v>-</v>
      </c>
      <c r="AS15" s="352">
        <f t="shared" si="13"/>
        <v>0</v>
      </c>
      <c r="AZ15" s="351"/>
      <c r="BA15" s="351"/>
      <c r="BB15" s="351"/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1"/>
    </row>
    <row r="16" spans="1:72" ht="20.25" customHeight="1" x14ac:dyDescent="0.2">
      <c r="A16" s="160" t="str">
        <f>+GameMember!A15</f>
        <v/>
      </c>
      <c r="B16" s="161" t="str">
        <f t="array" ref="B16">IF(A16="","",IF(SUM(IF(A16=Player_Shot!$C$12:$L$14,1,0))=0,"",SUM(IF(A16=Player_Shot!$C$12:$L$14,1,0))))</f>
        <v/>
      </c>
      <c r="C16" s="161" t="str">
        <f t="array" ref="C16">IF(A16="","",IF(SUM(IF(A16=Player_Shot!$C$7:$L$11,1,0))=0,"",SUM(IF(A16=Player_Shot!$C$7:$L$11,1,0))))</f>
        <v/>
      </c>
      <c r="D16" s="162">
        <f t="shared" si="0"/>
        <v>0</v>
      </c>
      <c r="E16" s="161" t="str">
        <f t="array" ref="E16">IF(A16="","",IF(SUM(IF(A16=Player_Shot!$N$12:$W$14,1,0))=0,"",SUM(IF(A16=Player_Shot!$N$12:$W$14,1,0))))</f>
        <v/>
      </c>
      <c r="F16" s="161" t="str">
        <f t="array" ref="F16">IF(A16="","",IF(SUM(IF(A16=Player_Shot!$N$7:$W$11,1,0))=0,"",SUM(IF(A16=Player_Shot!$N$7:$W$11,1,0))))</f>
        <v/>
      </c>
      <c r="G16" s="163">
        <f t="shared" si="1"/>
        <v>0</v>
      </c>
      <c r="H16" s="161" t="str">
        <f t="array" ref="H16">IF(A16="","",IF(SUM(IF(A16=Player_Shot!$Y$12:$AH$14,1,0))=0,"",SUM(IF(A16=Player_Shot!$Y$12:$AH$14,1,0))))</f>
        <v/>
      </c>
      <c r="I16" s="161" t="str">
        <f t="array" ref="I16">IF(A16="","",IF(SUM(IF(A16=Player_Shot!$Y$7:$AH$11,1,0))=0,"",SUM(IF(A16=Player_Shot!$Y$7:$AH$11,1,0))))</f>
        <v/>
      </c>
      <c r="J16" s="163">
        <f t="shared" si="2"/>
        <v>0</v>
      </c>
      <c r="K16" s="161" t="str">
        <f t="array" ref="K16">IF(A16="","",IF(SUM(IF(A16=Player_Shot!$AJ$12:$AN$14,1,0))=0,"",SUM(IF(A16=Player_Shot!$AJ$12:$AN$14,1,0))))</f>
        <v/>
      </c>
      <c r="L16" s="161" t="str">
        <f t="array" ref="L16">IF(A16="","",IF(SUM(IF(A16=Player_Shot!$AJ$7:$AN$11,1,0))=0,"",SUM(IF(A16=Player_Shot!$AJ$7:$AN$11,1,0))))</f>
        <v/>
      </c>
      <c r="M16" s="163">
        <f t="shared" si="3"/>
        <v>0</v>
      </c>
      <c r="N16" s="163">
        <f t="shared" si="4"/>
        <v>0</v>
      </c>
      <c r="O16" s="163">
        <f t="shared" si="4"/>
        <v>0</v>
      </c>
      <c r="P16" s="184">
        <f t="shared" si="5"/>
        <v>0</v>
      </c>
      <c r="Q16" s="250" t="str">
        <f>+GameSheet!K17</f>
        <v>-</v>
      </c>
      <c r="R16" s="154"/>
      <c r="S16" s="160" t="str">
        <f>+GameMember!A15</f>
        <v/>
      </c>
      <c r="T16" s="161" t="str">
        <f t="array" ref="T16">IF(S16="","",IF(SUM(IF(S16=Player_Shot!$C$20:$L$22,1,0))=0,"",SUM(IF(S16=Player_Shot!$C$20:$L$22,1,0))))</f>
        <v/>
      </c>
      <c r="U16" s="161" t="str">
        <f t="array" ref="U16">IF(S16="","",IF(SUM(IF(S16=Player_Shot!$C$15:$L$19,1,0))=0,"",SUM(IF(S16=Player_Shot!$C$15:$L$19,1,0))))</f>
        <v/>
      </c>
      <c r="V16" s="162">
        <f t="shared" si="6"/>
        <v>0</v>
      </c>
      <c r="W16" s="161" t="str">
        <f t="array" ref="W16">IF(S16="","",IF(SUM(IF(S16=Player_Shot!$N$20:$W$22,1,0))=0,"",SUM(IF(S16=Player_Shot!$N$20:$W$22,1,0))))</f>
        <v/>
      </c>
      <c r="X16" s="161" t="str">
        <f t="array" ref="X16">IF(S16="","",IF(SUM(IF(S16=Player_Shot!$N$15:$W$19,1,0))=0,"",SUM(IF(S16=Player_Shot!$N$15:$W$19,1,0))))</f>
        <v/>
      </c>
      <c r="Y16" s="163">
        <f t="shared" si="7"/>
        <v>0</v>
      </c>
      <c r="Z16" s="161" t="str">
        <f t="array" ref="Z16">IF(S16="","",IF(SUM(IF(S16=Player_Shot!$Y$20:$AH$22,1,0))=0,"",SUM(IF(S16=Player_Shot!$Y$20:$AH$22,1,0))))</f>
        <v/>
      </c>
      <c r="AA16" s="161" t="str">
        <f t="array" ref="AA16">IF(S16="","",IF(SUM(IF(S16=Player_Shot!$Y$15:$AH$19,1,0))=0,"",SUM(IF(S16=Player_Shot!$Y$15:$AH$19,1,0))))</f>
        <v/>
      </c>
      <c r="AB16" s="163">
        <f t="shared" si="8"/>
        <v>0</v>
      </c>
      <c r="AC16" s="161" t="str">
        <f t="array" ref="AC16">IF(S16="","",IF(SUM(IF(S16=Player_Shot!$AJ$20:$AN$22,1,0))=0,"",SUM(IF(S16=Player_Shot!$AJ$20:$AN$22,1,0))))</f>
        <v/>
      </c>
      <c r="AD16" s="161" t="str">
        <f t="array" ref="AD16">IF(S16="","",IF(SUM(IF(S16=Player_Shot!$AJ$15:$AN$19,1,0))=0,"",SUM(IF(S16=Player_Shot!$AJ$15:$AN$19,1,0))))</f>
        <v/>
      </c>
      <c r="AE16" s="163">
        <f t="shared" si="9"/>
        <v>0</v>
      </c>
      <c r="AF16" s="163">
        <f t="shared" si="10"/>
        <v>0</v>
      </c>
      <c r="AG16" s="163">
        <f t="shared" si="10"/>
        <v>0</v>
      </c>
      <c r="AH16" s="184">
        <f t="shared" si="11"/>
        <v>0</v>
      </c>
      <c r="AI16" s="250" t="str">
        <f>+GameSheet!K17</f>
        <v>-</v>
      </c>
      <c r="AK16" s="160" t="str">
        <f>+GameMember!A15</f>
        <v/>
      </c>
      <c r="AL16" s="185" t="str">
        <f t="array" ref="AL16">IF(AK16="","",IF(SUM(IF(AK16=Player_Shot!$C$23:$L$23,1,0))=0,"",SUM(IF(AK16=Player_Shot!$C$23:$L$23,1,0))))</f>
        <v/>
      </c>
      <c r="AM16" s="186" t="str">
        <f t="array" ref="AM16">IF(AK16="","",IF(SUM(IF(AK16=Player_Shot!$N$23:$W$23,1,0))=0,"",SUM(IF(AK16=Player_Shot!$N$23:$W$23,1,0))))</f>
        <v/>
      </c>
      <c r="AN16" s="186" t="str">
        <f t="array" ref="AN16">IF(AK16="","",IF(SUM(IF(AK16=Player_Shot!$Y$23:$AH$23,1,0))=0,"",SUM(IF(AK16=Player_Shot!$Y$23:$AH$23,1,0))))</f>
        <v/>
      </c>
      <c r="AO16" s="186" t="str">
        <f t="array" ref="AO16">IF(AK16="","",IF(SUM(IF(AK16=Player_Shot!$AJ$23:$AN$23,1,0))=0,"",SUM(IF(AK16=Player_Shot!$AJ$23:$AN$23,1,0))))</f>
        <v/>
      </c>
      <c r="AP16" s="187">
        <f t="shared" si="12"/>
        <v>0</v>
      </c>
      <c r="AQ16" s="252" t="str">
        <f>+GameSheet!K17</f>
        <v>-</v>
      </c>
      <c r="AS16" s="352">
        <f t="shared" si="13"/>
        <v>0</v>
      </c>
      <c r="AZ16" s="351"/>
      <c r="BA16" s="351"/>
      <c r="BB16" s="351"/>
      <c r="BC16" s="351"/>
      <c r="BD16" s="351"/>
      <c r="BE16" s="351"/>
      <c r="BF16" s="351"/>
      <c r="BG16" s="351"/>
      <c r="BH16" s="351"/>
      <c r="BI16" s="351"/>
      <c r="BJ16" s="351"/>
      <c r="BK16" s="351"/>
      <c r="BL16" s="351"/>
      <c r="BM16" s="351"/>
      <c r="BN16" s="351"/>
      <c r="BO16" s="351"/>
      <c r="BP16" s="351"/>
      <c r="BQ16" s="351"/>
      <c r="BR16" s="351"/>
      <c r="BS16" s="351"/>
      <c r="BT16" s="351"/>
    </row>
    <row r="17" spans="1:72" ht="20.25" customHeight="1" x14ac:dyDescent="0.2">
      <c r="A17" s="169" t="str">
        <f>+GameMember!A16</f>
        <v/>
      </c>
      <c r="B17" s="170" t="str">
        <f t="array" ref="B17">IF(A17="","",IF(SUM(IF(A17=Player_Shot!$C$12:$L$14,1,0))=0,"",SUM(IF(A17=Player_Shot!$C$12:$L$14,1,0))))</f>
        <v/>
      </c>
      <c r="C17" s="171" t="str">
        <f t="array" ref="C17">IF(A17="","",IF(SUM(IF(A17=Player_Shot!$C$7:$L$11,1,0))=0,"",SUM(IF(A17=Player_Shot!$C$7:$L$11,1,0))))</f>
        <v/>
      </c>
      <c r="D17" s="172">
        <f t="shared" si="0"/>
        <v>0</v>
      </c>
      <c r="E17" s="171" t="str">
        <f t="array" ref="E17">IF(A17="","",IF(SUM(IF(A17=Player_Shot!$N$12:$W$14,1,0))=0,"",SUM(IF(A17=Player_Shot!$N$12:$W$14,1,0))))</f>
        <v/>
      </c>
      <c r="F17" s="171" t="str">
        <f t="array" ref="F17">IF(A17="","",IF(SUM(IF(A17=Player_Shot!$N$7:$W$11,1,0))=0,"",SUM(IF(A17=Player_Shot!$N$7:$W$11,1,0))))</f>
        <v/>
      </c>
      <c r="G17" s="172">
        <f t="shared" si="1"/>
        <v>0</v>
      </c>
      <c r="H17" s="171" t="str">
        <f t="array" ref="H17">IF(A17="","",IF(SUM(IF(A17=Player_Shot!$Y$12:$AH$14,1,0))=0,"",SUM(IF(A17=Player_Shot!$Y$12:$AH$14,1,0))))</f>
        <v/>
      </c>
      <c r="I17" s="171" t="str">
        <f t="array" ref="I17">IF(A17="","",IF(SUM(IF(A17=Player_Shot!$Y$7:$AH$11,1,0))=0,"",SUM(IF(A17=Player_Shot!$Y$7:$AH$11,1,0))))</f>
        <v/>
      </c>
      <c r="J17" s="172">
        <f t="shared" si="2"/>
        <v>0</v>
      </c>
      <c r="K17" s="171" t="str">
        <f t="array" ref="K17">IF(A17="","",IF(SUM(IF(A17=Player_Shot!$AJ$12:$AN$14,1,0))=0,"",SUM(IF(A17=Player_Shot!$AJ$12:$AN$14,1,0))))</f>
        <v/>
      </c>
      <c r="L17" s="171" t="str">
        <f t="array" ref="L17">IF(A17="","",IF(SUM(IF(A17=Player_Shot!$AJ$7:$AN$11,1,0))=0,"",SUM(IF(A17=Player_Shot!$AJ$7:$AN$11,1,0))))</f>
        <v/>
      </c>
      <c r="M17" s="172">
        <f t="shared" si="3"/>
        <v>0</v>
      </c>
      <c r="N17" s="172">
        <f t="shared" si="4"/>
        <v>0</v>
      </c>
      <c r="O17" s="172">
        <f t="shared" si="4"/>
        <v>0</v>
      </c>
      <c r="P17" s="173">
        <f t="shared" si="5"/>
        <v>0</v>
      </c>
      <c r="Q17" s="251" t="str">
        <f>+GameSheet!K18</f>
        <v>-</v>
      </c>
      <c r="R17" s="154"/>
      <c r="S17" s="169" t="str">
        <f>+GameMember!A16</f>
        <v/>
      </c>
      <c r="T17" s="170" t="str">
        <f t="array" ref="T17">IF(S17="","",IF(SUM(IF(S17=Player_Shot!$C$20:$L$22,1,0))=0,"",SUM(IF(S17=Player_Shot!$C$20:$L$22,1,0))))</f>
        <v/>
      </c>
      <c r="U17" s="171" t="str">
        <f t="array" ref="U17">IF(S17="","",IF(SUM(IF(S17=Player_Shot!$C$15:$L$19,1,0))=0,"",SUM(IF(S17=Player_Shot!$C$15:$L$19,1,0))))</f>
        <v/>
      </c>
      <c r="V17" s="172">
        <f t="shared" si="6"/>
        <v>0</v>
      </c>
      <c r="W17" s="171" t="str">
        <f t="array" ref="W17">IF(S17="","",IF(SUM(IF(S17=Player_Shot!$N$20:$W$22,1,0))=0,"",SUM(IF(S17=Player_Shot!$N$20:$W$22,1,0))))</f>
        <v/>
      </c>
      <c r="X17" s="171" t="str">
        <f t="array" ref="X17">IF(S17="","",IF(SUM(IF(S17=Player_Shot!$N$15:$W$19,1,0))=0,"",SUM(IF(S17=Player_Shot!$N$15:$W$19,1,0))))</f>
        <v/>
      </c>
      <c r="Y17" s="172">
        <f t="shared" si="7"/>
        <v>0</v>
      </c>
      <c r="Z17" s="171" t="str">
        <f t="array" ref="Z17">IF(S17="","",IF(SUM(IF(S17=Player_Shot!$Y$20:$AH$22,1,0))=0,"",SUM(IF(S17=Player_Shot!$Y$20:$AH$22,1,0))))</f>
        <v/>
      </c>
      <c r="AA17" s="171" t="str">
        <f t="array" ref="AA17">IF(S17="","",IF(SUM(IF(S17=Player_Shot!$Y$15:$AH$19,1,0))=0,"",SUM(IF(S17=Player_Shot!$Y$15:$AH$19,1,0))))</f>
        <v/>
      </c>
      <c r="AB17" s="172">
        <f t="shared" si="8"/>
        <v>0</v>
      </c>
      <c r="AC17" s="171" t="str">
        <f t="array" ref="AC17">IF(S17="","",IF(SUM(IF(S17=Player_Shot!$AJ$20:$AN$22,1,0))=0,"",SUM(IF(S17=Player_Shot!$AJ$20:$AN$22,1,0))))</f>
        <v/>
      </c>
      <c r="AD17" s="171" t="str">
        <f t="array" ref="AD17">IF(S17="","",IF(SUM(IF(S17=Player_Shot!$AJ$15:$AN$19,1,0))=0,"",SUM(IF(S17=Player_Shot!$AJ$15:$AN$19,1,0))))</f>
        <v/>
      </c>
      <c r="AE17" s="172">
        <f t="shared" si="9"/>
        <v>0</v>
      </c>
      <c r="AF17" s="172">
        <f t="shared" si="10"/>
        <v>0</v>
      </c>
      <c r="AG17" s="172">
        <f t="shared" si="10"/>
        <v>0</v>
      </c>
      <c r="AH17" s="173">
        <f t="shared" si="11"/>
        <v>0</v>
      </c>
      <c r="AI17" s="251" t="str">
        <f>+GameSheet!K18</f>
        <v>-</v>
      </c>
      <c r="AK17" s="169" t="str">
        <f>+GameMember!A16</f>
        <v/>
      </c>
      <c r="AL17" s="174" t="str">
        <f t="array" ref="AL17">IF(AK17="","",IF(SUM(IF(AK17=Player_Shot!$C$23:$L$23,1,0))=0,"",SUM(IF(AK17=Player_Shot!$C$23:$L$23,1,0))))</f>
        <v/>
      </c>
      <c r="AM17" s="175" t="str">
        <f t="array" ref="AM17">IF(AK17="","",IF(SUM(IF(AK17=Player_Shot!$N$23:$W$23,1,0))=0,"",SUM(IF(AK17=Player_Shot!$N$23:$W$23,1,0))))</f>
        <v/>
      </c>
      <c r="AN17" s="175" t="str">
        <f t="array" ref="AN17">IF(AK17="","",IF(SUM(IF(AK17=Player_Shot!$Y$23:$AH$23,1,0))=0,"",SUM(IF(AK17=Player_Shot!$Y$23:$AH$23,1,0))))</f>
        <v/>
      </c>
      <c r="AO17" s="175" t="str">
        <f t="array" ref="AO17">IF(AK17="","",IF(SUM(IF(AK17=Player_Shot!$AJ$23:$AN$23,1,0))=0,"",SUM(IF(AK17=Player_Shot!$AJ$23:$AN$23,1,0))))</f>
        <v/>
      </c>
      <c r="AP17" s="173">
        <f t="shared" si="12"/>
        <v>0</v>
      </c>
      <c r="AQ17" s="251" t="str">
        <f>+GameSheet!K18</f>
        <v>-</v>
      </c>
      <c r="AS17" s="352">
        <f t="shared" si="13"/>
        <v>0</v>
      </c>
      <c r="AZ17" s="351"/>
      <c r="BA17" s="351"/>
      <c r="BB17" s="351"/>
      <c r="BC17" s="351"/>
      <c r="BD17" s="351"/>
      <c r="BE17" s="351"/>
      <c r="BF17" s="351"/>
      <c r="BG17" s="351"/>
      <c r="BH17" s="351"/>
      <c r="BI17" s="351"/>
      <c r="BJ17" s="351"/>
      <c r="BK17" s="351"/>
      <c r="BL17" s="351"/>
      <c r="BM17" s="351"/>
      <c r="BN17" s="351"/>
      <c r="BO17" s="351"/>
      <c r="BP17" s="351"/>
      <c r="BQ17" s="351"/>
      <c r="BR17" s="351"/>
      <c r="BS17" s="351"/>
      <c r="BT17" s="351"/>
    </row>
    <row r="18" spans="1:72" ht="20.25" customHeight="1" x14ac:dyDescent="0.2">
      <c r="A18" s="180" t="str">
        <f>+GameMember!A17</f>
        <v/>
      </c>
      <c r="B18" s="176" t="str">
        <f t="array" ref="B18">IF(A18="","",IF(SUM(IF(A18=Player_Shot!$C$12:$L$14,1,0))=0,"",SUM(IF(A18=Player_Shot!$C$12:$L$14,1,0))))</f>
        <v/>
      </c>
      <c r="C18" s="177" t="str">
        <f t="array" ref="C18">IF(A18="","",IF(SUM(IF(A18=Player_Shot!$C$7:$L$11,1,0))=0,"",SUM(IF(A18=Player_Shot!$C$7:$L$11,1,0))))</f>
        <v/>
      </c>
      <c r="D18" s="178">
        <f t="shared" si="0"/>
        <v>0</v>
      </c>
      <c r="E18" s="177" t="str">
        <f t="array" ref="E18">IF(A18="","",IF(SUM(IF(A18=Player_Shot!$N$12:$W$14,1,0))=0,"",SUM(IF(A18=Player_Shot!$N$12:$W$14,1,0))))</f>
        <v/>
      </c>
      <c r="F18" s="177" t="str">
        <f t="array" ref="F18">IF(A18="","",IF(SUM(IF(A18=Player_Shot!$N$7:$W$11,1,0))=0,"",SUM(IF(A18=Player_Shot!$N$7:$W$11,1,0))))</f>
        <v/>
      </c>
      <c r="G18" s="178">
        <f t="shared" si="1"/>
        <v>0</v>
      </c>
      <c r="H18" s="177" t="str">
        <f t="array" ref="H18">IF(A18="","",IF(SUM(IF(A18=Player_Shot!$Y$12:$AH$14,1,0))=0,"",SUM(IF(A18=Player_Shot!$Y$12:$AH$14,1,0))))</f>
        <v/>
      </c>
      <c r="I18" s="177" t="str">
        <f t="array" ref="I18">IF(A18="","",IF(SUM(IF(A18=Player_Shot!$Y$7:$AH$11,1,0))=0,"",SUM(IF(A18=Player_Shot!$Y$7:$AH$11,1,0))))</f>
        <v/>
      </c>
      <c r="J18" s="178">
        <f t="shared" si="2"/>
        <v>0</v>
      </c>
      <c r="K18" s="177" t="str">
        <f t="array" ref="K18">IF(A18="","",IF(SUM(IF(A18=Player_Shot!$AJ$12:$AN$14,1,0))=0,"",SUM(IF(A18=Player_Shot!$AJ$12:$AN$14,1,0))))</f>
        <v/>
      </c>
      <c r="L18" s="177" t="str">
        <f t="array" ref="L18">IF(A18="","",IF(SUM(IF(A18=Player_Shot!$AJ$7:$AN$11,1,0))=0,"",SUM(IF(A18=Player_Shot!$AJ$7:$AN$11,1,0))))</f>
        <v/>
      </c>
      <c r="M18" s="178">
        <f t="shared" si="3"/>
        <v>0</v>
      </c>
      <c r="N18" s="178">
        <f t="shared" si="4"/>
        <v>0</v>
      </c>
      <c r="O18" s="178">
        <f t="shared" si="4"/>
        <v>0</v>
      </c>
      <c r="P18" s="179">
        <f t="shared" si="5"/>
        <v>0</v>
      </c>
      <c r="Q18" s="253" t="str">
        <f>+GameSheet!K19</f>
        <v>-</v>
      </c>
      <c r="R18" s="154"/>
      <c r="S18" s="180" t="str">
        <f>+GameMember!A17</f>
        <v/>
      </c>
      <c r="T18" s="176" t="str">
        <f t="array" ref="T18">IF(S18="","",IF(SUM(IF(S18=Player_Shot!$C$20:$L$22,1,0))=0,"",SUM(IF(S18=Player_Shot!$C$20:$L$22,1,0))))</f>
        <v/>
      </c>
      <c r="U18" s="177" t="str">
        <f t="array" ref="U18">IF(S18="","",IF(SUM(IF(S18=Player_Shot!$C$15:$L$19,1,0))=0,"",SUM(IF(S18=Player_Shot!$C$15:$L$19,1,0))))</f>
        <v/>
      </c>
      <c r="V18" s="178">
        <f t="shared" si="6"/>
        <v>0</v>
      </c>
      <c r="W18" s="177" t="str">
        <f t="array" ref="W18">IF(S18="","",IF(SUM(IF(S18=Player_Shot!$N$20:$W$22,1,0))=0,"",SUM(IF(S18=Player_Shot!$N$20:$W$22,1,0))))</f>
        <v/>
      </c>
      <c r="X18" s="177" t="str">
        <f t="array" ref="X18">IF(S18="","",IF(SUM(IF(S18=Player_Shot!$N$15:$W$19,1,0))=0,"",SUM(IF(S18=Player_Shot!$N$15:$W$19,1,0))))</f>
        <v/>
      </c>
      <c r="Y18" s="178">
        <f t="shared" si="7"/>
        <v>0</v>
      </c>
      <c r="Z18" s="177" t="str">
        <f t="array" ref="Z18">IF(S18="","",IF(SUM(IF(S18=Player_Shot!$Y$20:$AH$22,1,0))=0,"",SUM(IF(S18=Player_Shot!$Y$20:$AH$22,1,0))))</f>
        <v/>
      </c>
      <c r="AA18" s="177" t="str">
        <f t="array" ref="AA18">IF(S18="","",IF(SUM(IF(S18=Player_Shot!$Y$15:$AH$19,1,0))=0,"",SUM(IF(S18=Player_Shot!$Y$15:$AH$19,1,0))))</f>
        <v/>
      </c>
      <c r="AB18" s="178">
        <f t="shared" si="8"/>
        <v>0</v>
      </c>
      <c r="AC18" s="177" t="str">
        <f t="array" ref="AC18">IF(S18="","",IF(SUM(IF(S18=Player_Shot!$AJ$20:$AN$22,1,0))=0,"",SUM(IF(S18=Player_Shot!$AJ$20:$AN$22,1,0))))</f>
        <v/>
      </c>
      <c r="AD18" s="177" t="str">
        <f t="array" ref="AD18">IF(S18="","",IF(SUM(IF(S18=Player_Shot!$AJ$15:$AN$19,1,0))=0,"",SUM(IF(S18=Player_Shot!$AJ$15:$AN$19,1,0))))</f>
        <v/>
      </c>
      <c r="AE18" s="178">
        <f t="shared" si="9"/>
        <v>0</v>
      </c>
      <c r="AF18" s="178">
        <f t="shared" si="10"/>
        <v>0</v>
      </c>
      <c r="AG18" s="178">
        <f t="shared" si="10"/>
        <v>0</v>
      </c>
      <c r="AH18" s="179">
        <f t="shared" si="11"/>
        <v>0</v>
      </c>
      <c r="AI18" s="253" t="str">
        <f>+GameSheet!K19</f>
        <v>-</v>
      </c>
      <c r="AK18" s="180" t="str">
        <f>+GameMember!A17</f>
        <v/>
      </c>
      <c r="AL18" s="181" t="str">
        <f t="array" ref="AL18">IF(AK18="","",IF(SUM(IF(AK18=Player_Shot!$C$23:$L$23,1,0))=0,"",SUM(IF(AK18=Player_Shot!$C$23:$L$23,1,0))))</f>
        <v/>
      </c>
      <c r="AM18" s="182" t="str">
        <f t="array" ref="AM18">IF(AK18="","",IF(SUM(IF(AK18=Player_Shot!$N$23:$W$23,1,0))=0,"",SUM(IF(AK18=Player_Shot!$N$23:$W$23,1,0))))</f>
        <v/>
      </c>
      <c r="AN18" s="182" t="str">
        <f t="array" ref="AN18">IF(AK18="","",IF(SUM(IF(AK18=Player_Shot!$Y$23:$AH$23,1,0))=0,"",SUM(IF(AK18=Player_Shot!$Y$23:$AH$23,1,0))))</f>
        <v/>
      </c>
      <c r="AO18" s="182" t="str">
        <f t="array" ref="AO18">IF(AK18="","",IF(SUM(IF(AK18=Player_Shot!$AJ$23:$AN$23,1,0))=0,"",SUM(IF(AK18=Player_Shot!$AJ$23:$AN$23,1,0))))</f>
        <v/>
      </c>
      <c r="AP18" s="179">
        <f t="shared" si="12"/>
        <v>0</v>
      </c>
      <c r="AQ18" s="253" t="str">
        <f>+GameSheet!K19</f>
        <v>-</v>
      </c>
      <c r="AS18" s="352">
        <f t="shared" si="13"/>
        <v>0</v>
      </c>
      <c r="AZ18" s="351"/>
      <c r="BA18" s="351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351"/>
      <c r="BQ18" s="351"/>
      <c r="BR18" s="351"/>
      <c r="BS18" s="351"/>
      <c r="BT18" s="351"/>
    </row>
    <row r="19" spans="1:72" ht="20.25" customHeight="1" x14ac:dyDescent="0.2">
      <c r="A19" s="160" t="str">
        <f>+GameMember!A18</f>
        <v/>
      </c>
      <c r="B19" s="161" t="str">
        <f t="array" ref="B19">IF(A19="","",IF(SUM(IF(A19=Player_Shot!$C$12:$L$14,1,0))=0,"",SUM(IF(A19=Player_Shot!$C$12:$L$14,1,0))))</f>
        <v/>
      </c>
      <c r="C19" s="161" t="str">
        <f t="array" ref="C19">IF(A19="","",IF(SUM(IF(A19=Player_Shot!$C$7:$L$11,1,0))=0,"",SUM(IF(A19=Player_Shot!$C$7:$L$11,1,0))))</f>
        <v/>
      </c>
      <c r="D19" s="162">
        <f t="shared" si="0"/>
        <v>0</v>
      </c>
      <c r="E19" s="161" t="str">
        <f t="array" ref="E19">IF(A19="","",IF(SUM(IF(A19=Player_Shot!$N$12:$W$14,1,0))=0,"",SUM(IF(A19=Player_Shot!$N$12:$W$14,1,0))))</f>
        <v/>
      </c>
      <c r="F19" s="161" t="str">
        <f t="array" ref="F19">IF(A19="","",IF(SUM(IF(A19=Player_Shot!$N$7:$W$11,1,0))=0,"",SUM(IF(A19=Player_Shot!$N$7:$W$11,1,0))))</f>
        <v/>
      </c>
      <c r="G19" s="163">
        <f t="shared" si="1"/>
        <v>0</v>
      </c>
      <c r="H19" s="161" t="str">
        <f t="array" ref="H19">IF(A19="","",IF(SUM(IF(A19=Player_Shot!$Y$12:$AH$14,1,0))=0,"",SUM(IF(A19=Player_Shot!$Y$12:$AH$14,1,0))))</f>
        <v/>
      </c>
      <c r="I19" s="161" t="str">
        <f t="array" ref="I19">IF(A19="","",IF(SUM(IF(A19=Player_Shot!$Y$7:$AH$11,1,0))=0,"",SUM(IF(A19=Player_Shot!$Y$7:$AH$11,1,0))))</f>
        <v/>
      </c>
      <c r="J19" s="163">
        <f t="shared" si="2"/>
        <v>0</v>
      </c>
      <c r="K19" s="161" t="str">
        <f t="array" ref="K19">IF(A19="","",IF(SUM(IF(A19=Player_Shot!$AJ$12:$AN$14,1,0))=0,"",SUM(IF(A19=Player_Shot!$AJ$12:$AN$14,1,0))))</f>
        <v/>
      </c>
      <c r="L19" s="161" t="str">
        <f t="array" ref="L19">IF(A19="","",IF(SUM(IF(A19=Player_Shot!$AJ$7:$AN$11,1,0))=0,"",SUM(IF(A19=Player_Shot!$AJ$7:$AN$11,1,0))))</f>
        <v/>
      </c>
      <c r="M19" s="163">
        <f t="shared" si="3"/>
        <v>0</v>
      </c>
      <c r="N19" s="163">
        <f t="shared" si="4"/>
        <v>0</v>
      </c>
      <c r="O19" s="163">
        <f t="shared" si="4"/>
        <v>0</v>
      </c>
      <c r="P19" s="184">
        <f t="shared" si="5"/>
        <v>0</v>
      </c>
      <c r="Q19" s="250" t="str">
        <f>+GameSheet!K20</f>
        <v>-</v>
      </c>
      <c r="R19" s="154"/>
      <c r="S19" s="160" t="str">
        <f>+GameMember!A18</f>
        <v/>
      </c>
      <c r="T19" s="161" t="str">
        <f t="array" ref="T19">IF(S19="","",IF(SUM(IF(S19=Player_Shot!$C$20:$L$22,1,0))=0,"",SUM(IF(S19=Player_Shot!$C$20:$L$22,1,0))))</f>
        <v/>
      </c>
      <c r="U19" s="161" t="str">
        <f t="array" ref="U19">IF(S19="","",IF(SUM(IF(S19=Player_Shot!$C$15:$L$19,1,0))=0,"",SUM(IF(S19=Player_Shot!$C$15:$L$19,1,0))))</f>
        <v/>
      </c>
      <c r="V19" s="162">
        <f t="shared" si="6"/>
        <v>0</v>
      </c>
      <c r="W19" s="161" t="str">
        <f t="array" ref="W19">IF(S19="","",IF(SUM(IF(S19=Player_Shot!$N$20:$W$22,1,0))=0,"",SUM(IF(S19=Player_Shot!$N$20:$W$22,1,0))))</f>
        <v/>
      </c>
      <c r="X19" s="161" t="str">
        <f t="array" ref="X19">IF(S19="","",IF(SUM(IF(S19=Player_Shot!$N$15:$W$19,1,0))=0,"",SUM(IF(S19=Player_Shot!$N$15:$W$19,1,0))))</f>
        <v/>
      </c>
      <c r="Y19" s="163">
        <f t="shared" si="7"/>
        <v>0</v>
      </c>
      <c r="Z19" s="161" t="str">
        <f t="array" ref="Z19">IF(S19="","",IF(SUM(IF(S19=Player_Shot!$Y$20:$AH$22,1,0))=0,"",SUM(IF(S19=Player_Shot!$Y$20:$AH$22,1,0))))</f>
        <v/>
      </c>
      <c r="AA19" s="161" t="str">
        <f t="array" ref="AA19">IF(S19="","",IF(SUM(IF(S19=Player_Shot!$Y$15:$AH$19,1,0))=0,"",SUM(IF(S19=Player_Shot!$Y$15:$AH$19,1,0))))</f>
        <v/>
      </c>
      <c r="AB19" s="163">
        <f t="shared" si="8"/>
        <v>0</v>
      </c>
      <c r="AC19" s="161" t="str">
        <f t="array" ref="AC19">IF(S19="","",IF(SUM(IF(S19=Player_Shot!$AJ$20:$AN$22,1,0))=0,"",SUM(IF(S19=Player_Shot!$AJ$20:$AN$22,1,0))))</f>
        <v/>
      </c>
      <c r="AD19" s="161" t="str">
        <f t="array" ref="AD19">IF(S19="","",IF(SUM(IF(S19=Player_Shot!$AJ$15:$AN$19,1,0))=0,"",SUM(IF(S19=Player_Shot!$AJ$15:$AN$19,1,0))))</f>
        <v/>
      </c>
      <c r="AE19" s="163">
        <f t="shared" si="9"/>
        <v>0</v>
      </c>
      <c r="AF19" s="163">
        <f t="shared" si="10"/>
        <v>0</v>
      </c>
      <c r="AG19" s="163">
        <f t="shared" si="10"/>
        <v>0</v>
      </c>
      <c r="AH19" s="184">
        <f t="shared" si="11"/>
        <v>0</v>
      </c>
      <c r="AI19" s="250" t="str">
        <f>+GameSheet!K20</f>
        <v>-</v>
      </c>
      <c r="AK19" s="160" t="str">
        <f>+GameMember!A18</f>
        <v/>
      </c>
      <c r="AL19" s="185" t="str">
        <f t="array" ref="AL19">IF(AK19="","",IF(SUM(IF(AK19=Player_Shot!$C$23:$L$23,1,0))=0,"",SUM(IF(AK19=Player_Shot!$C$23:$L$23,1,0))))</f>
        <v/>
      </c>
      <c r="AM19" s="186" t="str">
        <f t="array" ref="AM19">IF(AK19="","",IF(SUM(IF(AK19=Player_Shot!$N$23:$W$23,1,0))=0,"",SUM(IF(AK19=Player_Shot!$N$23:$W$23,1,0))))</f>
        <v/>
      </c>
      <c r="AN19" s="186" t="str">
        <f t="array" ref="AN19">IF(AK19="","",IF(SUM(IF(AK19=Player_Shot!$Y$23:$AH$23,1,0))=0,"",SUM(IF(AK19=Player_Shot!$Y$23:$AH$23,1,0))))</f>
        <v/>
      </c>
      <c r="AO19" s="186" t="str">
        <f t="array" ref="AO19">IF(AK19="","",IF(SUM(IF(AK19=Player_Shot!$AJ$23:$AN$23,1,0))=0,"",SUM(IF(AK19=Player_Shot!$AJ$23:$AN$23,1,0))))</f>
        <v/>
      </c>
      <c r="AP19" s="187">
        <f t="shared" si="12"/>
        <v>0</v>
      </c>
      <c r="AQ19" s="252" t="str">
        <f>+GameSheet!K20</f>
        <v>-</v>
      </c>
      <c r="AS19" s="352">
        <f t="shared" si="13"/>
        <v>0</v>
      </c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</row>
    <row r="20" spans="1:72" ht="20.25" customHeight="1" x14ac:dyDescent="0.2">
      <c r="A20" s="160" t="str">
        <f>+GameMember!A19</f>
        <v/>
      </c>
      <c r="B20" s="161" t="str">
        <f t="array" ref="B20">IF(A20="","",IF(SUM(IF(A20=Player_Shot!$C$12:$L$14,1,0))=0,"",SUM(IF(A20=Player_Shot!$C$12:$L$14,1,0))))</f>
        <v/>
      </c>
      <c r="C20" s="161" t="str">
        <f t="array" ref="C20">IF(A20="","",IF(SUM(IF(A20=Player_Shot!$C$7:$L$11,1,0))=0,"",SUM(IF(A20=Player_Shot!$C$7:$L$11,1,0))))</f>
        <v/>
      </c>
      <c r="D20" s="162">
        <f t="shared" si="0"/>
        <v>0</v>
      </c>
      <c r="E20" s="161" t="str">
        <f t="array" ref="E20">IF(A20="","",IF(SUM(IF(A20=Player_Shot!$N$12:$W$14,1,0))=0,"",SUM(IF(A20=Player_Shot!$N$12:$W$14,1,0))))</f>
        <v/>
      </c>
      <c r="F20" s="161" t="str">
        <f t="array" ref="F20">IF(A20="","",IF(SUM(IF(A20=Player_Shot!$N$7:$W$11,1,0))=0,"",SUM(IF(A20=Player_Shot!$N$7:$W$11,1,0))))</f>
        <v/>
      </c>
      <c r="G20" s="163">
        <f t="shared" si="1"/>
        <v>0</v>
      </c>
      <c r="H20" s="161" t="str">
        <f t="array" ref="H20">IF(A20="","",IF(SUM(IF(A20=Player_Shot!$Y$12:$AH$14,1,0))=0,"",SUM(IF(A20=Player_Shot!$Y$12:$AH$14,1,0))))</f>
        <v/>
      </c>
      <c r="I20" s="161" t="str">
        <f t="array" ref="I20">IF(A20="","",IF(SUM(IF(A20=Player_Shot!$Y$7:$AH$11,1,0))=0,"",SUM(IF(A20=Player_Shot!$Y$7:$AH$11,1,0))))</f>
        <v/>
      </c>
      <c r="J20" s="163">
        <f t="shared" si="2"/>
        <v>0</v>
      </c>
      <c r="K20" s="161" t="str">
        <f t="array" ref="K20">IF(A20="","",IF(SUM(IF(A20=Player_Shot!$AJ$12:$AN$14,1,0))=0,"",SUM(IF(A20=Player_Shot!$AJ$12:$AN$14,1,0))))</f>
        <v/>
      </c>
      <c r="L20" s="161" t="str">
        <f t="array" ref="L20">IF(A20="","",IF(SUM(IF(A20=Player_Shot!$AJ$7:$AN$11,1,0))=0,"",SUM(IF(A20=Player_Shot!$AJ$7:$AN$11,1,0))))</f>
        <v/>
      </c>
      <c r="M20" s="163">
        <f t="shared" si="3"/>
        <v>0</v>
      </c>
      <c r="N20" s="163">
        <f t="shared" si="4"/>
        <v>0</v>
      </c>
      <c r="O20" s="163">
        <f t="shared" si="4"/>
        <v>0</v>
      </c>
      <c r="P20" s="184">
        <f t="shared" si="5"/>
        <v>0</v>
      </c>
      <c r="Q20" s="250" t="str">
        <f>+GameSheet!K21</f>
        <v>-</v>
      </c>
      <c r="R20" s="154"/>
      <c r="S20" s="160" t="str">
        <f>+GameMember!A19</f>
        <v/>
      </c>
      <c r="T20" s="161" t="str">
        <f t="array" ref="T20">IF(S20="","",IF(SUM(IF(S20=Player_Shot!$C$20:$L$22,1,0))=0,"",SUM(IF(S20=Player_Shot!$C$20:$L$22,1,0))))</f>
        <v/>
      </c>
      <c r="U20" s="161" t="str">
        <f t="array" ref="U20">IF(S20="","",IF(SUM(IF(S20=Player_Shot!$C$15:$L$19,1,0))=0,"",SUM(IF(S20=Player_Shot!$C$15:$L$19,1,0))))</f>
        <v/>
      </c>
      <c r="V20" s="162">
        <f t="shared" si="6"/>
        <v>0</v>
      </c>
      <c r="W20" s="161" t="str">
        <f t="array" ref="W20">IF(S20="","",IF(SUM(IF(S20=Player_Shot!$N$20:$W$22,1,0))=0,"",SUM(IF(S20=Player_Shot!$N$20:$W$22,1,0))))</f>
        <v/>
      </c>
      <c r="X20" s="161" t="str">
        <f t="array" ref="X20">IF(S20="","",IF(SUM(IF(S20=Player_Shot!$N$15:$W$19,1,0))=0,"",SUM(IF(S20=Player_Shot!$N$15:$W$19,1,0))))</f>
        <v/>
      </c>
      <c r="Y20" s="163">
        <f t="shared" si="7"/>
        <v>0</v>
      </c>
      <c r="Z20" s="161" t="str">
        <f t="array" ref="Z20">IF(S20="","",IF(SUM(IF(S20=Player_Shot!$Y$20:$AH$22,1,0))=0,"",SUM(IF(S20=Player_Shot!$Y$20:$AH$22,1,0))))</f>
        <v/>
      </c>
      <c r="AA20" s="161" t="str">
        <f t="array" ref="AA20">IF(S20="","",IF(SUM(IF(S20=Player_Shot!$Y$15:$AH$19,1,0))=0,"",SUM(IF(S20=Player_Shot!$Y$15:$AH$19,1,0))))</f>
        <v/>
      </c>
      <c r="AB20" s="163">
        <f t="shared" si="8"/>
        <v>0</v>
      </c>
      <c r="AC20" s="161" t="str">
        <f t="array" ref="AC20">IF(S20="","",IF(SUM(IF(S20=Player_Shot!$AJ$20:$AN$22,1,0))=0,"",SUM(IF(S20=Player_Shot!$AJ$20:$AN$22,1,0))))</f>
        <v/>
      </c>
      <c r="AD20" s="161" t="str">
        <f t="array" ref="AD20">IF(S20="","",IF(SUM(IF(S20=Player_Shot!$AJ$15:$AN$19,1,0))=0,"",SUM(IF(S20=Player_Shot!$AJ$15:$AN$19,1,0))))</f>
        <v/>
      </c>
      <c r="AE20" s="163">
        <f t="shared" si="9"/>
        <v>0</v>
      </c>
      <c r="AF20" s="163">
        <f t="shared" si="10"/>
        <v>0</v>
      </c>
      <c r="AG20" s="163">
        <f t="shared" si="10"/>
        <v>0</v>
      </c>
      <c r="AH20" s="184">
        <f t="shared" si="11"/>
        <v>0</v>
      </c>
      <c r="AI20" s="250" t="str">
        <f>+GameSheet!K21</f>
        <v>-</v>
      </c>
      <c r="AK20" s="160" t="str">
        <f>+GameMember!A19</f>
        <v/>
      </c>
      <c r="AL20" s="185" t="str">
        <f t="array" ref="AL20">IF(AK20="","",IF(SUM(IF(AK20=Player_Shot!$C$23:$L$23,1,0))=0,"",SUM(IF(AK20=Player_Shot!$C$23:$L$23,1,0))))</f>
        <v/>
      </c>
      <c r="AM20" s="186" t="str">
        <f t="array" ref="AM20">IF(AK20="","",IF(SUM(IF(AK20=Player_Shot!$N$23:$W$23,1,0))=0,"",SUM(IF(AK20=Player_Shot!$N$23:$W$23,1,0))))</f>
        <v/>
      </c>
      <c r="AN20" s="186" t="str">
        <f t="array" ref="AN20">IF(AK20="","",IF(SUM(IF(AK20=Player_Shot!$Y$23:$AH$23,1,0))=0,"",SUM(IF(AK20=Player_Shot!$Y$23:$AH$23,1,0))))</f>
        <v/>
      </c>
      <c r="AO20" s="186" t="str">
        <f t="array" ref="AO20">IF(AK20="","",IF(SUM(IF(AK20=Player_Shot!$AJ$23:$AN$23,1,0))=0,"",SUM(IF(AK20=Player_Shot!$AJ$23:$AN$23,1,0))))</f>
        <v/>
      </c>
      <c r="AP20" s="187">
        <f t="shared" si="12"/>
        <v>0</v>
      </c>
      <c r="AQ20" s="252" t="str">
        <f>+GameSheet!K21</f>
        <v>-</v>
      </c>
      <c r="AS20" s="352">
        <f t="shared" si="13"/>
        <v>0</v>
      </c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</row>
    <row r="21" spans="1:72" ht="20.25" customHeight="1" x14ac:dyDescent="0.2">
      <c r="A21" s="160" t="str">
        <f>+GameMember!A20</f>
        <v/>
      </c>
      <c r="B21" s="161" t="str">
        <f t="array" ref="B21">IF(A21="","",IF(SUM(IF(A21=Player_Shot!$C$12:$L$14,1,0))=0,"",SUM(IF(A21=Player_Shot!$C$12:$L$14,1,0))))</f>
        <v/>
      </c>
      <c r="C21" s="161" t="str">
        <f t="array" ref="C21">IF(A21="","",IF(SUM(IF(A21=Player_Shot!$C$7:$L$11,1,0))=0,"",SUM(IF(A21=Player_Shot!$C$7:$L$11,1,0))))</f>
        <v/>
      </c>
      <c r="D21" s="162">
        <f t="shared" si="0"/>
        <v>0</v>
      </c>
      <c r="E21" s="161" t="str">
        <f t="array" ref="E21">IF(A21="","",IF(SUM(IF(A21=Player_Shot!$N$12:$W$14,1,0))=0,"",SUM(IF(A21=Player_Shot!$N$12:$W$14,1,0))))</f>
        <v/>
      </c>
      <c r="F21" s="161" t="str">
        <f t="array" ref="F21">IF(A21="","",IF(SUM(IF(A21=Player_Shot!$N$7:$W$11,1,0))=0,"",SUM(IF(A21=Player_Shot!$N$7:$W$11,1,0))))</f>
        <v/>
      </c>
      <c r="G21" s="163">
        <f t="shared" si="1"/>
        <v>0</v>
      </c>
      <c r="H21" s="161" t="str">
        <f t="array" ref="H21">IF(A21="","",IF(SUM(IF(A21=Player_Shot!$Y$12:$AH$14,1,0))=0,"",SUM(IF(A21=Player_Shot!$Y$12:$AH$14,1,0))))</f>
        <v/>
      </c>
      <c r="I21" s="161" t="str">
        <f t="array" ref="I21">IF(A21="","",IF(SUM(IF(A21=Player_Shot!$Y$7:$AH$11,1,0))=0,"",SUM(IF(A21=Player_Shot!$Y$7:$AH$11,1,0))))</f>
        <v/>
      </c>
      <c r="J21" s="163">
        <f t="shared" si="2"/>
        <v>0</v>
      </c>
      <c r="K21" s="161" t="str">
        <f t="array" ref="K21">IF(A21="","",IF(SUM(IF(A21=Player_Shot!$AJ$12:$AN$14,1,0))=0,"",SUM(IF(A21=Player_Shot!$AJ$12:$AN$14,1,0))))</f>
        <v/>
      </c>
      <c r="L21" s="161" t="str">
        <f t="array" ref="L21">IF(A21="","",IF(SUM(IF(A21=Player_Shot!$AJ$7:$AN$11,1,0))=0,"",SUM(IF(A21=Player_Shot!$AJ$7:$AN$11,1,0))))</f>
        <v/>
      </c>
      <c r="M21" s="163">
        <f t="shared" si="3"/>
        <v>0</v>
      </c>
      <c r="N21" s="163">
        <f t="shared" si="4"/>
        <v>0</v>
      </c>
      <c r="O21" s="163">
        <f t="shared" si="4"/>
        <v>0</v>
      </c>
      <c r="P21" s="184">
        <f t="shared" si="5"/>
        <v>0</v>
      </c>
      <c r="Q21" s="250" t="str">
        <f>+GameSheet!K22</f>
        <v>-</v>
      </c>
      <c r="R21" s="154"/>
      <c r="S21" s="160" t="str">
        <f>+GameMember!A20</f>
        <v/>
      </c>
      <c r="T21" s="161" t="str">
        <f t="array" ref="T21">IF(S21="","",IF(SUM(IF(S21=Player_Shot!$C$20:$L$22,1,0))=0,"",SUM(IF(S21=Player_Shot!$C$20:$L$22,1,0))))</f>
        <v/>
      </c>
      <c r="U21" s="161" t="str">
        <f t="array" ref="U21">IF(S21="","",IF(SUM(IF(S21=Player_Shot!$C$15:$L$19,1,0))=0,"",SUM(IF(S21=Player_Shot!$C$15:$L$19,1,0))))</f>
        <v/>
      </c>
      <c r="V21" s="162">
        <f t="shared" si="6"/>
        <v>0</v>
      </c>
      <c r="W21" s="161" t="str">
        <f t="array" ref="W21">IF(S21="","",IF(SUM(IF(S21=Player_Shot!$N$20:$W$22,1,0))=0,"",SUM(IF(S21=Player_Shot!$N$20:$W$22,1,0))))</f>
        <v/>
      </c>
      <c r="X21" s="161" t="str">
        <f t="array" ref="X21">IF(S21="","",IF(SUM(IF(S21=Player_Shot!$N$15:$W$19,1,0))=0,"",SUM(IF(S21=Player_Shot!$N$15:$W$19,1,0))))</f>
        <v/>
      </c>
      <c r="Y21" s="163">
        <f t="shared" si="7"/>
        <v>0</v>
      </c>
      <c r="Z21" s="161" t="str">
        <f t="array" ref="Z21">IF(S21="","",IF(SUM(IF(S21=Player_Shot!$Y$20:$AH$22,1,0))=0,"",SUM(IF(S21=Player_Shot!$Y$20:$AH$22,1,0))))</f>
        <v/>
      </c>
      <c r="AA21" s="161" t="str">
        <f t="array" ref="AA21">IF(S21="","",IF(SUM(IF(S21=Player_Shot!$Y$15:$AH$19,1,0))=0,"",SUM(IF(S21=Player_Shot!$Y$15:$AH$19,1,0))))</f>
        <v/>
      </c>
      <c r="AB21" s="163">
        <f t="shared" si="8"/>
        <v>0</v>
      </c>
      <c r="AC21" s="161" t="str">
        <f t="array" ref="AC21">IF(S21="","",IF(SUM(IF(S21=Player_Shot!$AJ$20:$AN$22,1,0))=0,"",SUM(IF(S21=Player_Shot!$AJ$20:$AN$22,1,0))))</f>
        <v/>
      </c>
      <c r="AD21" s="161" t="str">
        <f t="array" ref="AD21">IF(S21="","",IF(SUM(IF(S21=Player_Shot!$AJ$15:$AN$19,1,0))=0,"",SUM(IF(S21=Player_Shot!$AJ$15:$AN$19,1,0))))</f>
        <v/>
      </c>
      <c r="AE21" s="163">
        <f t="shared" si="9"/>
        <v>0</v>
      </c>
      <c r="AF21" s="163">
        <f t="shared" si="10"/>
        <v>0</v>
      </c>
      <c r="AG21" s="163">
        <f t="shared" si="10"/>
        <v>0</v>
      </c>
      <c r="AH21" s="184">
        <f t="shared" si="11"/>
        <v>0</v>
      </c>
      <c r="AI21" s="250" t="str">
        <f>+GameSheet!K22</f>
        <v>-</v>
      </c>
      <c r="AK21" s="160" t="str">
        <f>+GameMember!A20</f>
        <v/>
      </c>
      <c r="AL21" s="185" t="str">
        <f t="array" ref="AL21">IF(AK21="","",IF(SUM(IF(AK21=Player_Shot!$C$23:$L$23,1,0))=0,"",SUM(IF(AK21=Player_Shot!$C$23:$L$23,1,0))))</f>
        <v/>
      </c>
      <c r="AM21" s="186" t="str">
        <f t="array" ref="AM21">IF(AK21="","",IF(SUM(IF(AK21=Player_Shot!$N$23:$W$23,1,0))=0,"",SUM(IF(AK21=Player_Shot!$N$23:$W$23,1,0))))</f>
        <v/>
      </c>
      <c r="AN21" s="186" t="str">
        <f t="array" ref="AN21">IF(AK21="","",IF(SUM(IF(AK21=Player_Shot!$Y$23:$AH$23,1,0))=0,"",SUM(IF(AK21=Player_Shot!$Y$23:$AH$23,1,0))))</f>
        <v/>
      </c>
      <c r="AO21" s="186" t="str">
        <f t="array" ref="AO21">IF(AK21="","",IF(SUM(IF(AK21=Player_Shot!$AJ$23:$AN$23,1,0))=0,"",SUM(IF(AK21=Player_Shot!$AJ$23:$AN$23,1,0))))</f>
        <v/>
      </c>
      <c r="AP21" s="187">
        <f t="shared" si="12"/>
        <v>0</v>
      </c>
      <c r="AQ21" s="252" t="str">
        <f>+GameSheet!K22</f>
        <v>-</v>
      </c>
      <c r="AS21" s="352">
        <f t="shared" si="13"/>
        <v>0</v>
      </c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</row>
    <row r="22" spans="1:72" ht="20.25" customHeight="1" x14ac:dyDescent="0.2">
      <c r="A22" s="169" t="str">
        <f>+GameMember!A21</f>
        <v/>
      </c>
      <c r="B22" s="170" t="str">
        <f t="array" ref="B22">IF(A22="","",IF(SUM(IF(A22=Player_Shot!$C$12:$L$14,1,0))=0,"",SUM(IF(A22=Player_Shot!$C$12:$L$14,1,0))))</f>
        <v/>
      </c>
      <c r="C22" s="171" t="str">
        <f t="array" ref="C22">IF(A22="","",IF(SUM(IF(A22=Player_Shot!$C$7:$L$11,1,0))=0,"",SUM(IF(A22=Player_Shot!$C$7:$L$11,1,0))))</f>
        <v/>
      </c>
      <c r="D22" s="172">
        <f t="shared" si="0"/>
        <v>0</v>
      </c>
      <c r="E22" s="171" t="str">
        <f t="array" ref="E22">IF(A22="","",IF(SUM(IF(A22=Player_Shot!$N$12:$W$14,1,0))=0,"",SUM(IF(A22=Player_Shot!$N$12:$W$14,1,0))))</f>
        <v/>
      </c>
      <c r="F22" s="171" t="str">
        <f t="array" ref="F22">IF(A22="","",IF(SUM(IF(A22=Player_Shot!$N$7:$W$11,1,0))=0,"",SUM(IF(A22=Player_Shot!$N$7:$W$11,1,0))))</f>
        <v/>
      </c>
      <c r="G22" s="172">
        <f t="shared" si="1"/>
        <v>0</v>
      </c>
      <c r="H22" s="171" t="str">
        <f t="array" ref="H22">IF(A22="","",IF(SUM(IF(A22=Player_Shot!$Y$12:$AH$14,1,0))=0,"",SUM(IF(A22=Player_Shot!$Y$12:$AH$14,1,0))))</f>
        <v/>
      </c>
      <c r="I22" s="171" t="str">
        <f t="array" ref="I22">IF(A22="","",IF(SUM(IF(A22=Player_Shot!$Y$7:$AH$11,1,0))=0,"",SUM(IF(A22=Player_Shot!$Y$7:$AH$11,1,0))))</f>
        <v/>
      </c>
      <c r="J22" s="172">
        <f t="shared" si="2"/>
        <v>0</v>
      </c>
      <c r="K22" s="171" t="str">
        <f t="array" ref="K22">IF(A22="","",IF(SUM(IF(A22=Player_Shot!$AJ$12:$AN$14,1,0))=0,"",SUM(IF(A22=Player_Shot!$AJ$12:$AN$14,1,0))))</f>
        <v/>
      </c>
      <c r="L22" s="171" t="str">
        <f t="array" ref="L22">IF(A22="","",IF(SUM(IF(A22=Player_Shot!$AJ$7:$AN$11,1,0))=0,"",SUM(IF(A22=Player_Shot!$AJ$7:$AN$11,1,0))))</f>
        <v/>
      </c>
      <c r="M22" s="172">
        <f t="shared" si="3"/>
        <v>0</v>
      </c>
      <c r="N22" s="172">
        <f t="shared" si="4"/>
        <v>0</v>
      </c>
      <c r="O22" s="172">
        <f t="shared" si="4"/>
        <v>0</v>
      </c>
      <c r="P22" s="173">
        <f t="shared" si="5"/>
        <v>0</v>
      </c>
      <c r="Q22" s="251" t="str">
        <f>+GameSheet!K23</f>
        <v>-</v>
      </c>
      <c r="R22" s="154"/>
      <c r="S22" s="169" t="str">
        <f>+GameMember!A21</f>
        <v/>
      </c>
      <c r="T22" s="170" t="str">
        <f t="array" ref="T22">IF(S22="","",IF(SUM(IF(S22=Player_Shot!$C$20:$L$22,1,0))=0,"",SUM(IF(S22=Player_Shot!$C$20:$L$22,1,0))))</f>
        <v/>
      </c>
      <c r="U22" s="171" t="str">
        <f t="array" ref="U22">IF(S22="","",IF(SUM(IF(S22=Player_Shot!$C$15:$L$19,1,0))=0,"",SUM(IF(S22=Player_Shot!$C$15:$L$19,1,0))))</f>
        <v/>
      </c>
      <c r="V22" s="172">
        <f t="shared" si="6"/>
        <v>0</v>
      </c>
      <c r="W22" s="171" t="str">
        <f t="array" ref="W22">IF(S22="","",IF(SUM(IF(S22=Player_Shot!$N$20:$W$22,1,0))=0,"",SUM(IF(S22=Player_Shot!$N$20:$W$22,1,0))))</f>
        <v/>
      </c>
      <c r="X22" s="171" t="str">
        <f t="array" ref="X22">IF(S22="","",IF(SUM(IF(S22=Player_Shot!$N$15:$W$19,1,0))=0,"",SUM(IF(S22=Player_Shot!$N$15:$W$19,1,0))))</f>
        <v/>
      </c>
      <c r="Y22" s="172">
        <f t="shared" si="7"/>
        <v>0</v>
      </c>
      <c r="Z22" s="171" t="str">
        <f t="array" ref="Z22">IF(S22="","",IF(SUM(IF(S22=Player_Shot!$Y$20:$AH$22,1,0))=0,"",SUM(IF(S22=Player_Shot!$Y$20:$AH$22,1,0))))</f>
        <v/>
      </c>
      <c r="AA22" s="171" t="str">
        <f t="array" ref="AA22">IF(S22="","",IF(SUM(IF(S22=Player_Shot!$Y$15:$AH$19,1,0))=0,"",SUM(IF(S22=Player_Shot!$Y$15:$AH$19,1,0))))</f>
        <v/>
      </c>
      <c r="AB22" s="172">
        <f t="shared" si="8"/>
        <v>0</v>
      </c>
      <c r="AC22" s="171" t="str">
        <f t="array" ref="AC22">IF(S22="","",IF(SUM(IF(S22=Player_Shot!$AJ$20:$AN$22,1,0))=0,"",SUM(IF(S22=Player_Shot!$AJ$20:$AN$22,1,0))))</f>
        <v/>
      </c>
      <c r="AD22" s="171" t="str">
        <f t="array" ref="AD22">IF(S22="","",IF(SUM(IF(S22=Player_Shot!$AJ$15:$AN$19,1,0))=0,"",SUM(IF(S22=Player_Shot!$AJ$15:$AN$19,1,0))))</f>
        <v/>
      </c>
      <c r="AE22" s="172">
        <f t="shared" si="9"/>
        <v>0</v>
      </c>
      <c r="AF22" s="172">
        <f t="shared" si="10"/>
        <v>0</v>
      </c>
      <c r="AG22" s="172">
        <f t="shared" si="10"/>
        <v>0</v>
      </c>
      <c r="AH22" s="173">
        <f t="shared" si="11"/>
        <v>0</v>
      </c>
      <c r="AI22" s="251" t="str">
        <f>+GameSheet!K23</f>
        <v>-</v>
      </c>
      <c r="AK22" s="169" t="str">
        <f>+GameMember!A21</f>
        <v/>
      </c>
      <c r="AL22" s="174" t="str">
        <f t="array" ref="AL22">IF(AK22="","",IF(SUM(IF(AK22=Player_Shot!$C$23:$L$23,1,0))=0,"",SUM(IF(AK22=Player_Shot!$C$23:$L$23,1,0))))</f>
        <v/>
      </c>
      <c r="AM22" s="175" t="str">
        <f t="array" ref="AM22">IF(AK22="","",IF(SUM(IF(AK22=Player_Shot!$N$23:$W$23,1,0))=0,"",SUM(IF(AK22=Player_Shot!$N$23:$W$23,1,0))))</f>
        <v/>
      </c>
      <c r="AN22" s="175" t="str">
        <f t="array" ref="AN22">IF(AK22="","",IF(SUM(IF(AK22=Player_Shot!$Y$23:$AH$23,1,0))=0,"",SUM(IF(AK22=Player_Shot!$Y$23:$AH$23,1,0))))</f>
        <v/>
      </c>
      <c r="AO22" s="175" t="str">
        <f t="array" ref="AO22">IF(AK22="","",IF(SUM(IF(AK22=Player_Shot!$AJ$23:$AN$23,1,0))=0,"",SUM(IF(AK22=Player_Shot!$AJ$23:$AN$23,1,0))))</f>
        <v/>
      </c>
      <c r="AP22" s="173">
        <f t="shared" si="12"/>
        <v>0</v>
      </c>
      <c r="AQ22" s="251" t="str">
        <f>+GameSheet!K23</f>
        <v>-</v>
      </c>
      <c r="AS22" s="352">
        <f t="shared" si="13"/>
        <v>0</v>
      </c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</row>
    <row r="23" spans="1:72" ht="20.25" customHeight="1" x14ac:dyDescent="0.2">
      <c r="A23" s="180" t="str">
        <f>+GameMember!A22</f>
        <v/>
      </c>
      <c r="B23" s="176" t="str">
        <f t="array" ref="B23">IF(A23="","",IF(SUM(IF(A23=Player_Shot!$C$12:$L$14,1,0))=0,"",SUM(IF(A23=Player_Shot!$C$12:$L$14,1,0))))</f>
        <v/>
      </c>
      <c r="C23" s="177" t="str">
        <f t="array" ref="C23">IF(A23="","",IF(SUM(IF(A23=Player_Shot!$C$7:$L$11,1,0))=0,"",SUM(IF(A23=Player_Shot!$C$7:$L$11,1,0))))</f>
        <v/>
      </c>
      <c r="D23" s="178">
        <f t="shared" si="0"/>
        <v>0</v>
      </c>
      <c r="E23" s="177" t="str">
        <f t="array" ref="E23">IF(A23="","",IF(SUM(IF(A23=Player_Shot!$N$12:$W$14,1,0))=0,"",SUM(IF(A23=Player_Shot!$N$12:$W$14,1,0))))</f>
        <v/>
      </c>
      <c r="F23" s="177" t="str">
        <f t="array" ref="F23">IF(A23="","",IF(SUM(IF(A23=Player_Shot!$N$7:$W$11,1,0))=0,"",SUM(IF(A23=Player_Shot!$N$7:$W$11,1,0))))</f>
        <v/>
      </c>
      <c r="G23" s="178">
        <f t="shared" si="1"/>
        <v>0</v>
      </c>
      <c r="H23" s="177" t="str">
        <f t="array" ref="H23">IF(A23="","",IF(SUM(IF(A23=Player_Shot!$Y$12:$AH$14,1,0))=0,"",SUM(IF(A23=Player_Shot!$Y$12:$AH$14,1,0))))</f>
        <v/>
      </c>
      <c r="I23" s="177" t="str">
        <f t="array" ref="I23">IF(A23="","",IF(SUM(IF(A23=Player_Shot!$Y$7:$AH$11,1,0))=0,"",SUM(IF(A23=Player_Shot!$Y$7:$AH$11,1,0))))</f>
        <v/>
      </c>
      <c r="J23" s="178">
        <f t="shared" si="2"/>
        <v>0</v>
      </c>
      <c r="K23" s="177" t="str">
        <f t="array" ref="K23">IF(A23="","",IF(SUM(IF(A23=Player_Shot!$AJ$12:$AN$14,1,0))=0,"",SUM(IF(A23=Player_Shot!$AJ$12:$AN$14,1,0))))</f>
        <v/>
      </c>
      <c r="L23" s="177" t="str">
        <f t="array" ref="L23">IF(A23="","",IF(SUM(IF(A23=Player_Shot!$AJ$7:$AN$11,1,0))=0,"",SUM(IF(A23=Player_Shot!$AJ$7:$AN$11,1,0))))</f>
        <v/>
      </c>
      <c r="M23" s="178">
        <f t="shared" si="3"/>
        <v>0</v>
      </c>
      <c r="N23" s="178">
        <f t="shared" si="4"/>
        <v>0</v>
      </c>
      <c r="O23" s="178">
        <f t="shared" si="4"/>
        <v>0</v>
      </c>
      <c r="P23" s="179">
        <f t="shared" si="5"/>
        <v>0</v>
      </c>
      <c r="Q23" s="253" t="str">
        <f>+GameSheet!K24</f>
        <v>-</v>
      </c>
      <c r="R23" s="154"/>
      <c r="S23" s="180" t="str">
        <f>+GameMember!A22</f>
        <v/>
      </c>
      <c r="T23" s="176" t="str">
        <f t="array" ref="T23">IF(S23="","",IF(SUM(IF(S23=Player_Shot!$C$20:$L$22,1,0))=0,"",SUM(IF(S23=Player_Shot!$C$20:$L$22,1,0))))</f>
        <v/>
      </c>
      <c r="U23" s="177" t="str">
        <f t="array" ref="U23">IF(S23="","",IF(SUM(IF(S23=Player_Shot!$C$15:$L$19,1,0))=0,"",SUM(IF(S23=Player_Shot!$C$15:$L$19,1,0))))</f>
        <v/>
      </c>
      <c r="V23" s="178">
        <f t="shared" si="6"/>
        <v>0</v>
      </c>
      <c r="W23" s="177" t="str">
        <f t="array" ref="W23">IF(S23="","",IF(SUM(IF(S23=Player_Shot!$N$20:$W$22,1,0))=0,"",SUM(IF(S23=Player_Shot!$N$20:$W$22,1,0))))</f>
        <v/>
      </c>
      <c r="X23" s="177" t="str">
        <f t="array" ref="X23">IF(S23="","",IF(SUM(IF(S23=Player_Shot!$N$15:$W$19,1,0))=0,"",SUM(IF(S23=Player_Shot!$N$15:$W$19,1,0))))</f>
        <v/>
      </c>
      <c r="Y23" s="178">
        <f t="shared" si="7"/>
        <v>0</v>
      </c>
      <c r="Z23" s="177" t="str">
        <f t="array" ref="Z23">IF(S23="","",IF(SUM(IF(S23=Player_Shot!$Y$20:$AH$22,1,0))=0,"",SUM(IF(S23=Player_Shot!$Y$20:$AH$22,1,0))))</f>
        <v/>
      </c>
      <c r="AA23" s="177" t="str">
        <f t="array" ref="AA23">IF(S23="","",IF(SUM(IF(S23=Player_Shot!$Y$15:$AH$19,1,0))=0,"",SUM(IF(S23=Player_Shot!$Y$15:$AH$19,1,0))))</f>
        <v/>
      </c>
      <c r="AB23" s="178">
        <f t="shared" si="8"/>
        <v>0</v>
      </c>
      <c r="AC23" s="177" t="str">
        <f t="array" ref="AC23">IF(S23="","",IF(SUM(IF(S23=Player_Shot!$AJ$20:$AN$22,1,0))=0,"",SUM(IF(S23=Player_Shot!$AJ$20:$AN$22,1,0))))</f>
        <v/>
      </c>
      <c r="AD23" s="177" t="str">
        <f t="array" ref="AD23">IF(S23="","",IF(SUM(IF(S23=Player_Shot!$AJ$15:$AN$19,1,0))=0,"",SUM(IF(S23=Player_Shot!$AJ$15:$AN$19,1,0))))</f>
        <v/>
      </c>
      <c r="AE23" s="178">
        <f t="shared" si="9"/>
        <v>0</v>
      </c>
      <c r="AF23" s="178">
        <f t="shared" si="10"/>
        <v>0</v>
      </c>
      <c r="AG23" s="178">
        <f t="shared" si="10"/>
        <v>0</v>
      </c>
      <c r="AH23" s="179">
        <f t="shared" si="11"/>
        <v>0</v>
      </c>
      <c r="AI23" s="253" t="str">
        <f>+GameSheet!K24</f>
        <v>-</v>
      </c>
      <c r="AK23" s="180" t="str">
        <f>+GameMember!A22</f>
        <v/>
      </c>
      <c r="AL23" s="181" t="str">
        <f t="array" ref="AL23">IF(AK23="","",IF(SUM(IF(AK23=Player_Shot!$C$23:$L$23,1,0))=0,"",SUM(IF(AK23=Player_Shot!$C$23:$L$23,1,0))))</f>
        <v/>
      </c>
      <c r="AM23" s="182" t="str">
        <f t="array" ref="AM23">IF(AK23="","",IF(SUM(IF(AK23=Player_Shot!$N$23:$W$23,1,0))=0,"",SUM(IF(AK23=Player_Shot!$N$23:$W$23,1,0))))</f>
        <v/>
      </c>
      <c r="AN23" s="182" t="str">
        <f t="array" ref="AN23">IF(AK23="","",IF(SUM(IF(AK23=Player_Shot!$Y$23:$AH$23,1,0))=0,"",SUM(IF(AK23=Player_Shot!$Y$23:$AH$23,1,0))))</f>
        <v/>
      </c>
      <c r="AO23" s="182" t="str">
        <f t="array" ref="AO23">IF(AK23="","",IF(SUM(IF(AK23=Player_Shot!$AJ$23:$AN$23,1,0))=0,"",SUM(IF(AK23=Player_Shot!$AJ$23:$AN$23,1,0))))</f>
        <v/>
      </c>
      <c r="AP23" s="179">
        <f t="shared" si="12"/>
        <v>0</v>
      </c>
      <c r="AQ23" s="253" t="str">
        <f>+GameSheet!K24</f>
        <v>-</v>
      </c>
      <c r="AS23" s="352">
        <f t="shared" si="13"/>
        <v>0</v>
      </c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351"/>
      <c r="BQ23" s="351"/>
      <c r="BR23" s="351"/>
      <c r="BS23" s="351"/>
      <c r="BT23" s="351"/>
    </row>
    <row r="24" spans="1:72" ht="20.25" customHeight="1" x14ac:dyDescent="0.2">
      <c r="A24" s="160" t="str">
        <f>+GameMember!A23</f>
        <v/>
      </c>
      <c r="B24" s="161" t="str">
        <f t="array" ref="B24">IF(A24="","",IF(SUM(IF(A24=Player_Shot!$C$12:$L$14,1,0))=0,"",SUM(IF(A24=Player_Shot!$C$12:$L$14,1,0))))</f>
        <v/>
      </c>
      <c r="C24" s="161" t="str">
        <f t="array" ref="C24">IF(A24="","",IF(SUM(IF(A24=Player_Shot!$C$7:$L$11,1,0))=0,"",SUM(IF(A24=Player_Shot!$C$7:$L$11,1,0))))</f>
        <v/>
      </c>
      <c r="D24" s="162">
        <f t="shared" si="0"/>
        <v>0</v>
      </c>
      <c r="E24" s="161" t="str">
        <f t="array" ref="E24">IF(A24="","",IF(SUM(IF(A24=Player_Shot!$N$12:$W$14,1,0))=0,"",SUM(IF(A24=Player_Shot!$N$12:$W$14,1,0))))</f>
        <v/>
      </c>
      <c r="F24" s="161" t="str">
        <f t="array" ref="F24">IF(A24="","",IF(SUM(IF(A24=Player_Shot!$N$7:$W$11,1,0))=0,"",SUM(IF(A24=Player_Shot!$N$7:$W$11,1,0))))</f>
        <v/>
      </c>
      <c r="G24" s="163">
        <f t="shared" si="1"/>
        <v>0</v>
      </c>
      <c r="H24" s="161" t="str">
        <f t="array" ref="H24">IF(A24="","",IF(SUM(IF(A24=Player_Shot!$Y$12:$AH$14,1,0))=0,"",SUM(IF(A24=Player_Shot!$Y$12:$AH$14,1,0))))</f>
        <v/>
      </c>
      <c r="I24" s="161" t="str">
        <f t="array" ref="I24">IF(A24="","",IF(SUM(IF(A24=Player_Shot!$Y$7:$AH$11,1,0))=0,"",SUM(IF(A24=Player_Shot!$Y$7:$AH$11,1,0))))</f>
        <v/>
      </c>
      <c r="J24" s="163">
        <f t="shared" si="2"/>
        <v>0</v>
      </c>
      <c r="K24" s="161" t="str">
        <f t="array" ref="K24">IF(A24="","",IF(SUM(IF(A24=Player_Shot!$AJ$12:$AN$14,1,0))=0,"",SUM(IF(A24=Player_Shot!$AJ$12:$AN$14,1,0))))</f>
        <v/>
      </c>
      <c r="L24" s="161" t="str">
        <f t="array" ref="L24">IF(A24="","",IF(SUM(IF(A24=Player_Shot!$AJ$7:$AN$11,1,0))=0,"",SUM(IF(A24=Player_Shot!$AJ$7:$AN$11,1,0))))</f>
        <v/>
      </c>
      <c r="M24" s="163">
        <f t="shared" si="3"/>
        <v>0</v>
      </c>
      <c r="N24" s="163">
        <f t="shared" si="4"/>
        <v>0</v>
      </c>
      <c r="O24" s="163">
        <f t="shared" si="4"/>
        <v>0</v>
      </c>
      <c r="P24" s="184">
        <f t="shared" si="5"/>
        <v>0</v>
      </c>
      <c r="Q24" s="250" t="str">
        <f>+GameSheet!K25</f>
        <v>-</v>
      </c>
      <c r="R24" s="154"/>
      <c r="S24" s="160" t="str">
        <f>+GameMember!A23</f>
        <v/>
      </c>
      <c r="T24" s="161" t="str">
        <f t="array" ref="T24">IF(S24="","",IF(SUM(IF(S24=Player_Shot!$C$20:$L$22,1,0))=0,"",SUM(IF(S24=Player_Shot!$C$20:$L$22,1,0))))</f>
        <v/>
      </c>
      <c r="U24" s="161" t="str">
        <f t="array" ref="U24">IF(S24="","",IF(SUM(IF(S24=Player_Shot!$C$15:$L$19,1,0))=0,"",SUM(IF(S24=Player_Shot!$C$15:$L$19,1,0))))</f>
        <v/>
      </c>
      <c r="V24" s="162">
        <f t="shared" si="6"/>
        <v>0</v>
      </c>
      <c r="W24" s="161" t="str">
        <f t="array" ref="W24">IF(S24="","",IF(SUM(IF(S24=Player_Shot!$N$20:$W$22,1,0))=0,"",SUM(IF(S24=Player_Shot!$N$20:$W$22,1,0))))</f>
        <v/>
      </c>
      <c r="X24" s="161" t="str">
        <f t="array" ref="X24">IF(S24="","",IF(SUM(IF(S24=Player_Shot!$N$15:$W$19,1,0))=0,"",SUM(IF(S24=Player_Shot!$N$15:$W$19,1,0))))</f>
        <v/>
      </c>
      <c r="Y24" s="163">
        <f t="shared" si="7"/>
        <v>0</v>
      </c>
      <c r="Z24" s="161" t="str">
        <f t="array" ref="Z24">IF(S24="","",IF(SUM(IF(S24=Player_Shot!$Y$20:$AH$22,1,0))=0,"",SUM(IF(S24=Player_Shot!$Y$20:$AH$22,1,0))))</f>
        <v/>
      </c>
      <c r="AA24" s="161" t="str">
        <f t="array" ref="AA24">IF(S24="","",IF(SUM(IF(S24=Player_Shot!$Y$15:$AH$19,1,0))=0,"",SUM(IF(S24=Player_Shot!$Y$15:$AH$19,1,0))))</f>
        <v/>
      </c>
      <c r="AB24" s="163">
        <f t="shared" si="8"/>
        <v>0</v>
      </c>
      <c r="AC24" s="161" t="str">
        <f t="array" ref="AC24">IF(S24="","",IF(SUM(IF(S24=Player_Shot!$AJ$20:$AN$22,1,0))=0,"",SUM(IF(S24=Player_Shot!$AJ$20:$AN$22,1,0))))</f>
        <v/>
      </c>
      <c r="AD24" s="161" t="str">
        <f t="array" ref="AD24">IF(S24="","",IF(SUM(IF(S24=Player_Shot!$AJ$15:$AN$19,1,0))=0,"",SUM(IF(S24=Player_Shot!$AJ$15:$AN$19,1,0))))</f>
        <v/>
      </c>
      <c r="AE24" s="163">
        <f t="shared" si="9"/>
        <v>0</v>
      </c>
      <c r="AF24" s="163">
        <f t="shared" si="10"/>
        <v>0</v>
      </c>
      <c r="AG24" s="163">
        <f t="shared" si="10"/>
        <v>0</v>
      </c>
      <c r="AH24" s="184">
        <f t="shared" si="11"/>
        <v>0</v>
      </c>
      <c r="AI24" s="250" t="str">
        <f>+GameSheet!K25</f>
        <v>-</v>
      </c>
      <c r="AK24" s="160" t="str">
        <f>+GameMember!A23</f>
        <v/>
      </c>
      <c r="AL24" s="185" t="str">
        <f t="array" ref="AL24">IF(AK24="","",IF(SUM(IF(AK24=Player_Shot!$C$23:$L$23,1,0))=0,"",SUM(IF(AK24=Player_Shot!$C$23:$L$23,1,0))))</f>
        <v/>
      </c>
      <c r="AM24" s="186" t="str">
        <f t="array" ref="AM24">IF(AK24="","",IF(SUM(IF(AK24=Player_Shot!$N$23:$W$23,1,0))=0,"",SUM(IF(AK24=Player_Shot!$N$23:$W$23,1,0))))</f>
        <v/>
      </c>
      <c r="AN24" s="186" t="str">
        <f t="array" ref="AN24">IF(AK24="","",IF(SUM(IF(AK24=Player_Shot!$Y$23:$AH$23,1,0))=0,"",SUM(IF(AK24=Player_Shot!$Y$23:$AH$23,1,0))))</f>
        <v/>
      </c>
      <c r="AO24" s="186" t="str">
        <f t="array" ref="AO24">IF(AK24="","",IF(SUM(IF(AK24=Player_Shot!$AJ$23:$AN$23,1,0))=0,"",SUM(IF(AK24=Player_Shot!$AJ$23:$AN$23,1,0))))</f>
        <v/>
      </c>
      <c r="AP24" s="187">
        <f t="shared" si="12"/>
        <v>0</v>
      </c>
      <c r="AQ24" s="252" t="str">
        <f>+GameSheet!K25</f>
        <v>-</v>
      </c>
      <c r="AS24" s="352">
        <f t="shared" si="13"/>
        <v>0</v>
      </c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</row>
    <row r="25" spans="1:72" ht="20.25" customHeight="1" x14ac:dyDescent="0.2">
      <c r="A25" s="160" t="str">
        <f>+GameMember!A24</f>
        <v/>
      </c>
      <c r="B25" s="161" t="str">
        <f t="array" ref="B25">IF(A25="","",IF(SUM(IF(A25=Player_Shot!$C$12:$L$14,1,0))=0,"",SUM(IF(A25=Player_Shot!$C$12:$L$14,1,0))))</f>
        <v/>
      </c>
      <c r="C25" s="161" t="str">
        <f t="array" ref="C25">IF(A25="","",IF(SUM(IF(A25=Player_Shot!$C$7:$L$11,1,0))=0,"",SUM(IF(A25=Player_Shot!$C$7:$L$11,1,0))))</f>
        <v/>
      </c>
      <c r="D25" s="162">
        <f t="shared" si="0"/>
        <v>0</v>
      </c>
      <c r="E25" s="161" t="str">
        <f t="array" ref="E25">IF(A25="","",IF(SUM(IF(A25=Player_Shot!$N$12:$W$14,1,0))=0,"",SUM(IF(A25=Player_Shot!$N$12:$W$14,1,0))))</f>
        <v/>
      </c>
      <c r="F25" s="161" t="str">
        <f t="array" ref="F25">IF(A25="","",IF(SUM(IF(A25=Player_Shot!$N$7:$W$11,1,0))=0,"",SUM(IF(A25=Player_Shot!$N$7:$W$11,1,0))))</f>
        <v/>
      </c>
      <c r="G25" s="163">
        <f t="shared" si="1"/>
        <v>0</v>
      </c>
      <c r="H25" s="161" t="str">
        <f t="array" ref="H25">IF(A25="","",IF(SUM(IF(A25=Player_Shot!$Y$12:$AH$14,1,0))=0,"",SUM(IF(A25=Player_Shot!$Y$12:$AH$14,1,0))))</f>
        <v/>
      </c>
      <c r="I25" s="161" t="str">
        <f t="array" ref="I25">IF(A25="","",IF(SUM(IF(A25=Player_Shot!$Y$7:$AH$11,1,0))=0,"",SUM(IF(A25=Player_Shot!$Y$7:$AH$11,1,0))))</f>
        <v/>
      </c>
      <c r="J25" s="163">
        <f t="shared" si="2"/>
        <v>0</v>
      </c>
      <c r="K25" s="161" t="str">
        <f t="array" ref="K25">IF(A25="","",IF(SUM(IF(A25=Player_Shot!$AJ$12:$AN$14,1,0))=0,"",SUM(IF(A25=Player_Shot!$AJ$12:$AN$14,1,0))))</f>
        <v/>
      </c>
      <c r="L25" s="161" t="str">
        <f t="array" ref="L25">IF(A25="","",IF(SUM(IF(A25=Player_Shot!$AJ$7:$AN$11,1,0))=0,"",SUM(IF(A25=Player_Shot!$AJ$7:$AN$11,1,0))))</f>
        <v/>
      </c>
      <c r="M25" s="163">
        <f t="shared" si="3"/>
        <v>0</v>
      </c>
      <c r="N25" s="163">
        <f t="shared" si="4"/>
        <v>0</v>
      </c>
      <c r="O25" s="163">
        <f t="shared" si="4"/>
        <v>0</v>
      </c>
      <c r="P25" s="184">
        <f t="shared" si="5"/>
        <v>0</v>
      </c>
      <c r="Q25" s="250" t="str">
        <f>+GameSheet!K26</f>
        <v>-</v>
      </c>
      <c r="R25" s="154"/>
      <c r="S25" s="160" t="str">
        <f>+GameMember!A24</f>
        <v/>
      </c>
      <c r="T25" s="161" t="str">
        <f t="array" ref="T25">IF(S25="","",IF(SUM(IF(S25=Player_Shot!$C$20:$L$22,1,0))=0,"",SUM(IF(S25=Player_Shot!$C$20:$L$22,1,0))))</f>
        <v/>
      </c>
      <c r="U25" s="161" t="str">
        <f t="array" ref="U25">IF(S25="","",IF(SUM(IF(S25=Player_Shot!$C$15:$L$19,1,0))=0,"",SUM(IF(S25=Player_Shot!$C$15:$L$19,1,0))))</f>
        <v/>
      </c>
      <c r="V25" s="162">
        <f t="shared" si="6"/>
        <v>0</v>
      </c>
      <c r="W25" s="161" t="str">
        <f t="array" ref="W25">IF(S25="","",IF(SUM(IF(S25=Player_Shot!$N$20:$W$22,1,0))=0,"",SUM(IF(S25=Player_Shot!$N$20:$W$22,1,0))))</f>
        <v/>
      </c>
      <c r="X25" s="161" t="str">
        <f t="array" ref="X25">IF(S25="","",IF(SUM(IF(S25=Player_Shot!$N$15:$W$19,1,0))=0,"",SUM(IF(S25=Player_Shot!$N$15:$W$19,1,0))))</f>
        <v/>
      </c>
      <c r="Y25" s="163">
        <f t="shared" si="7"/>
        <v>0</v>
      </c>
      <c r="Z25" s="161" t="str">
        <f t="array" ref="Z25">IF(S25="","",IF(SUM(IF(S25=Player_Shot!$Y$20:$AH$22,1,0))=0,"",SUM(IF(S25=Player_Shot!$Y$20:$AH$22,1,0))))</f>
        <v/>
      </c>
      <c r="AA25" s="161" t="str">
        <f t="array" ref="AA25">IF(S25="","",IF(SUM(IF(S25=Player_Shot!$Y$15:$AH$19,1,0))=0,"",SUM(IF(S25=Player_Shot!$Y$15:$AH$19,1,0))))</f>
        <v/>
      </c>
      <c r="AB25" s="163">
        <f t="shared" si="8"/>
        <v>0</v>
      </c>
      <c r="AC25" s="161" t="str">
        <f t="array" ref="AC25">IF(S25="","",IF(SUM(IF(S25=Player_Shot!$AJ$20:$AN$22,1,0))=0,"",SUM(IF(S25=Player_Shot!$AJ$20:$AN$22,1,0))))</f>
        <v/>
      </c>
      <c r="AD25" s="161" t="str">
        <f t="array" ref="AD25">IF(S25="","",IF(SUM(IF(S25=Player_Shot!$AJ$15:$AN$19,1,0))=0,"",SUM(IF(S25=Player_Shot!$AJ$15:$AN$19,1,0))))</f>
        <v/>
      </c>
      <c r="AE25" s="163">
        <f t="shared" si="9"/>
        <v>0</v>
      </c>
      <c r="AF25" s="163">
        <f t="shared" si="10"/>
        <v>0</v>
      </c>
      <c r="AG25" s="163">
        <f t="shared" si="10"/>
        <v>0</v>
      </c>
      <c r="AH25" s="184">
        <f t="shared" si="11"/>
        <v>0</v>
      </c>
      <c r="AI25" s="250" t="str">
        <f>+GameSheet!K26</f>
        <v>-</v>
      </c>
      <c r="AK25" s="160" t="str">
        <f>+GameMember!A24</f>
        <v/>
      </c>
      <c r="AL25" s="185" t="str">
        <f t="array" ref="AL25">IF(AK25="","",IF(SUM(IF(AK25=Player_Shot!$C$23:$L$23,1,0))=0,"",SUM(IF(AK25=Player_Shot!$C$23:$L$23,1,0))))</f>
        <v/>
      </c>
      <c r="AM25" s="186" t="str">
        <f t="array" ref="AM25">IF(AK25="","",IF(SUM(IF(AK25=Player_Shot!$N$23:$W$23,1,0))=0,"",SUM(IF(AK25=Player_Shot!$N$23:$W$23,1,0))))</f>
        <v/>
      </c>
      <c r="AN25" s="186" t="str">
        <f t="array" ref="AN25">IF(AK25="","",IF(SUM(IF(AK25=Player_Shot!$Y$23:$AH$23,1,0))=0,"",SUM(IF(AK25=Player_Shot!$Y$23:$AH$23,1,0))))</f>
        <v/>
      </c>
      <c r="AO25" s="186" t="str">
        <f t="array" ref="AO25">IF(AK25="","",IF(SUM(IF(AK25=Player_Shot!$AJ$23:$AN$23,1,0))=0,"",SUM(IF(AK25=Player_Shot!$AJ$23:$AN$23,1,0))))</f>
        <v/>
      </c>
      <c r="AP25" s="187">
        <f t="shared" si="12"/>
        <v>0</v>
      </c>
      <c r="AQ25" s="252" t="str">
        <f>+GameSheet!K26</f>
        <v>-</v>
      </c>
      <c r="AS25" s="352">
        <f t="shared" si="13"/>
        <v>0</v>
      </c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</row>
    <row r="26" spans="1:72" ht="20.25" customHeight="1" x14ac:dyDescent="0.2">
      <c r="A26" s="160" t="str">
        <f>+GameMember!A25</f>
        <v/>
      </c>
      <c r="B26" s="161" t="str">
        <f t="array" ref="B26">IF(A26="","",IF(SUM(IF(A26=Player_Shot!$C$12:$L$14,1,0))=0,"",SUM(IF(A26=Player_Shot!$C$12:$L$14,1,0))))</f>
        <v/>
      </c>
      <c r="C26" s="161" t="str">
        <f t="array" ref="C26">IF(A26="","",IF(SUM(IF(A26=Player_Shot!$C$7:$L$11,1,0))=0,"",SUM(IF(A26=Player_Shot!$C$7:$L$11,1,0))))</f>
        <v/>
      </c>
      <c r="D26" s="162">
        <f t="shared" si="0"/>
        <v>0</v>
      </c>
      <c r="E26" s="161" t="str">
        <f t="array" ref="E26">IF(A26="","",IF(SUM(IF(A26=Player_Shot!$N$12:$W$14,1,0))=0,"",SUM(IF(A26=Player_Shot!$N$12:$W$14,1,0))))</f>
        <v/>
      </c>
      <c r="F26" s="161" t="str">
        <f t="array" ref="F26">IF(A26="","",IF(SUM(IF(A26=Player_Shot!$N$7:$W$11,1,0))=0,"",SUM(IF(A26=Player_Shot!$N$7:$W$11,1,0))))</f>
        <v/>
      </c>
      <c r="G26" s="163">
        <f t="shared" si="1"/>
        <v>0</v>
      </c>
      <c r="H26" s="161" t="str">
        <f t="array" ref="H26">IF(A26="","",IF(SUM(IF(A26=Player_Shot!$Y$12:$AH$14,1,0))=0,"",SUM(IF(A26=Player_Shot!$Y$12:$AH$14,1,0))))</f>
        <v/>
      </c>
      <c r="I26" s="161" t="str">
        <f t="array" ref="I26">IF(A26="","",IF(SUM(IF(A26=Player_Shot!$Y$7:$AH$11,1,0))=0,"",SUM(IF(A26=Player_Shot!$Y$7:$AH$11,1,0))))</f>
        <v/>
      </c>
      <c r="J26" s="163">
        <f t="shared" si="2"/>
        <v>0</v>
      </c>
      <c r="K26" s="161" t="str">
        <f t="array" ref="K26">IF(A26="","",IF(SUM(IF(A26=Player_Shot!$AJ$12:$AN$14,1,0))=0,"",SUM(IF(A26=Player_Shot!$AJ$12:$AN$14,1,0))))</f>
        <v/>
      </c>
      <c r="L26" s="161" t="str">
        <f t="array" ref="L26">IF(A26="","",IF(SUM(IF(A26=Player_Shot!$AJ$7:$AN$11,1,0))=0,"",SUM(IF(A26=Player_Shot!$AJ$7:$AN$11,1,0))))</f>
        <v/>
      </c>
      <c r="M26" s="163">
        <f t="shared" si="3"/>
        <v>0</v>
      </c>
      <c r="N26" s="163">
        <f t="shared" si="4"/>
        <v>0</v>
      </c>
      <c r="O26" s="163">
        <f t="shared" si="4"/>
        <v>0</v>
      </c>
      <c r="P26" s="184">
        <f t="shared" si="5"/>
        <v>0</v>
      </c>
      <c r="Q26" s="250" t="str">
        <f>+GameSheet!K27</f>
        <v>-</v>
      </c>
      <c r="R26" s="154"/>
      <c r="S26" s="160" t="str">
        <f>+GameMember!A25</f>
        <v/>
      </c>
      <c r="T26" s="161" t="str">
        <f t="array" ref="T26">IF(S26="","",IF(SUM(IF(S26=Player_Shot!$C$20:$L$22,1,0))=0,"",SUM(IF(S26=Player_Shot!$C$20:$L$22,1,0))))</f>
        <v/>
      </c>
      <c r="U26" s="161" t="str">
        <f t="array" ref="U26">IF(S26="","",IF(SUM(IF(S26=Player_Shot!$C$15:$L$19,1,0))=0,"",SUM(IF(S26=Player_Shot!$C$15:$L$19,1,0))))</f>
        <v/>
      </c>
      <c r="V26" s="162">
        <f t="shared" si="6"/>
        <v>0</v>
      </c>
      <c r="W26" s="161" t="str">
        <f t="array" ref="W26">IF(S26="","",IF(SUM(IF(S26=Player_Shot!$N$20:$W$22,1,0))=0,"",SUM(IF(S26=Player_Shot!$N$20:$W$22,1,0))))</f>
        <v/>
      </c>
      <c r="X26" s="161" t="str">
        <f t="array" ref="X26">IF(S26="","",IF(SUM(IF(S26=Player_Shot!$N$15:$W$19,1,0))=0,"",SUM(IF(S26=Player_Shot!$N$15:$W$19,1,0))))</f>
        <v/>
      </c>
      <c r="Y26" s="163">
        <f t="shared" si="7"/>
        <v>0</v>
      </c>
      <c r="Z26" s="161" t="str">
        <f t="array" ref="Z26">IF(S26="","",IF(SUM(IF(S26=Player_Shot!$Y$20:$AH$22,1,0))=0,"",SUM(IF(S26=Player_Shot!$Y$20:$AH$22,1,0))))</f>
        <v/>
      </c>
      <c r="AA26" s="161" t="str">
        <f t="array" ref="AA26">IF(S26="","",IF(SUM(IF(S26=Player_Shot!$Y$15:$AH$19,1,0))=0,"",SUM(IF(S26=Player_Shot!$Y$15:$AH$19,1,0))))</f>
        <v/>
      </c>
      <c r="AB26" s="163">
        <f t="shared" si="8"/>
        <v>0</v>
      </c>
      <c r="AC26" s="161" t="str">
        <f t="array" ref="AC26">IF(S26="","",IF(SUM(IF(S26=Player_Shot!$AJ$20:$AN$22,1,0))=0,"",SUM(IF(S26=Player_Shot!$AJ$20:$AN$22,1,0))))</f>
        <v/>
      </c>
      <c r="AD26" s="161" t="str">
        <f t="array" ref="AD26">IF(S26="","",IF(SUM(IF(S26=Player_Shot!$AJ$15:$AN$19,1,0))=0,"",SUM(IF(S26=Player_Shot!$AJ$15:$AN$19,1,0))))</f>
        <v/>
      </c>
      <c r="AE26" s="163">
        <f t="shared" si="9"/>
        <v>0</v>
      </c>
      <c r="AF26" s="163">
        <f t="shared" si="10"/>
        <v>0</v>
      </c>
      <c r="AG26" s="163">
        <f t="shared" si="10"/>
        <v>0</v>
      </c>
      <c r="AH26" s="184">
        <f t="shared" si="11"/>
        <v>0</v>
      </c>
      <c r="AI26" s="250" t="str">
        <f>+GameSheet!K27</f>
        <v>-</v>
      </c>
      <c r="AK26" s="160" t="str">
        <f>+GameMember!A25</f>
        <v/>
      </c>
      <c r="AL26" s="185" t="str">
        <f t="array" ref="AL26">IF(AK26="","",IF(SUM(IF(AK26=Player_Shot!$C$23:$L$23,1,0))=0,"",SUM(IF(AK26=Player_Shot!$C$23:$L$23,1,0))))</f>
        <v/>
      </c>
      <c r="AM26" s="186" t="str">
        <f t="array" ref="AM26">IF(AK26="","",IF(SUM(IF(AK26=Player_Shot!$N$23:$W$23,1,0))=0,"",SUM(IF(AK26=Player_Shot!$N$23:$W$23,1,0))))</f>
        <v/>
      </c>
      <c r="AN26" s="186" t="str">
        <f t="array" ref="AN26">IF(AK26="","",IF(SUM(IF(AK26=Player_Shot!$Y$23:$AH$23,1,0))=0,"",SUM(IF(AK26=Player_Shot!$Y$23:$AH$23,1,0))))</f>
        <v/>
      </c>
      <c r="AO26" s="186" t="str">
        <f t="array" ref="AO26">IF(AK26="","",IF(SUM(IF(AK26=Player_Shot!$AJ$23:$AN$23,1,0))=0,"",SUM(IF(AK26=Player_Shot!$AJ$23:$AN$23,1,0))))</f>
        <v/>
      </c>
      <c r="AP26" s="187">
        <f t="shared" si="12"/>
        <v>0</v>
      </c>
      <c r="AQ26" s="252" t="str">
        <f>+GameSheet!K27</f>
        <v>-</v>
      </c>
      <c r="AS26" s="352">
        <f t="shared" si="13"/>
        <v>0</v>
      </c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  <c r="BK26" s="351"/>
      <c r="BL26" s="351"/>
      <c r="BM26" s="351"/>
      <c r="BN26" s="351"/>
      <c r="BO26" s="351"/>
      <c r="BP26" s="351"/>
      <c r="BQ26" s="351"/>
      <c r="BR26" s="351"/>
      <c r="BS26" s="351"/>
      <c r="BT26" s="351"/>
    </row>
    <row r="27" spans="1:72" ht="20.25" customHeight="1" x14ac:dyDescent="0.2">
      <c r="A27" s="435" t="str">
        <f>+GameMember!A26</f>
        <v/>
      </c>
      <c r="B27" s="438" t="str">
        <f t="array" ref="B27">IF(A27="","",IF(SUM(IF(A27=Player_Shot!$C$12:$L$14,1,0))=0,"",SUM(IF(A27=Player_Shot!$C$12:$L$14,1,0))))</f>
        <v/>
      </c>
      <c r="C27" s="438" t="str">
        <f t="array" ref="C27">IF(A27="","",IF(SUM(IF(A27=Player_Shot!$C$7:$L$11,1,0))=0,"",SUM(IF(A27=Player_Shot!$C$7:$L$11,1,0))))</f>
        <v/>
      </c>
      <c r="D27" s="439">
        <f t="shared" si="0"/>
        <v>0</v>
      </c>
      <c r="E27" s="438" t="str">
        <f t="array" ref="E27">IF(A27="","",IF(SUM(IF(A27=Player_Shot!$N$12:$W$14,1,0))=0,"",SUM(IF(A27=Player_Shot!$N$12:$W$14,1,0))))</f>
        <v/>
      </c>
      <c r="F27" s="438" t="str">
        <f t="array" ref="F27">IF(A27="","",IF(SUM(IF(A27=Player_Shot!$N$7:$W$11,1,0))=0,"",SUM(IF(A27=Player_Shot!$N$7:$W$11,1,0))))</f>
        <v/>
      </c>
      <c r="G27" s="436">
        <f t="shared" si="1"/>
        <v>0</v>
      </c>
      <c r="H27" s="438" t="str">
        <f t="array" ref="H27">IF(A27="","",IF(SUM(IF(A27=Player_Shot!$Y$12:$AH$14,1,0))=0,"",SUM(IF(A27=Player_Shot!$Y$12:$AH$14,1,0))))</f>
        <v/>
      </c>
      <c r="I27" s="438" t="str">
        <f t="array" ref="I27">IF(A27="","",IF(SUM(IF(A27=Player_Shot!$Y$7:$AH$11,1,0))=0,"",SUM(IF(A27=Player_Shot!$Y$7:$AH$11,1,0))))</f>
        <v/>
      </c>
      <c r="J27" s="436">
        <f t="shared" si="2"/>
        <v>0</v>
      </c>
      <c r="K27" s="438" t="str">
        <f t="array" ref="K27">IF(A27="","",IF(SUM(IF(A27=Player_Shot!$AJ$12:$AN$14,1,0))=0,"",SUM(IF(A27=Player_Shot!$AJ$12:$AN$14,1,0))))</f>
        <v/>
      </c>
      <c r="L27" s="438" t="str">
        <f t="array" ref="L27">IF(A27="","",IF(SUM(IF(A27=Player_Shot!$AJ$7:$AN$11,1,0))=0,"",SUM(IF(A27=Player_Shot!$AJ$7:$AN$11,1,0))))</f>
        <v/>
      </c>
      <c r="M27" s="436">
        <f t="shared" si="3"/>
        <v>0</v>
      </c>
      <c r="N27" s="436">
        <f>SUM(B27,E27,H27,K27)</f>
        <v>0</v>
      </c>
      <c r="O27" s="436">
        <f>SUM(C27,F27,I27,L27)</f>
        <v>0</v>
      </c>
      <c r="P27" s="188">
        <f t="shared" si="5"/>
        <v>0</v>
      </c>
      <c r="Q27" s="437" t="str">
        <f>+GameSheet!K28</f>
        <v>-</v>
      </c>
      <c r="R27" s="154"/>
      <c r="S27" s="435" t="str">
        <f>+GameMember!A26</f>
        <v/>
      </c>
      <c r="T27" s="438" t="str">
        <f t="array" ref="T27">IF(S27="","",IF(SUM(IF(S27=Player_Shot!$C$20:$L$22,1,0))=0,"",SUM(IF(S27=Player_Shot!$C$20:$L$22,1,0))))</f>
        <v/>
      </c>
      <c r="U27" s="438" t="str">
        <f t="array" ref="U27">IF(S27="","",IF(SUM(IF(S27=Player_Shot!$C$15:$L$19,1,0))=0,"",SUM(IF(S27=Player_Shot!$C$15:$L$19,1,0))))</f>
        <v/>
      </c>
      <c r="V27" s="439">
        <f t="shared" si="6"/>
        <v>0</v>
      </c>
      <c r="W27" s="438" t="str">
        <f t="array" ref="W27">IF(S27="","",IF(SUM(IF(S27=Player_Shot!$N$20:$W$22,1,0))=0,"",SUM(IF(S27=Player_Shot!$N$20:$W$22,1,0))))</f>
        <v/>
      </c>
      <c r="X27" s="438" t="str">
        <f t="array" ref="X27">IF(S27="","",IF(SUM(IF(S27=Player_Shot!$N$15:$W$19,1,0))=0,"",SUM(IF(S27=Player_Shot!$N$15:$W$19,1,0))))</f>
        <v/>
      </c>
      <c r="Y27" s="436">
        <f t="shared" si="7"/>
        <v>0</v>
      </c>
      <c r="Z27" s="438" t="str">
        <f t="array" ref="Z27">IF(S27="","",IF(SUM(IF(S27=Player_Shot!$Y$20:$AH$22,1,0))=0,"",SUM(IF(S27=Player_Shot!$Y$20:$AH$22,1,0))))</f>
        <v/>
      </c>
      <c r="AA27" s="438" t="str">
        <f t="array" ref="AA27">IF(S27="","",IF(SUM(IF(S27=Player_Shot!$Y$15:$AH$19,1,0))=0,"",SUM(IF(S27=Player_Shot!$Y$15:$AH$19,1,0))))</f>
        <v/>
      </c>
      <c r="AB27" s="436">
        <f t="shared" si="8"/>
        <v>0</v>
      </c>
      <c r="AC27" s="438" t="str">
        <f t="array" ref="AC27">IF(S27="","",IF(SUM(IF(S27=Player_Shot!$AJ$20:$AN$22,1,0))=0,"",SUM(IF(S27=Player_Shot!$AJ$20:$AN$22,1,0))))</f>
        <v/>
      </c>
      <c r="AD27" s="438" t="str">
        <f t="array" ref="AD27">IF(S27="","",IF(SUM(IF(S27=Player_Shot!$AJ$15:$AN$19,1,0))=0,"",SUM(IF(S27=Player_Shot!$AJ$15:$AN$19,1,0))))</f>
        <v/>
      </c>
      <c r="AE27" s="436">
        <f t="shared" si="9"/>
        <v>0</v>
      </c>
      <c r="AF27" s="436">
        <f>SUM(T27,W27,Z27,AC27)</f>
        <v>0</v>
      </c>
      <c r="AG27" s="436">
        <f>SUM(U27,X27,AA27,AD27)</f>
        <v>0</v>
      </c>
      <c r="AH27" s="188">
        <f t="shared" si="11"/>
        <v>0</v>
      </c>
      <c r="AI27" s="437" t="str">
        <f>+GameSheet!K28</f>
        <v>-</v>
      </c>
      <c r="AK27" s="435" t="str">
        <f>+GameMember!A26</f>
        <v/>
      </c>
      <c r="AL27" s="440" t="str">
        <f t="array" ref="AL27">IF(AK27="","",IF(SUM(IF(AK27=Player_Shot!$C$23:$L$23,1,0))=0,"",SUM(IF(AK27=Player_Shot!$C$23:$L$23,1,0))))</f>
        <v/>
      </c>
      <c r="AM27" s="441" t="str">
        <f t="array" ref="AM27">IF(AK27="","",IF(SUM(IF(AK27=Player_Shot!$N$23:$W$23,1,0))=0,"",SUM(IF(AK27=Player_Shot!$N$23:$W$23,1,0))))</f>
        <v/>
      </c>
      <c r="AN27" s="441" t="str">
        <f t="array" ref="AN27">IF(AK27="","",IF(SUM(IF(AK27=Player_Shot!$Y$23:$AH$23,1,0))=0,"",SUM(IF(AK27=Player_Shot!$Y$23:$AH$23,1,0))))</f>
        <v/>
      </c>
      <c r="AO27" s="441" t="str">
        <f t="array" ref="AO27">IF(AK27="","",IF(SUM(IF(AK27=Player_Shot!$AJ$23:$AN$23,1,0))=0,"",SUM(IF(AK27=Player_Shot!$AJ$23:$AN$23,1,0))))</f>
        <v/>
      </c>
      <c r="AP27" s="442">
        <f t="shared" si="12"/>
        <v>0</v>
      </c>
      <c r="AQ27" s="443" t="str">
        <f>+GameSheet!K28</f>
        <v>-</v>
      </c>
      <c r="AS27" s="352">
        <f t="shared" si="13"/>
        <v>0</v>
      </c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</row>
    <row r="28" spans="1:72" ht="20.25" customHeight="1" thickBot="1" x14ac:dyDescent="0.25">
      <c r="A28" s="838" t="str">
        <f>+GameMember!A27</f>
        <v>-</v>
      </c>
      <c r="B28" s="839" t="str">
        <f t="array" ref="B28">IF(A28="","",IF(SUM(IF(A28=Player_Shot!$C$12:$L$14,1,0))=0,"",SUM(IF(A28=Player_Shot!$C$12:$L$14,1,0))))</f>
        <v/>
      </c>
      <c r="C28" s="839" t="str">
        <f t="array" ref="C28">IF(A28="","",IF(SUM(IF(A28=Player_Shot!$C$7:$L$11,1,0))=0,"",SUM(IF(A28=Player_Shot!$C$7:$L$11,1,0))))</f>
        <v/>
      </c>
      <c r="D28" s="840">
        <f t="shared" si="0"/>
        <v>0</v>
      </c>
      <c r="E28" s="839" t="str">
        <f t="array" ref="E28">IF(A28="","",IF(SUM(IF(A28=Player_Shot!$N$12:$W$14,1,0))=0,"",SUM(IF(A28=Player_Shot!$N$12:$W$14,1,0))))</f>
        <v/>
      </c>
      <c r="F28" s="839" t="str">
        <f t="array" ref="F28">IF(A28="","",IF(SUM(IF(A28=Player_Shot!$N$7:$W$11,1,0))=0,"",SUM(IF(A28=Player_Shot!$N$7:$W$11,1,0))))</f>
        <v/>
      </c>
      <c r="G28" s="840">
        <f t="shared" si="1"/>
        <v>0</v>
      </c>
      <c r="H28" s="839" t="str">
        <f t="array" ref="H28">IF(A28="","",IF(SUM(IF(A28=Player_Shot!$Y$12:$AH$14,1,0))=0,"",SUM(IF(A28=Player_Shot!$Y$12:$AH$14,1,0))))</f>
        <v/>
      </c>
      <c r="I28" s="839" t="str">
        <f t="array" ref="I28">IF(A28="","",IF(SUM(IF(A28=Player_Shot!$Y$7:$AH$11,1,0))=0,"",SUM(IF(A28=Player_Shot!$Y$7:$AH$11,1,0))))</f>
        <v/>
      </c>
      <c r="J28" s="840">
        <f t="shared" si="2"/>
        <v>0</v>
      </c>
      <c r="K28" s="839" t="str">
        <f t="array" ref="K28">IF(A28="","",IF(SUM(IF(A28=Player_Shot!$AJ$12:$AN$14,1,0))=0,"",SUM(IF(A28=Player_Shot!$AJ$12:$AN$14,1,0))))</f>
        <v/>
      </c>
      <c r="L28" s="839" t="str">
        <f t="array" ref="L28">IF(A28="","",IF(SUM(IF(A28=Player_Shot!$AJ$7:$AN$11,1,0))=0,"",SUM(IF(A28=Player_Shot!$AJ$7:$AN$11,1,0))))</f>
        <v/>
      </c>
      <c r="M28" s="840">
        <f t="shared" si="3"/>
        <v>0</v>
      </c>
      <c r="N28" s="840">
        <f t="shared" si="4"/>
        <v>0</v>
      </c>
      <c r="O28" s="840">
        <f t="shared" si="4"/>
        <v>0</v>
      </c>
      <c r="P28" s="841">
        <f t="shared" si="5"/>
        <v>0</v>
      </c>
      <c r="Q28" s="842" t="str">
        <f>+GameSheet!K29</f>
        <v>-</v>
      </c>
      <c r="R28" s="154"/>
      <c r="S28" s="838" t="str">
        <f>+GameMember!A27</f>
        <v>-</v>
      </c>
      <c r="T28" s="839" t="str">
        <f t="array" ref="T28">IF(S28="","",IF(SUM(IF(S28=Player_Shot!$C$20:$L$22,1,0))=0,"",SUM(IF(S28=Player_Shot!$C$20:$L$22,1,0))))</f>
        <v/>
      </c>
      <c r="U28" s="839" t="str">
        <f t="array" ref="U28">IF(S28="","",IF(SUM(IF(S28=Player_Shot!$C$15:$L$19,1,0))=0,"",SUM(IF(S28=Player_Shot!$C$15:$L$19,1,0))))</f>
        <v/>
      </c>
      <c r="V28" s="840">
        <f t="shared" si="6"/>
        <v>0</v>
      </c>
      <c r="W28" s="839" t="str">
        <f t="array" ref="W28">IF(S28="","",IF(SUM(IF(S28=Player_Shot!$N$20:$W$22,1,0))=0,"",SUM(IF(S28=Player_Shot!$N$20:$W$22,1,0))))</f>
        <v/>
      </c>
      <c r="X28" s="839" t="str">
        <f t="array" ref="X28">IF(S28="","",IF(SUM(IF(S28=Player_Shot!$N$15:$W$19,1,0))=0,"",SUM(IF(S28=Player_Shot!$N$15:$W$19,1,0))))</f>
        <v/>
      </c>
      <c r="Y28" s="840">
        <f t="shared" si="7"/>
        <v>0</v>
      </c>
      <c r="Z28" s="839" t="str">
        <f t="array" ref="Z28">IF(S28="","",IF(SUM(IF(S28=Player_Shot!$Y$20:$AH$22,1,0))=0,"",SUM(IF(S28=Player_Shot!$Y$20:$AH$22,1,0))))</f>
        <v/>
      </c>
      <c r="AA28" s="839" t="str">
        <f t="array" ref="AA28">IF(S28="","",IF(SUM(IF(S28=Player_Shot!$Y$15:$AH$19,1,0))=0,"",SUM(IF(S28=Player_Shot!$Y$15:$AH$19,1,0))))</f>
        <v/>
      </c>
      <c r="AB28" s="840">
        <f t="shared" si="8"/>
        <v>0</v>
      </c>
      <c r="AC28" s="839" t="str">
        <f t="array" ref="AC28">IF(S28="","",IF(SUM(IF(S28=Player_Shot!$AJ$20:$AN$22,1,0))=0,"",SUM(IF(S28=Player_Shot!$AJ$20:$AN$22,1,0))))</f>
        <v/>
      </c>
      <c r="AD28" s="839" t="str">
        <f t="array" ref="AD28">IF(S28="","",IF(SUM(IF(S28=Player_Shot!$AJ$15:$AN$19,1,0))=0,"",SUM(IF(S28=Player_Shot!$AJ$15:$AN$19,1,0))))</f>
        <v/>
      </c>
      <c r="AE28" s="840">
        <f t="shared" si="9"/>
        <v>0</v>
      </c>
      <c r="AF28" s="840">
        <f t="shared" si="10"/>
        <v>0</v>
      </c>
      <c r="AG28" s="840">
        <f t="shared" si="10"/>
        <v>0</v>
      </c>
      <c r="AH28" s="841">
        <f t="shared" si="11"/>
        <v>0</v>
      </c>
      <c r="AI28" s="842" t="str">
        <f>+GameSheet!K29</f>
        <v>-</v>
      </c>
      <c r="AK28" s="838" t="str">
        <f>+GameMember!A27</f>
        <v>-</v>
      </c>
      <c r="AL28" s="843" t="str">
        <f t="array" ref="AL28">IF(AK28="","",IF(SUM(IF(AK28=Player_Shot!$C$23:$L$23,1,0))=0,"",SUM(IF(AK28=Player_Shot!$C$23:$L$23,1,0))))</f>
        <v/>
      </c>
      <c r="AM28" s="844" t="str">
        <f t="array" ref="AM28">IF(AK28="","",IF(SUM(IF(AK28=Player_Shot!$N$23:$W$23,1,0))=0,"",SUM(IF(AK28=Player_Shot!$N$23:$W$23,1,0))))</f>
        <v/>
      </c>
      <c r="AN28" s="844" t="str">
        <f t="array" ref="AN28">IF(AK28="","",IF(SUM(IF(AK28=Player_Shot!$Y$23:$AH$23,1,0))=0,"",SUM(IF(AK28=Player_Shot!$Y$23:$AH$23,1,0))))</f>
        <v/>
      </c>
      <c r="AO28" s="844" t="str">
        <f t="array" ref="AO28">IF(AK28="","",IF(SUM(IF(AK28=Player_Shot!$AJ$23:$AN$23,1,0))=0,"",SUM(IF(AK28=Player_Shot!$AJ$23:$AN$23,1,0))))</f>
        <v/>
      </c>
      <c r="AP28" s="845">
        <f t="shared" si="12"/>
        <v>0</v>
      </c>
      <c r="AQ28" s="842" t="str">
        <f>+GameSheet!K29</f>
        <v>-</v>
      </c>
      <c r="AS28" s="352">
        <f t="shared" si="13"/>
        <v>0</v>
      </c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</row>
    <row r="29" spans="1:72" ht="20.25" customHeight="1" thickBot="1" x14ac:dyDescent="0.25">
      <c r="A29" s="189" t="s">
        <v>59</v>
      </c>
      <c r="B29" s="190">
        <f>SUM(B6:B28)</f>
        <v>0</v>
      </c>
      <c r="C29" s="267" t="str">
        <f>IF(Player_Shot!M9="","-",SUM(C6:C28))</f>
        <v>-</v>
      </c>
      <c r="D29" s="191">
        <f>SUM(B29:C29)</f>
        <v>0</v>
      </c>
      <c r="E29" s="191">
        <f>SUM(E6:E28)</f>
        <v>0</v>
      </c>
      <c r="F29" s="267" t="str">
        <f>IF(Player_Shot!X9="","-",SUM(F6:F28))</f>
        <v>-</v>
      </c>
      <c r="G29" s="191">
        <f>SUM(E29:F29)</f>
        <v>0</v>
      </c>
      <c r="H29" s="191">
        <f>SUM(H6:H28)</f>
        <v>0</v>
      </c>
      <c r="I29" s="267" t="str">
        <f>IF(Player_Shot!AI9="","-",SUM(I6:I28))</f>
        <v>-</v>
      </c>
      <c r="J29" s="191">
        <f>SUM(H29:I29)</f>
        <v>0</v>
      </c>
      <c r="K29" s="191">
        <f>SUM(K6:K28)</f>
        <v>0</v>
      </c>
      <c r="L29" s="267" t="str">
        <f>IF(Player_Shot!AO9="","-",SUM(L6:L28))</f>
        <v>-</v>
      </c>
      <c r="M29" s="191">
        <f>SUM(K29:L29)</f>
        <v>0</v>
      </c>
      <c r="N29" s="191">
        <f>+B29+E29+H29+K29</f>
        <v>0</v>
      </c>
      <c r="O29" s="267" t="str">
        <f>IF(OR(C29&lt;&gt;"-",F29&lt;&gt;"-",I29&lt;&gt;"-",L29&lt;&gt;"-"),SUM(C29,F29,I29,L29),"-")</f>
        <v>-</v>
      </c>
      <c r="P29" s="192">
        <f t="shared" si="5"/>
        <v>0</v>
      </c>
      <c r="Q29" s="193"/>
      <c r="R29" s="154"/>
      <c r="S29" s="189" t="s">
        <v>59</v>
      </c>
      <c r="T29" s="190">
        <f>SUM(T6:T28)</f>
        <v>0</v>
      </c>
      <c r="U29" s="267" t="str">
        <f>IF(Player_Shot!M17="","-",SUM(U6:U28))</f>
        <v>-</v>
      </c>
      <c r="V29" s="191">
        <f>SUM(T29:U29)</f>
        <v>0</v>
      </c>
      <c r="W29" s="191">
        <f>SUM(W6:W28)</f>
        <v>0</v>
      </c>
      <c r="X29" s="267" t="str">
        <f>IF(Player_Shot!X17="","-",SUM(X6:X28))</f>
        <v>-</v>
      </c>
      <c r="Y29" s="191">
        <f>SUM(W29:X29)</f>
        <v>0</v>
      </c>
      <c r="Z29" s="191">
        <f>SUM(Z6:Z28)</f>
        <v>0</v>
      </c>
      <c r="AA29" s="267" t="str">
        <f>IF(Player_Shot!AI17="","-",SUM(AA6:AA28))</f>
        <v>-</v>
      </c>
      <c r="AB29" s="191">
        <f>SUM(Z29:AA29)</f>
        <v>0</v>
      </c>
      <c r="AC29" s="191">
        <f>SUM(AC6:AC28)</f>
        <v>0</v>
      </c>
      <c r="AD29" s="267" t="str">
        <f>IF(Player_Shot!AO17="","-",SUM(AD6:AD28))</f>
        <v>-</v>
      </c>
      <c r="AE29" s="191">
        <f>SUM(AC29:AD29)</f>
        <v>0</v>
      </c>
      <c r="AF29" s="191">
        <f>+T29+W29+Z29+AC29</f>
        <v>0</v>
      </c>
      <c r="AG29" s="267" t="str">
        <f>IF(OR(U29&lt;&gt;"-",X29&lt;&gt;"-",AA29&lt;&gt;"-",AD29&lt;&gt;"-"),SUM(U29,X29,AA29,AD29),"-")</f>
        <v>-</v>
      </c>
      <c r="AH29" s="192">
        <f t="shared" si="11"/>
        <v>0</v>
      </c>
      <c r="AI29" s="193"/>
      <c r="AK29" s="189" t="s">
        <v>59</v>
      </c>
      <c r="AL29" s="190">
        <f>SUM(AL6:AL28)</f>
        <v>0</v>
      </c>
      <c r="AM29" s="191">
        <f>SUM(AM6:AM28)</f>
        <v>0</v>
      </c>
      <c r="AN29" s="191">
        <f>SUM(AN6:AN28)</f>
        <v>0</v>
      </c>
      <c r="AO29" s="191">
        <f>SUM(AO6:AO28)</f>
        <v>0</v>
      </c>
      <c r="AP29" s="191">
        <f>SUM(AL29:AO29)</f>
        <v>0</v>
      </c>
      <c r="AQ29" s="193"/>
      <c r="AR29" s="352">
        <f>+N29+AF29+AP29</f>
        <v>0</v>
      </c>
      <c r="AS29" s="352">
        <f>SUM(AS6:AS28)</f>
        <v>0</v>
      </c>
      <c r="AT29" s="352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</row>
    <row r="30" spans="1:72" x14ac:dyDescent="0.2">
      <c r="A30" s="194"/>
      <c r="Q30" s="159"/>
      <c r="R30" s="159"/>
      <c r="AI30" s="159"/>
      <c r="AJ30" s="159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1"/>
      <c r="BT30" s="351"/>
    </row>
    <row r="31" spans="1:72" x14ac:dyDescent="0.2"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1"/>
      <c r="BT31" s="351"/>
    </row>
    <row r="32" spans="1:72" ht="27" customHeight="1" thickBot="1" x14ac:dyDescent="0.25">
      <c r="A32" s="1727" t="str">
        <f>CONCATENATE("【",GameMember!L2,"】")</f>
        <v>【TOYOTA CYGNUS】</v>
      </c>
      <c r="B32" s="1727"/>
      <c r="C32" s="1727"/>
      <c r="D32" s="1727"/>
      <c r="E32" s="1727"/>
      <c r="F32" s="1727"/>
      <c r="G32" s="1727"/>
      <c r="H32" s="1727"/>
      <c r="I32" s="1727"/>
      <c r="J32" s="1727"/>
      <c r="L32" s="862"/>
      <c r="M32" s="1720" t="s">
        <v>654</v>
      </c>
      <c r="N32" s="1728"/>
      <c r="O32" s="1728"/>
      <c r="P32" s="1728"/>
      <c r="Q32" s="1728"/>
      <c r="S32" s="1729"/>
      <c r="T32" s="1729"/>
      <c r="U32" s="1729"/>
      <c r="V32" s="1729"/>
      <c r="W32" s="1729"/>
      <c r="X32" s="1729"/>
      <c r="Y32" s="1729"/>
      <c r="Z32" s="1729"/>
      <c r="AA32" s="1729"/>
      <c r="AB32" s="1729"/>
      <c r="AE32" s="1720" t="s">
        <v>632</v>
      </c>
      <c r="AF32" s="1728"/>
      <c r="AG32" s="1728"/>
      <c r="AH32" s="1728"/>
      <c r="AI32" s="1728"/>
      <c r="AL32" s="1720" t="s">
        <v>633</v>
      </c>
      <c r="AM32" s="1721"/>
      <c r="AN32" s="1721"/>
      <c r="AO32" s="1721"/>
      <c r="AP32" s="1721"/>
      <c r="AQ32" s="172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</row>
    <row r="33" spans="1:72" ht="20.25" customHeight="1" x14ac:dyDescent="0.2">
      <c r="A33" s="1712" t="s">
        <v>618</v>
      </c>
      <c r="B33" s="1714" t="s">
        <v>619</v>
      </c>
      <c r="C33" s="1715"/>
      <c r="D33" s="1715"/>
      <c r="E33" s="1715" t="s">
        <v>620</v>
      </c>
      <c r="F33" s="1715"/>
      <c r="G33" s="1715"/>
      <c r="H33" s="1715" t="s">
        <v>621</v>
      </c>
      <c r="I33" s="1715"/>
      <c r="J33" s="1715"/>
      <c r="K33" s="1716" t="s">
        <v>622</v>
      </c>
      <c r="L33" s="1717"/>
      <c r="M33" s="1714"/>
      <c r="N33" s="1718" t="s">
        <v>43</v>
      </c>
      <c r="O33" s="1718"/>
      <c r="P33" s="1719"/>
      <c r="Q33" s="1710" t="s">
        <v>634</v>
      </c>
      <c r="R33" s="154"/>
      <c r="S33" s="1712" t="s">
        <v>618</v>
      </c>
      <c r="T33" s="1714" t="s">
        <v>619</v>
      </c>
      <c r="U33" s="1715"/>
      <c r="V33" s="1715"/>
      <c r="W33" s="1715" t="s">
        <v>620</v>
      </c>
      <c r="X33" s="1715"/>
      <c r="Y33" s="1715"/>
      <c r="Z33" s="1715" t="s">
        <v>621</v>
      </c>
      <c r="AA33" s="1715"/>
      <c r="AB33" s="1715"/>
      <c r="AC33" s="1716" t="s">
        <v>622</v>
      </c>
      <c r="AD33" s="1717"/>
      <c r="AE33" s="1714"/>
      <c r="AF33" s="1718" t="s">
        <v>43</v>
      </c>
      <c r="AG33" s="1718"/>
      <c r="AH33" s="1719"/>
      <c r="AI33" s="1710" t="s">
        <v>634</v>
      </c>
      <c r="AK33" s="1712" t="s">
        <v>618</v>
      </c>
      <c r="AL33" s="1722" t="s">
        <v>635</v>
      </c>
      <c r="AM33" s="1723"/>
      <c r="AN33" s="1723"/>
      <c r="AO33" s="1723"/>
      <c r="AP33" s="1724"/>
      <c r="AQ33" s="1710" t="s">
        <v>634</v>
      </c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</row>
    <row r="34" spans="1:72" s="159" customFormat="1" ht="20.25" customHeight="1" thickBot="1" x14ac:dyDescent="0.25">
      <c r="A34" s="1713"/>
      <c r="B34" s="155" t="s">
        <v>629</v>
      </c>
      <c r="C34" s="156" t="s">
        <v>630</v>
      </c>
      <c r="D34" s="156" t="s">
        <v>59</v>
      </c>
      <c r="E34" s="156" t="s">
        <v>629</v>
      </c>
      <c r="F34" s="156" t="s">
        <v>630</v>
      </c>
      <c r="G34" s="156" t="s">
        <v>59</v>
      </c>
      <c r="H34" s="156" t="s">
        <v>629</v>
      </c>
      <c r="I34" s="156" t="s">
        <v>630</v>
      </c>
      <c r="J34" s="156" t="s">
        <v>59</v>
      </c>
      <c r="K34" s="156" t="s">
        <v>629</v>
      </c>
      <c r="L34" s="156" t="s">
        <v>630</v>
      </c>
      <c r="M34" s="156" t="s">
        <v>59</v>
      </c>
      <c r="N34" s="156" t="s">
        <v>629</v>
      </c>
      <c r="O34" s="156" t="s">
        <v>630</v>
      </c>
      <c r="P34" s="157" t="s">
        <v>59</v>
      </c>
      <c r="Q34" s="1711"/>
      <c r="R34" s="158"/>
      <c r="S34" s="1713"/>
      <c r="T34" s="155" t="s">
        <v>629</v>
      </c>
      <c r="U34" s="156" t="s">
        <v>630</v>
      </c>
      <c r="V34" s="156" t="s">
        <v>59</v>
      </c>
      <c r="W34" s="156" t="s">
        <v>629</v>
      </c>
      <c r="X34" s="156" t="s">
        <v>630</v>
      </c>
      <c r="Y34" s="156" t="s">
        <v>59</v>
      </c>
      <c r="Z34" s="156" t="s">
        <v>629</v>
      </c>
      <c r="AA34" s="156" t="s">
        <v>630</v>
      </c>
      <c r="AB34" s="156" t="s">
        <v>59</v>
      </c>
      <c r="AC34" s="156" t="s">
        <v>629</v>
      </c>
      <c r="AD34" s="156" t="s">
        <v>630</v>
      </c>
      <c r="AE34" s="156" t="s">
        <v>59</v>
      </c>
      <c r="AF34" s="156" t="s">
        <v>629</v>
      </c>
      <c r="AG34" s="156" t="s">
        <v>630</v>
      </c>
      <c r="AH34" s="157" t="s">
        <v>59</v>
      </c>
      <c r="AI34" s="1711"/>
      <c r="AK34" s="1713"/>
      <c r="AL34" s="255" t="s">
        <v>655</v>
      </c>
      <c r="AM34" s="256" t="s">
        <v>656</v>
      </c>
      <c r="AN34" s="256" t="s">
        <v>657</v>
      </c>
      <c r="AO34" s="257" t="s">
        <v>631</v>
      </c>
      <c r="AP34" s="157" t="s">
        <v>59</v>
      </c>
      <c r="AQ34" s="1711"/>
      <c r="AS34" s="159" t="s">
        <v>686</v>
      </c>
      <c r="AZ34" s="351"/>
      <c r="BA34" s="351"/>
      <c r="BB34" s="351"/>
      <c r="BC34" s="351"/>
      <c r="BD34" s="351"/>
      <c r="BE34" s="351"/>
      <c r="BF34" s="351"/>
      <c r="BG34" s="351"/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1"/>
    </row>
    <row r="35" spans="1:72" ht="20.25" customHeight="1" x14ac:dyDescent="0.2">
      <c r="A35" s="160">
        <f>+GameMember!K5</f>
        <v>1</v>
      </c>
      <c r="B35" s="161" t="str">
        <f t="array" ref="B35">IF(A35="","",IF(SUM(IF(A35=Player_Shot!$C$38:$L$40,1,0))=0,"",SUM(IF(A35=Player_Shot!$C$38:$L$40,1,0))))</f>
        <v/>
      </c>
      <c r="C35" s="161" t="str">
        <f t="array" ref="C35">IF(A35="","",IF(SUM(IF(A35=Player_Shot!$C$33:$L$37,1,0))=0,"",SUM(IF(A35=Player_Shot!$C$33:$L$37,1,0))))</f>
        <v/>
      </c>
      <c r="D35" s="162">
        <f t="shared" ref="D35:D57" si="14">SUM(B35:C35)</f>
        <v>0</v>
      </c>
      <c r="E35" s="161" t="str">
        <f t="array" ref="E35">IF(A35="","",IF(SUM(IF(A35=Player_Shot!$N$38:$W$40,1,0))=0,"",SUM(IF(A35=Player_Shot!$N$38:$W$40,1,0))))</f>
        <v/>
      </c>
      <c r="F35" s="161" t="str">
        <f t="array" ref="F35">IF(A35="","",IF(SUM(IF(A35=Player_Shot!$N$33:$W$37,1,0))=0,"",SUM(IF(A35=Player_Shot!$N$33:$W$37,1,0))))</f>
        <v/>
      </c>
      <c r="G35" s="163">
        <f t="shared" ref="G35:G57" si="15">SUM(E35:F35)</f>
        <v>0</v>
      </c>
      <c r="H35" s="161" t="str">
        <f t="array" ref="H35">IF(A35="","",IF(SUM(IF(A35=Player_Shot!$Y$38:$AH$40,1,0))=0,"",SUM(IF(A35=Player_Shot!$Y$38:$AH$40,1,0))))</f>
        <v/>
      </c>
      <c r="I35" s="161" t="str">
        <f t="array" ref="I35">IF(A35="","",IF(SUM(IF(A35=Player_Shot!$Y$33:$AH$37,1,0))=0,"",SUM(IF(A35=Player_Shot!$Y$33:$AH$37,1,0))))</f>
        <v/>
      </c>
      <c r="J35" s="163">
        <f t="shared" ref="J35:J57" si="16">SUM(H35:I35)</f>
        <v>0</v>
      </c>
      <c r="K35" s="161" t="str">
        <f t="array" ref="K35">IF(A35="","",IF(SUM(IF(A35=Player_Shot!$AJ$38:$AN$40,1,0))=0,"",SUM(IF(A35=Player_Shot!$AJ$38:$AN$40,1,0))))</f>
        <v/>
      </c>
      <c r="L35" s="161" t="str">
        <f t="array" ref="L35">IF(A35="","",IF(SUM(IF(A35=Player_Shot!$AJ$33:$AN$37,1,0))=0,"",SUM(IF(A35=Player_Shot!$AJ$33:$AN$37,1,0))))</f>
        <v/>
      </c>
      <c r="M35" s="163">
        <f t="shared" ref="M35:M57" si="17">SUM(K35:L35)</f>
        <v>0</v>
      </c>
      <c r="N35" s="163">
        <f t="shared" ref="N35:O57" si="18">SUM(B35,E35,H35,K35)</f>
        <v>0</v>
      </c>
      <c r="O35" s="163">
        <f t="shared" si="18"/>
        <v>0</v>
      </c>
      <c r="P35" s="164">
        <f t="shared" ref="P35:P58" si="19">+D35+G35+J35+M35</f>
        <v>0</v>
      </c>
      <c r="Q35" s="250" t="str">
        <f>+GameSheet!K34</f>
        <v>-</v>
      </c>
      <c r="R35" s="154"/>
      <c r="S35" s="160">
        <f>+GameMember!K5</f>
        <v>1</v>
      </c>
      <c r="T35" s="195" t="str">
        <f t="array" ref="T35">IF(S35="","",IF(SUM(IF(S35=Player_Shot!$C$46:$L$48,1,0))=0,"",SUM(IF(S35=Player_Shot!$C$46:$L$48,1,0))))</f>
        <v/>
      </c>
      <c r="U35" s="163" t="str">
        <f t="array" ref="U35">IF(S35="","",IF(SUM(IF(S35=Player_Shot!$C$41:$L$45,1,0))=0,"",SUM(IF(S35=Player_Shot!$C$41:$L$45,1,0))))</f>
        <v/>
      </c>
      <c r="V35" s="163">
        <f t="shared" ref="V35:V57" si="20">SUM(T35:U35)</f>
        <v>0</v>
      </c>
      <c r="W35" s="165" t="str">
        <f t="array" ref="W35">IF(S35="","",IF(SUM(IF(S35=Player_Shot!$N$46:$W$48,1,0))=0,"",SUM(IF(S35=Player_Shot!$N$46:$W$48,1,0))))</f>
        <v/>
      </c>
      <c r="X35" s="165" t="str">
        <f t="array" ref="X35">IF(S35="","",IF(SUM(IF(S35=Player_Shot!$N$41:$W$45,1,0))=0,"",SUM(IF(S35=Player_Shot!$N$41:$W$45,1,0))))</f>
        <v/>
      </c>
      <c r="Y35" s="163">
        <f t="shared" ref="Y35:Y57" si="21">SUM(W35:X35)</f>
        <v>0</v>
      </c>
      <c r="Z35" s="165" t="str">
        <f t="array" ref="Z35">IF(S35="","",IF(SUM(IF(S35=Player_Shot!$Y$46:$AH$48,1,0))=0,"",SUM(IF(S35=Player_Shot!$Y$46:$AH$48,1,0))))</f>
        <v/>
      </c>
      <c r="AA35" s="165" t="str">
        <f t="array" ref="AA35">IF(S35="","",IF(SUM(IF(S35=Player_Shot!$Y$41:$AH$45,1,0))=0,"",SUM(IF(S35=Player_Shot!$Y$41:$AH$45,1,0))))</f>
        <v/>
      </c>
      <c r="AB35" s="163">
        <f t="shared" ref="AB35:AB57" si="22">SUM(Z35:AA35)</f>
        <v>0</v>
      </c>
      <c r="AC35" s="165" t="str">
        <f t="array" ref="AC35">IF(S35="","",IF(SUM(IF(S35=Player_Shot!$AJ$46:$AN$48,1,0))=0,"",SUM(IF(S35=Player_Shot!$AJ$46:$AN$48,1,0))))</f>
        <v/>
      </c>
      <c r="AD35" s="165" t="str">
        <f t="array" ref="AD35">IF(S35="","",IF(SUM(IF(S35=Player_Shot!$AJ$41:$AN$45,1,0))=0,"",SUM(IF(S35=Player_Shot!$AJ$41:$AN$45,1,0))))</f>
        <v/>
      </c>
      <c r="AE35" s="163">
        <f t="shared" ref="AE35:AE57" si="23">SUM(AC35:AD35)</f>
        <v>0</v>
      </c>
      <c r="AF35" s="163">
        <f t="shared" ref="AF35:AG57" si="24">SUM(T35,W35,Z35,AC35)</f>
        <v>0</v>
      </c>
      <c r="AG35" s="163">
        <f t="shared" si="24"/>
        <v>0</v>
      </c>
      <c r="AH35" s="164">
        <f>+V35+Y35+AB35+AE35</f>
        <v>0</v>
      </c>
      <c r="AI35" s="250" t="str">
        <f>+GameSheet!K34</f>
        <v>-</v>
      </c>
      <c r="AK35" s="258">
        <f>+GameMember!K5</f>
        <v>1</v>
      </c>
      <c r="AL35" s="166" t="str">
        <f t="array" ref="AL35">IF(AK35="","",IF(SUM(IF(AK35=Player_Shot!$C$49:$L$49,1,0))=0,"",SUM(IF(AK35=Player_Shot!$C$49:$L$49,1,0))))</f>
        <v/>
      </c>
      <c r="AM35" s="167" t="str">
        <f t="array" ref="AM35">IF(AK35="","",IF(SUM(IF(AK35=Player_Shot!$N$49:$W$49,1,0))=0,"",SUM(IF(AK35=Player_Shot!$N$49:$W$49,1,0))))</f>
        <v/>
      </c>
      <c r="AN35" s="167" t="str">
        <f t="array" ref="AN35">IF(AK35="","",IF(SUM(IF(AK35=Player_Shot!$Y$49:$AH$49,1,0))=0,"",SUM(IF(AK35=Player_Shot!$Y$49:$AH$49,1,0))))</f>
        <v/>
      </c>
      <c r="AO35" s="167" t="str">
        <f t="array" ref="AO35">IF(AK35="","",IF(SUM(IF(AK35=Player_Shot!$AJ$49:$AN$49,1,0))=0,"",SUM(IF(AK35=Player_Shot!$AJ$49:$AN$49,1,0))))</f>
        <v/>
      </c>
      <c r="AP35" s="196">
        <f>SUM(AL35,AM35,AN35,AO35)</f>
        <v>0</v>
      </c>
      <c r="AQ35" s="254" t="str">
        <f>+GameSheet!K34</f>
        <v>-</v>
      </c>
      <c r="AS35" s="352">
        <f>+P35+AH35+AP35</f>
        <v>0</v>
      </c>
      <c r="AZ35" s="351"/>
      <c r="BA35" s="351"/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1"/>
    </row>
    <row r="36" spans="1:72" ht="20.25" customHeight="1" x14ac:dyDescent="0.2">
      <c r="A36" s="169">
        <f>+GameMember!K6</f>
        <v>22</v>
      </c>
      <c r="B36" s="171" t="str">
        <f t="array" ref="B36">IF(A36="","",IF(SUM(IF(A36=Player_Shot!$C$38:$L$40,1,0))=0,"",SUM(IF(A36=Player_Shot!$C$38:$L$40,1,0))))</f>
        <v/>
      </c>
      <c r="C36" s="171" t="str">
        <f t="array" ref="C36">IF(A36="","",IF(SUM(IF(A36=Player_Shot!$C$33:$L$37,1,0))=0,"",SUM(IF(A36=Player_Shot!$C$33:$L$37,1,0))))</f>
        <v/>
      </c>
      <c r="D36" s="172">
        <f t="shared" si="14"/>
        <v>0</v>
      </c>
      <c r="E36" s="171" t="str">
        <f t="array" ref="E36">IF(A36="","",IF(SUM(IF(A36=Player_Shot!$N$38:$W$40,1,0))=0,"",SUM(IF(A36=Player_Shot!$N$38:$W$40,1,0))))</f>
        <v/>
      </c>
      <c r="F36" s="171" t="str">
        <f t="array" ref="F36">IF(A36="","",IF(SUM(IF(A36=Player_Shot!$N$33:$W$37,1,0))=0,"",SUM(IF(A36=Player_Shot!$N$33:$W$37,1,0))))</f>
        <v/>
      </c>
      <c r="G36" s="172">
        <f t="shared" si="15"/>
        <v>0</v>
      </c>
      <c r="H36" s="171" t="str">
        <f t="array" ref="H36">IF(A36="","",IF(SUM(IF(A36=Player_Shot!$Y$38:$AH$40,1,0))=0,"",SUM(IF(A36=Player_Shot!$Y$38:$AH$40,1,0))))</f>
        <v/>
      </c>
      <c r="I36" s="171" t="str">
        <f t="array" ref="I36">IF(A36="","",IF(SUM(IF(A36=Player_Shot!$Y$33:$AH$37,1,0))=0,"",SUM(IF(A36=Player_Shot!$Y$33:$AH$37,1,0))))</f>
        <v/>
      </c>
      <c r="J36" s="172">
        <f t="shared" si="16"/>
        <v>0</v>
      </c>
      <c r="K36" s="171" t="str">
        <f t="array" ref="K36">IF(A36="","",IF(SUM(IF(A36=Player_Shot!$AJ$38:$AN$40,1,0))=0,"",SUM(IF(A36=Player_Shot!$AJ$38:$AN$40,1,0))))</f>
        <v/>
      </c>
      <c r="L36" s="171" t="str">
        <f t="array" ref="L36">IF(A36="","",IF(SUM(IF(A36=Player_Shot!$AJ$33:$AN$37,1,0))=0,"",SUM(IF(A36=Player_Shot!$AJ$33:$AN$37,1,0))))</f>
        <v/>
      </c>
      <c r="M36" s="172">
        <f t="shared" si="17"/>
        <v>0</v>
      </c>
      <c r="N36" s="172">
        <f t="shared" si="18"/>
        <v>0</v>
      </c>
      <c r="O36" s="172">
        <f t="shared" si="18"/>
        <v>0</v>
      </c>
      <c r="P36" s="173">
        <f t="shared" si="19"/>
        <v>0</v>
      </c>
      <c r="Q36" s="251" t="str">
        <f>+GameSheet!K35</f>
        <v>-</v>
      </c>
      <c r="R36" s="154"/>
      <c r="S36" s="169">
        <f>+GameMember!K6</f>
        <v>22</v>
      </c>
      <c r="T36" s="170" t="str">
        <f t="array" ref="T36">IF(S36="","",IF(SUM(IF(S36=Player_Shot!$C$46:$L$48,1,0))=0,"",SUM(IF(S36=Player_Shot!$C$46:$L$48,1,0))))</f>
        <v/>
      </c>
      <c r="U36" s="172" t="str">
        <f t="array" ref="U36">IF(S36="","",IF(SUM(IF(S36=Player_Shot!$C$41:$L$45,1,0))=0,"",SUM(IF(S36=Player_Shot!$C$41:$L$45,1,0))))</f>
        <v/>
      </c>
      <c r="V36" s="172">
        <f t="shared" si="20"/>
        <v>0</v>
      </c>
      <c r="W36" s="171" t="str">
        <f t="array" ref="W36">IF(S36="","",IF(SUM(IF(S36=Player_Shot!$N$46:$W$48,1,0))=0,"",SUM(IF(S36=Player_Shot!$N$46:$W$48,1,0))))</f>
        <v/>
      </c>
      <c r="X36" s="171" t="str">
        <f t="array" ref="X36">IF(S36="","",IF(SUM(IF(S36=Player_Shot!$N$41:$W$45,1,0))=0,"",SUM(IF(S36=Player_Shot!$N$41:$W$45,1,0))))</f>
        <v/>
      </c>
      <c r="Y36" s="172">
        <f t="shared" si="21"/>
        <v>0</v>
      </c>
      <c r="Z36" s="171" t="str">
        <f t="array" ref="Z36">IF(S36="","",IF(SUM(IF(S36=Player_Shot!$Y$46:$AH$48,1,0))=0,"",SUM(IF(S36=Player_Shot!$Y$46:$AH$48,1,0))))</f>
        <v/>
      </c>
      <c r="AA36" s="171" t="str">
        <f t="array" ref="AA36">IF(S36="","",IF(SUM(IF(S36=Player_Shot!$Y$41:$AH$45,1,0))=0,"",SUM(IF(S36=Player_Shot!$Y$41:$AH$45,1,0))))</f>
        <v/>
      </c>
      <c r="AB36" s="172">
        <f t="shared" si="22"/>
        <v>0</v>
      </c>
      <c r="AC36" s="171" t="str">
        <f t="array" ref="AC36">IF(S36="","",IF(SUM(IF(S36=Player_Shot!$AJ$46:$AN$48,1,0))=0,"",SUM(IF(S36=Player_Shot!$AJ$46:$AN$48,1,0))))</f>
        <v/>
      </c>
      <c r="AD36" s="171" t="str">
        <f t="array" ref="AD36">IF(S36="","",IF(SUM(IF(S36=Player_Shot!$AJ$41:$AN$45,1,0))=0,"",SUM(IF(S36=Player_Shot!$AJ$41:$AN$45,1,0))))</f>
        <v/>
      </c>
      <c r="AE36" s="172">
        <f t="shared" si="23"/>
        <v>0</v>
      </c>
      <c r="AF36" s="172">
        <f t="shared" si="24"/>
        <v>0</v>
      </c>
      <c r="AG36" s="172">
        <f t="shared" si="24"/>
        <v>0</v>
      </c>
      <c r="AH36" s="173">
        <f>+V36+Y36+AB36+AE36</f>
        <v>0</v>
      </c>
      <c r="AI36" s="251" t="str">
        <f>+GameSheet!K35</f>
        <v>-</v>
      </c>
      <c r="AK36" s="169">
        <f>+GameMember!K6</f>
        <v>22</v>
      </c>
      <c r="AL36" s="174" t="str">
        <f t="array" ref="AL36">IF(AK36="","",IF(SUM(IF(AK36=Player_Shot!$C$49:$L$49,1,0))=0,"",SUM(IF(AK36=Player_Shot!$C$49:$L$49,1,0))))</f>
        <v/>
      </c>
      <c r="AM36" s="175" t="str">
        <f t="array" ref="AM36">IF(AK36="","",IF(SUM(IF(AK36=Player_Shot!$N$49:$W$49,1,0))=0,"",SUM(IF(AK36=Player_Shot!$N$49:$W$49,1,0))))</f>
        <v/>
      </c>
      <c r="AN36" s="175" t="str">
        <f t="array" ref="AN36">IF(AK36="","",IF(SUM(IF(AK36=Player_Shot!$Y$49:$AH$49,1,0))=0,"",SUM(IF(AK36=Player_Shot!$Y$49:$AH$49,1,0))))</f>
        <v/>
      </c>
      <c r="AO36" s="175" t="str">
        <f t="array" ref="AO36">IF(AK36="","",IF(SUM(IF(AK36=Player_Shot!$AJ$49:$AN$49,1,0))=0,"",SUM(IF(AK36=Player_Shot!$AJ$49:$AN$49,1,0))))</f>
        <v/>
      </c>
      <c r="AP36" s="197">
        <f t="shared" ref="AP36:AP57" si="25">SUM(AL36,AM36,AN36,AO36)</f>
        <v>0</v>
      </c>
      <c r="AQ36" s="251" t="str">
        <f>+GameSheet!K35</f>
        <v>-</v>
      </c>
      <c r="AS36" s="352">
        <f t="shared" ref="AS36:AS57" si="26">+P36+AH36+AP36</f>
        <v>0</v>
      </c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</row>
    <row r="37" spans="1:72" ht="20.25" customHeight="1" x14ac:dyDescent="0.2">
      <c r="A37" s="180" t="str">
        <f>+GameMember!K7</f>
        <v/>
      </c>
      <c r="B37" s="177" t="str">
        <f t="array" ref="B37">IF(A37="","",IF(SUM(IF(A37=Player_Shot!$C$38:$L$40,1,0))=0,"",SUM(IF(A37=Player_Shot!$C$38:$L$40,1,0))))</f>
        <v/>
      </c>
      <c r="C37" s="177" t="str">
        <f t="array" ref="C37">IF(A37="","",IF(SUM(IF(A37=Player_Shot!$C$33:$L$37,1,0))=0,"",SUM(IF(A37=Player_Shot!$C$33:$L$37,1,0))))</f>
        <v/>
      </c>
      <c r="D37" s="178">
        <f t="shared" si="14"/>
        <v>0</v>
      </c>
      <c r="E37" s="177" t="str">
        <f t="array" ref="E37">IF(A37="","",IF(SUM(IF(A37=Player_Shot!$N$38:$W$40,1,0))=0,"",SUM(IF(A37=Player_Shot!$N$38:$W$40,1,0))))</f>
        <v/>
      </c>
      <c r="F37" s="177" t="str">
        <f t="array" ref="F37">IF(A37="","",IF(SUM(IF(A37=Player_Shot!$N$33:$W$37,1,0))=0,"",SUM(IF(A37=Player_Shot!$N$33:$W$37,1,0))))</f>
        <v/>
      </c>
      <c r="G37" s="178">
        <f t="shared" si="15"/>
        <v>0</v>
      </c>
      <c r="H37" s="177" t="str">
        <f t="array" ref="H37">IF(A37="","",IF(SUM(IF(A37=Player_Shot!$Y$38:$AH$40,1,0))=0,"",SUM(IF(A37=Player_Shot!$Y$38:$AH$40,1,0))))</f>
        <v/>
      </c>
      <c r="I37" s="177" t="str">
        <f t="array" ref="I37">IF(A37="","",IF(SUM(IF(A37=Player_Shot!$Y$33:$AH$37,1,0))=0,"",SUM(IF(A37=Player_Shot!$Y$33:$AH$37,1,0))))</f>
        <v/>
      </c>
      <c r="J37" s="178">
        <f t="shared" si="16"/>
        <v>0</v>
      </c>
      <c r="K37" s="177" t="str">
        <f t="array" ref="K37">IF(A37="","",IF(SUM(IF(A37=Player_Shot!$AJ$38:$AN$40,1,0))=0,"",SUM(IF(A37=Player_Shot!$AJ$38:$AN$40,1,0))))</f>
        <v/>
      </c>
      <c r="L37" s="177" t="str">
        <f t="array" ref="L37">IF(A37="","",IF(SUM(IF(A37=Player_Shot!$AJ$33:$AN$37,1,0))=0,"",SUM(IF(A37=Player_Shot!$AJ$33:$AN$37,1,0))))</f>
        <v/>
      </c>
      <c r="M37" s="178">
        <f t="shared" si="17"/>
        <v>0</v>
      </c>
      <c r="N37" s="178">
        <f t="shared" si="18"/>
        <v>0</v>
      </c>
      <c r="O37" s="178">
        <f t="shared" si="18"/>
        <v>0</v>
      </c>
      <c r="P37" s="179">
        <f t="shared" si="19"/>
        <v>0</v>
      </c>
      <c r="Q37" s="253" t="str">
        <f>+GameSheet!K36</f>
        <v>-</v>
      </c>
      <c r="R37" s="154"/>
      <c r="S37" s="180" t="str">
        <f>+GameMember!K7</f>
        <v/>
      </c>
      <c r="T37" s="176" t="str">
        <f t="array" ref="T37">IF(S37="","",IF(SUM(IF(S37=Player_Shot!$C$46:$L$48,1,0))=0,"",SUM(IF(S37=Player_Shot!$C$46:$L$48,1,0))))</f>
        <v/>
      </c>
      <c r="U37" s="178" t="str">
        <f t="array" ref="U37">IF(S37="","",IF(SUM(IF(S37=Player_Shot!$C$41:$L$45,1,0))=0,"",SUM(IF(S37=Player_Shot!$C$41:$L$45,1,0))))</f>
        <v/>
      </c>
      <c r="V37" s="178">
        <f t="shared" si="20"/>
        <v>0</v>
      </c>
      <c r="W37" s="177" t="str">
        <f t="array" ref="W37">IF(S37="","",IF(SUM(IF(S37=Player_Shot!$N$46:$W$48,1,0))=0,"",SUM(IF(S37=Player_Shot!$N$46:$W$48,1,0))))</f>
        <v/>
      </c>
      <c r="X37" s="177" t="str">
        <f t="array" ref="X37">IF(S37="","",IF(SUM(IF(S37=Player_Shot!$N$41:$W$45,1,0))=0,"",SUM(IF(S37=Player_Shot!$N$41:$W$45,1,0))))</f>
        <v/>
      </c>
      <c r="Y37" s="178">
        <f t="shared" si="21"/>
        <v>0</v>
      </c>
      <c r="Z37" s="177" t="str">
        <f t="array" ref="Z37">IF(S37="","",IF(SUM(IF(S37=Player_Shot!$Y$46:$AH$48,1,0))=0,"",SUM(IF(S37=Player_Shot!$Y$46:$AH$48,1,0))))</f>
        <v/>
      </c>
      <c r="AA37" s="177" t="str">
        <f t="array" ref="AA37">IF(S37="","",IF(SUM(IF(S37=Player_Shot!$Y$41:$AH$45,1,0))=0,"",SUM(IF(S37=Player_Shot!$Y$41:$AH$45,1,0))))</f>
        <v/>
      </c>
      <c r="AB37" s="178">
        <f t="shared" si="22"/>
        <v>0</v>
      </c>
      <c r="AC37" s="177" t="str">
        <f t="array" ref="AC37">IF(S37="","",IF(SUM(IF(S37=Player_Shot!$AJ$46:$AN$48,1,0))=0,"",SUM(IF(S37=Player_Shot!$AJ$46:$AN$48,1,0))))</f>
        <v/>
      </c>
      <c r="AD37" s="177" t="str">
        <f t="array" ref="AD37">IF(S37="","",IF(SUM(IF(S37=Player_Shot!$AJ$41:$AN$45,1,0))=0,"",SUM(IF(S37=Player_Shot!$AJ$41:$AN$45,1,0))))</f>
        <v/>
      </c>
      <c r="AE37" s="178">
        <f t="shared" si="23"/>
        <v>0</v>
      </c>
      <c r="AF37" s="178">
        <f t="shared" si="24"/>
        <v>0</v>
      </c>
      <c r="AG37" s="178">
        <f t="shared" si="24"/>
        <v>0</v>
      </c>
      <c r="AH37" s="179">
        <f>+V37+Y37+AB37+AE37</f>
        <v>0</v>
      </c>
      <c r="AI37" s="253" t="str">
        <f>+GameSheet!K36</f>
        <v>-</v>
      </c>
      <c r="AK37" s="180" t="str">
        <f>+GameMember!K7</f>
        <v/>
      </c>
      <c r="AL37" s="181" t="str">
        <f t="array" ref="AL37">IF(AK37="","",IF(SUM(IF(AK37=Player_Shot!$C$49:$L$49,1,0))=0,"",SUM(IF(AK37=Player_Shot!$C$49:$L$49,1,0))))</f>
        <v/>
      </c>
      <c r="AM37" s="182" t="str">
        <f t="array" ref="AM37">IF(AK37="","",IF(SUM(IF(AK37=Player_Shot!$N$49:$W$49,1,0))=0,"",SUM(IF(AK37=Player_Shot!$N$49:$W$49,1,0))))</f>
        <v/>
      </c>
      <c r="AN37" s="182" t="str">
        <f t="array" ref="AN37">IF(AK37="","",IF(SUM(IF(AK37=Player_Shot!$Y$49:$AH$49,1,0))=0,"",SUM(IF(AK37=Player_Shot!$Y$49:$AH$49,1,0))))</f>
        <v/>
      </c>
      <c r="AO37" s="182" t="str">
        <f t="array" ref="AO37">IF(AK37="","",IF(SUM(IF(AK37=Player_Shot!$AJ$49:$AN$49,1,0))=0,"",SUM(IF(AK37=Player_Shot!$AJ$49:$AN$49,1,0))))</f>
        <v/>
      </c>
      <c r="AP37" s="198">
        <f t="shared" si="25"/>
        <v>0</v>
      </c>
      <c r="AQ37" s="253" t="str">
        <f>+GameSheet!K36</f>
        <v>-</v>
      </c>
      <c r="AS37" s="352">
        <f t="shared" si="26"/>
        <v>0</v>
      </c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</row>
    <row r="38" spans="1:72" ht="20.25" customHeight="1" x14ac:dyDescent="0.2">
      <c r="A38" s="160" t="str">
        <f>+GameMember!K8</f>
        <v/>
      </c>
      <c r="B38" s="161" t="str">
        <f t="array" ref="B38">IF(A38="","",IF(SUM(IF(A38=Player_Shot!$C$38:$L$40,1,0))=0,"",SUM(IF(A38=Player_Shot!$C$38:$L$40,1,0))))</f>
        <v/>
      </c>
      <c r="C38" s="161" t="str">
        <f t="array" ref="C38">IF(A38="","",IF(SUM(IF(A38=Player_Shot!$C$33:$L$37,1,0))=0,"",SUM(IF(A38=Player_Shot!$C$33:$L$37,1,0))))</f>
        <v/>
      </c>
      <c r="D38" s="162">
        <f t="shared" si="14"/>
        <v>0</v>
      </c>
      <c r="E38" s="161" t="str">
        <f t="array" ref="E38">IF(A38="","",IF(SUM(IF(A38=Player_Shot!$N$38:$W$40,1,0))=0,"",SUM(IF(A38=Player_Shot!$N$38:$W$40,1,0))))</f>
        <v/>
      </c>
      <c r="F38" s="161" t="str">
        <f t="array" ref="F38">IF(A38="","",IF(SUM(IF(A38=Player_Shot!$N$33:$W$37,1,0))=0,"",SUM(IF(A38=Player_Shot!$N$33:$W$37,1,0))))</f>
        <v/>
      </c>
      <c r="G38" s="163">
        <f t="shared" si="15"/>
        <v>0</v>
      </c>
      <c r="H38" s="161" t="str">
        <f t="array" ref="H38">IF(A38="","",IF(SUM(IF(A38=Player_Shot!$Y$38:$AH$40,1,0))=0,"",SUM(IF(A38=Player_Shot!$Y$38:$AH$40,1,0))))</f>
        <v/>
      </c>
      <c r="I38" s="161" t="str">
        <f t="array" ref="I38">IF(A38="","",IF(SUM(IF(A38=Player_Shot!$Y$33:$AH$37,1,0))=0,"",SUM(IF(A38=Player_Shot!$Y$33:$AH$37,1,0))))</f>
        <v/>
      </c>
      <c r="J38" s="163">
        <f t="shared" si="16"/>
        <v>0</v>
      </c>
      <c r="K38" s="161" t="str">
        <f t="array" ref="K38">IF(A38="","",IF(SUM(IF(A38=Player_Shot!$AJ$38:$AN$40,1,0))=0,"",SUM(IF(A38=Player_Shot!$AJ$38:$AN$40,1,0))))</f>
        <v/>
      </c>
      <c r="L38" s="161" t="str">
        <f t="array" ref="L38">IF(A38="","",IF(SUM(IF(A38=Player_Shot!$AJ$33:$AN$37,1,0))=0,"",SUM(IF(A38=Player_Shot!$AJ$33:$AN$37,1,0))))</f>
        <v/>
      </c>
      <c r="M38" s="163">
        <f t="shared" si="17"/>
        <v>0</v>
      </c>
      <c r="N38" s="163">
        <f t="shared" si="18"/>
        <v>0</v>
      </c>
      <c r="O38" s="163">
        <f t="shared" si="18"/>
        <v>0</v>
      </c>
      <c r="P38" s="184">
        <f t="shared" si="19"/>
        <v>0</v>
      </c>
      <c r="Q38" s="250" t="str">
        <f>+GameSheet!K37</f>
        <v>-</v>
      </c>
      <c r="R38" s="154"/>
      <c r="S38" s="160" t="str">
        <f>+GameMember!K8</f>
        <v/>
      </c>
      <c r="T38" s="195" t="str">
        <f t="array" ref="T38">IF(S38="","",IF(SUM(IF(S38=Player_Shot!$C$46:$L$48,1,0))=0,"",SUM(IF(S38=Player_Shot!$C$46:$L$48,1,0))))</f>
        <v/>
      </c>
      <c r="U38" s="163" t="str">
        <f t="array" ref="U38">IF(S38="","",IF(SUM(IF(S38=Player_Shot!$C$41:$L$45,1,0))=0,"",SUM(IF(S38=Player_Shot!$C$41:$L$45,1,0))))</f>
        <v/>
      </c>
      <c r="V38" s="163">
        <f t="shared" si="20"/>
        <v>0</v>
      </c>
      <c r="W38" s="165" t="str">
        <f t="array" ref="W38">IF(S38="","",IF(SUM(IF(S38=Player_Shot!$N$46:$W$48,1,0))=0,"",SUM(IF(S38=Player_Shot!$N$46:$W$48,1,0))))</f>
        <v/>
      </c>
      <c r="X38" s="165" t="str">
        <f t="array" ref="X38">IF(S38="","",IF(SUM(IF(S38=Player_Shot!$N$41:$W$45,1,0))=0,"",SUM(IF(S38=Player_Shot!$N$41:$W$45,1,0))))</f>
        <v/>
      </c>
      <c r="Y38" s="163">
        <f t="shared" si="21"/>
        <v>0</v>
      </c>
      <c r="Z38" s="165" t="str">
        <f t="array" ref="Z38">IF(S38="","",IF(SUM(IF(S38=Player_Shot!$Y$46:$AH$48,1,0))=0,"",SUM(IF(S38=Player_Shot!$Y$46:$AH$48,1,0))))</f>
        <v/>
      </c>
      <c r="AA38" s="165" t="str">
        <f t="array" ref="AA38">IF(S38="","",IF(SUM(IF(S38=Player_Shot!$Y$41:$AH$45,1,0))=0,"",SUM(IF(S38=Player_Shot!$Y$41:$AH$45,1,0))))</f>
        <v/>
      </c>
      <c r="AB38" s="163">
        <f t="shared" si="22"/>
        <v>0</v>
      </c>
      <c r="AC38" s="165" t="str">
        <f t="array" ref="AC38">IF(S38="","",IF(SUM(IF(S38=Player_Shot!$AJ$46:$AN$48,1,0))=0,"",SUM(IF(S38=Player_Shot!$AJ$46:$AN$48,1,0))))</f>
        <v/>
      </c>
      <c r="AD38" s="165" t="str">
        <f t="array" ref="AD38">IF(S38="","",IF(SUM(IF(S38=Player_Shot!$AJ$41:$AN$45,1,0))=0,"",SUM(IF(S38=Player_Shot!$AJ$41:$AN$45,1,0))))</f>
        <v/>
      </c>
      <c r="AE38" s="163">
        <f t="shared" si="23"/>
        <v>0</v>
      </c>
      <c r="AF38" s="163">
        <f t="shared" si="24"/>
        <v>0</v>
      </c>
      <c r="AG38" s="163">
        <f t="shared" si="24"/>
        <v>0</v>
      </c>
      <c r="AH38" s="184">
        <f>+V38+Y38+AB38+AE38</f>
        <v>0</v>
      </c>
      <c r="AI38" s="250" t="str">
        <f>+GameSheet!K37</f>
        <v>-</v>
      </c>
      <c r="AK38" s="183" t="str">
        <f>+GameMember!K8</f>
        <v/>
      </c>
      <c r="AL38" s="185" t="str">
        <f t="array" ref="AL38">IF(AK38="","",IF(SUM(IF(AK38=Player_Shot!$C$49:$L$49,1,0))=0,"",SUM(IF(AK38=Player_Shot!$C$49:$L$49,1,0))))</f>
        <v/>
      </c>
      <c r="AM38" s="186" t="str">
        <f t="array" ref="AM38">IF(AK38="","",IF(SUM(IF(AK38=Player_Shot!$N$49:$W$49,1,0))=0,"",SUM(IF(AK38=Player_Shot!$N$49:$W$49,1,0))))</f>
        <v/>
      </c>
      <c r="AN38" s="186" t="str">
        <f t="array" ref="AN38">IF(AK38="","",IF(SUM(IF(AK38=Player_Shot!$Y$49:$AH$49,1,0))=0,"",SUM(IF(AK38=Player_Shot!$Y$49:$AH$49,1,0))))</f>
        <v/>
      </c>
      <c r="AO38" s="186" t="str">
        <f t="array" ref="AO38">IF(AK38="","",IF(SUM(IF(AK38=Player_Shot!$AJ$49:$AN$49,1,0))=0,"",SUM(IF(AK38=Player_Shot!$AJ$49:$AN$49,1,0))))</f>
        <v/>
      </c>
      <c r="AP38" s="199">
        <f t="shared" si="25"/>
        <v>0</v>
      </c>
      <c r="AQ38" s="252" t="str">
        <f>+GameSheet!K37</f>
        <v>-</v>
      </c>
      <c r="AS38" s="352">
        <f t="shared" si="26"/>
        <v>0</v>
      </c>
      <c r="AZ38" s="351"/>
      <c r="BA38" s="351"/>
      <c r="BB38" s="351"/>
      <c r="BC38" s="351"/>
      <c r="BD38" s="351"/>
      <c r="BE38" s="351"/>
      <c r="BF38" s="351"/>
      <c r="BG38" s="351"/>
      <c r="BH38" s="351"/>
      <c r="BI38" s="351"/>
      <c r="BJ38" s="351"/>
      <c r="BK38" s="351"/>
      <c r="BL38" s="351"/>
      <c r="BM38" s="351"/>
      <c r="BN38" s="351"/>
      <c r="BO38" s="351"/>
      <c r="BP38" s="351"/>
      <c r="BQ38" s="351"/>
      <c r="BR38" s="351"/>
      <c r="BS38" s="351"/>
      <c r="BT38" s="351"/>
    </row>
    <row r="39" spans="1:72" ht="20.25" customHeight="1" x14ac:dyDescent="0.2">
      <c r="A39" s="160" t="str">
        <f>+GameMember!K9</f>
        <v/>
      </c>
      <c r="B39" s="161" t="str">
        <f t="array" ref="B39">IF(A39="","",IF(SUM(IF(A39=Player_Shot!$C$38:$L$40,1,0))=0,"",SUM(IF(A39=Player_Shot!$C$38:$L$40,1,0))))</f>
        <v/>
      </c>
      <c r="C39" s="161" t="str">
        <f t="array" ref="C39">IF(A39="","",IF(SUM(IF(A39=Player_Shot!$C$33:$L$37,1,0))=0,"",SUM(IF(A39=Player_Shot!$C$33:$L$37,1,0))))</f>
        <v/>
      </c>
      <c r="D39" s="162">
        <f t="shared" si="14"/>
        <v>0</v>
      </c>
      <c r="E39" s="161" t="str">
        <f t="array" ref="E39">IF(A39="","",IF(SUM(IF(A39=Player_Shot!$N$38:$W$40,1,0))=0,"",SUM(IF(A39=Player_Shot!$N$38:$W$40,1,0))))</f>
        <v/>
      </c>
      <c r="F39" s="161" t="str">
        <f t="array" ref="F39">IF(A39="","",IF(SUM(IF(A39=Player_Shot!$N$33:$W$37,1,0))=0,"",SUM(IF(A39=Player_Shot!$N$33:$W$37,1,0))))</f>
        <v/>
      </c>
      <c r="G39" s="163">
        <f t="shared" si="15"/>
        <v>0</v>
      </c>
      <c r="H39" s="161" t="str">
        <f t="array" ref="H39">IF(A39="","",IF(SUM(IF(A39=Player_Shot!$Y$38:$AH$40,1,0))=0,"",SUM(IF(A39=Player_Shot!$Y$38:$AH$40,1,0))))</f>
        <v/>
      </c>
      <c r="I39" s="161" t="str">
        <f t="array" ref="I39">IF(A39="","",IF(SUM(IF(A39=Player_Shot!$Y$33:$AH$37,1,0))=0,"",SUM(IF(A39=Player_Shot!$Y$33:$AH$37,1,0))))</f>
        <v/>
      </c>
      <c r="J39" s="163">
        <f t="shared" si="16"/>
        <v>0</v>
      </c>
      <c r="K39" s="161" t="str">
        <f t="array" ref="K39">IF(A39="","",IF(SUM(IF(A39=Player_Shot!$AJ$38:$AN$40,1,0))=0,"",SUM(IF(A39=Player_Shot!$AJ$38:$AN$40,1,0))))</f>
        <v/>
      </c>
      <c r="L39" s="161" t="str">
        <f t="array" ref="L39">IF(A39="","",IF(SUM(IF(A39=Player_Shot!$AJ$33:$AN$37,1,0))=0,"",SUM(IF(A39=Player_Shot!$AJ$33:$AN$37,1,0))))</f>
        <v/>
      </c>
      <c r="M39" s="163">
        <f t="shared" si="17"/>
        <v>0</v>
      </c>
      <c r="N39" s="163">
        <f t="shared" si="18"/>
        <v>0</v>
      </c>
      <c r="O39" s="163">
        <f t="shared" si="18"/>
        <v>0</v>
      </c>
      <c r="P39" s="184">
        <f t="shared" si="19"/>
        <v>0</v>
      </c>
      <c r="Q39" s="250" t="str">
        <f>+GameSheet!K38</f>
        <v>-</v>
      </c>
      <c r="R39" s="154"/>
      <c r="S39" s="160" t="str">
        <f>+GameMember!K9</f>
        <v/>
      </c>
      <c r="T39" s="195" t="str">
        <f t="array" ref="T39">IF(S39="","",IF(SUM(IF(S39=Player_Shot!$C$46:$L$48,1,0))=0,"",SUM(IF(S39=Player_Shot!$C$46:$L$48,1,0))))</f>
        <v/>
      </c>
      <c r="U39" s="163" t="str">
        <f t="array" ref="U39">IF(S39="","",IF(SUM(IF(S39=Player_Shot!$C$41:$L$45,1,0))=0,"",SUM(IF(S39=Player_Shot!$C$41:$L$45,1,0))))</f>
        <v/>
      </c>
      <c r="V39" s="163">
        <f t="shared" si="20"/>
        <v>0</v>
      </c>
      <c r="W39" s="165" t="str">
        <f t="array" ref="W39">IF(S39="","",IF(SUM(IF(S39=Player_Shot!$N$46:$W$48,1,0))=0,"",SUM(IF(S39=Player_Shot!$N$46:$W$48,1,0))))</f>
        <v/>
      </c>
      <c r="X39" s="165" t="str">
        <f t="array" ref="X39">IF(S39="","",IF(SUM(IF(S39=Player_Shot!$N$41:$W$45,1,0))=0,"",SUM(IF(S39=Player_Shot!$N$41:$W$45,1,0))))</f>
        <v/>
      </c>
      <c r="Y39" s="163">
        <f t="shared" si="21"/>
        <v>0</v>
      </c>
      <c r="Z39" s="165" t="str">
        <f t="array" ref="Z39">IF(S39="","",IF(SUM(IF(S39=Player_Shot!$Y$46:$AH$48,1,0))=0,"",SUM(IF(S39=Player_Shot!$Y$46:$AH$48,1,0))))</f>
        <v/>
      </c>
      <c r="AA39" s="165" t="str">
        <f t="array" ref="AA39">IF(S39="","",IF(SUM(IF(S39=Player_Shot!$Y$41:$AH$45,1,0))=0,"",SUM(IF(S39=Player_Shot!$Y$41:$AH$45,1,0))))</f>
        <v/>
      </c>
      <c r="AB39" s="163">
        <f t="shared" si="22"/>
        <v>0</v>
      </c>
      <c r="AC39" s="165" t="str">
        <f t="array" ref="AC39">IF(S39="","",IF(SUM(IF(S39=Player_Shot!$AJ$46:$AN$48,1,0))=0,"",SUM(IF(S39=Player_Shot!$AJ$46:$AN$48,1,0))))</f>
        <v/>
      </c>
      <c r="AD39" s="165" t="str">
        <f t="array" ref="AD39">IF(S39="","",IF(SUM(IF(S39=Player_Shot!$AJ$41:$AN$45,1,0))=0,"",SUM(IF(S39=Player_Shot!$AJ$41:$AN$45,1,0))))</f>
        <v/>
      </c>
      <c r="AE39" s="163">
        <f t="shared" si="23"/>
        <v>0</v>
      </c>
      <c r="AF39" s="163">
        <f t="shared" si="24"/>
        <v>0</v>
      </c>
      <c r="AG39" s="163">
        <f t="shared" si="24"/>
        <v>0</v>
      </c>
      <c r="AH39" s="184">
        <f t="shared" ref="AH39:AH58" si="27">+V39+Y39+AB39+AE39</f>
        <v>0</v>
      </c>
      <c r="AI39" s="250" t="str">
        <f>+GameSheet!K38</f>
        <v>-</v>
      </c>
      <c r="AK39" s="183" t="str">
        <f>+GameMember!K9</f>
        <v/>
      </c>
      <c r="AL39" s="185" t="str">
        <f t="array" ref="AL39">IF(AK39="","",IF(SUM(IF(AK39=Player_Shot!$C$49:$L$49,1,0))=0,"",SUM(IF(AK39=Player_Shot!$C$49:$L$49,1,0))))</f>
        <v/>
      </c>
      <c r="AM39" s="186" t="str">
        <f t="array" ref="AM39">IF(AK39="","",IF(SUM(IF(AK39=Player_Shot!$N$49:$W$49,1,0))=0,"",SUM(IF(AK39=Player_Shot!$N$49:$W$49,1,0))))</f>
        <v/>
      </c>
      <c r="AN39" s="186" t="str">
        <f t="array" ref="AN39">IF(AK39="","",IF(SUM(IF(AK39=Player_Shot!$Y$49:$AH$49,1,0))=0,"",SUM(IF(AK39=Player_Shot!$Y$49:$AH$49,1,0))))</f>
        <v/>
      </c>
      <c r="AO39" s="186" t="str">
        <f t="array" ref="AO39">IF(AK39="","",IF(SUM(IF(AK39=Player_Shot!$AJ$49:$AN$49,1,0))=0,"",SUM(IF(AK39=Player_Shot!$AJ$49:$AN$49,1,0))))</f>
        <v/>
      </c>
      <c r="AP39" s="199">
        <f t="shared" si="25"/>
        <v>0</v>
      </c>
      <c r="AQ39" s="252" t="str">
        <f>+GameSheet!K38</f>
        <v>-</v>
      </c>
      <c r="AS39" s="352">
        <f t="shared" si="26"/>
        <v>0</v>
      </c>
      <c r="AZ39" s="351"/>
      <c r="BA39" s="351"/>
      <c r="BB39" s="351"/>
      <c r="BC39" s="351"/>
      <c r="BD39" s="351"/>
      <c r="BE39" s="351"/>
      <c r="BF39" s="351"/>
      <c r="BG39" s="351"/>
      <c r="BH39" s="351"/>
      <c r="BI39" s="351"/>
      <c r="BJ39" s="351"/>
      <c r="BK39" s="351"/>
      <c r="BL39" s="351"/>
      <c r="BM39" s="351"/>
      <c r="BN39" s="351"/>
      <c r="BO39" s="351"/>
      <c r="BP39" s="351"/>
      <c r="BQ39" s="351"/>
      <c r="BR39" s="351"/>
      <c r="BS39" s="351"/>
      <c r="BT39" s="351"/>
    </row>
    <row r="40" spans="1:72" ht="20.25" customHeight="1" x14ac:dyDescent="0.2">
      <c r="A40" s="160" t="str">
        <f>+GameMember!K10</f>
        <v/>
      </c>
      <c r="B40" s="161" t="str">
        <f t="array" ref="B40">IF(A40="","",IF(SUM(IF(A40=Player_Shot!$C$38:$L$40,1,0))=0,"",SUM(IF(A40=Player_Shot!$C$38:$L$40,1,0))))</f>
        <v/>
      </c>
      <c r="C40" s="161" t="str">
        <f t="array" ref="C40">IF(A40="","",IF(SUM(IF(A40=Player_Shot!$C$33:$L$37,1,0))=0,"",SUM(IF(A40=Player_Shot!$C$33:$L$37,1,0))))</f>
        <v/>
      </c>
      <c r="D40" s="162">
        <f t="shared" si="14"/>
        <v>0</v>
      </c>
      <c r="E40" s="161" t="str">
        <f t="array" ref="E40">IF(A40="","",IF(SUM(IF(A40=Player_Shot!$N$38:$W$40,1,0))=0,"",SUM(IF(A40=Player_Shot!$N$38:$W$40,1,0))))</f>
        <v/>
      </c>
      <c r="F40" s="161" t="str">
        <f t="array" ref="F40">IF(A40="","",IF(SUM(IF(A40=Player_Shot!$N$33:$W$37,1,0))=0,"",SUM(IF(A40=Player_Shot!$N$33:$W$37,1,0))))</f>
        <v/>
      </c>
      <c r="G40" s="163">
        <f t="shared" si="15"/>
        <v>0</v>
      </c>
      <c r="H40" s="161" t="str">
        <f t="array" ref="H40">IF(A40="","",IF(SUM(IF(A40=Player_Shot!$Y$38:$AH$40,1,0))=0,"",SUM(IF(A40=Player_Shot!$Y$38:$AH$40,1,0))))</f>
        <v/>
      </c>
      <c r="I40" s="161" t="str">
        <f t="array" ref="I40">IF(A40="","",IF(SUM(IF(A40=Player_Shot!$Y$33:$AH$37,1,0))=0,"",SUM(IF(A40=Player_Shot!$Y$33:$AH$37,1,0))))</f>
        <v/>
      </c>
      <c r="J40" s="163">
        <f t="shared" si="16"/>
        <v>0</v>
      </c>
      <c r="K40" s="161" t="str">
        <f t="array" ref="K40">IF(A40="","",IF(SUM(IF(A40=Player_Shot!$AJ$38:$AN$40,1,0))=0,"",SUM(IF(A40=Player_Shot!$AJ$38:$AN$40,1,0))))</f>
        <v/>
      </c>
      <c r="L40" s="161" t="str">
        <f t="array" ref="L40">IF(A40="","",IF(SUM(IF(A40=Player_Shot!$AJ$33:$AN$37,1,0))=0,"",SUM(IF(A40=Player_Shot!$AJ$33:$AN$37,1,0))))</f>
        <v/>
      </c>
      <c r="M40" s="163">
        <f t="shared" si="17"/>
        <v>0</v>
      </c>
      <c r="N40" s="163">
        <f t="shared" si="18"/>
        <v>0</v>
      </c>
      <c r="O40" s="163">
        <f t="shared" si="18"/>
        <v>0</v>
      </c>
      <c r="P40" s="184">
        <f t="shared" si="19"/>
        <v>0</v>
      </c>
      <c r="Q40" s="250" t="str">
        <f>+GameSheet!K39</f>
        <v>-</v>
      </c>
      <c r="R40" s="154"/>
      <c r="S40" s="160" t="str">
        <f>+GameMember!K10</f>
        <v/>
      </c>
      <c r="T40" s="195" t="str">
        <f t="array" ref="T40">IF(S40="","",IF(SUM(IF(S40=Player_Shot!$C$46:$L$48,1,0))=0,"",SUM(IF(S40=Player_Shot!$C$46:$L$48,1,0))))</f>
        <v/>
      </c>
      <c r="U40" s="163" t="str">
        <f t="array" ref="U40">IF(S40="","",IF(SUM(IF(S40=Player_Shot!$C$41:$L$45,1,0))=0,"",SUM(IF(S40=Player_Shot!$C$41:$L$45,1,0))))</f>
        <v/>
      </c>
      <c r="V40" s="163">
        <f t="shared" si="20"/>
        <v>0</v>
      </c>
      <c r="W40" s="165" t="str">
        <f t="array" ref="W40">IF(S40="","",IF(SUM(IF(S40=Player_Shot!$N$46:$W$48,1,0))=0,"",SUM(IF(S40=Player_Shot!$N$46:$W$48,1,0))))</f>
        <v/>
      </c>
      <c r="X40" s="165" t="str">
        <f t="array" ref="X40">IF(S40="","",IF(SUM(IF(S40=Player_Shot!$N$41:$W$45,1,0))=0,"",SUM(IF(S40=Player_Shot!$N$41:$W$45,1,0))))</f>
        <v/>
      </c>
      <c r="Y40" s="163">
        <f t="shared" si="21"/>
        <v>0</v>
      </c>
      <c r="Z40" s="165" t="str">
        <f t="array" ref="Z40">IF(S40="","",IF(SUM(IF(S40=Player_Shot!$Y$46:$AH$48,1,0))=0,"",SUM(IF(S40=Player_Shot!$Y$46:$AH$48,1,0))))</f>
        <v/>
      </c>
      <c r="AA40" s="165" t="str">
        <f t="array" ref="AA40">IF(S40="","",IF(SUM(IF(S40=Player_Shot!$Y$41:$AH$45,1,0))=0,"",SUM(IF(S40=Player_Shot!$Y$41:$AH$45,1,0))))</f>
        <v/>
      </c>
      <c r="AB40" s="163">
        <f t="shared" si="22"/>
        <v>0</v>
      </c>
      <c r="AC40" s="165" t="str">
        <f t="array" ref="AC40">IF(S40="","",IF(SUM(IF(S40=Player_Shot!$AJ$46:$AN$48,1,0))=0,"",SUM(IF(S40=Player_Shot!$AJ$46:$AN$48,1,0))))</f>
        <v/>
      </c>
      <c r="AD40" s="165" t="str">
        <f t="array" ref="AD40">IF(S40="","",IF(SUM(IF(S40=Player_Shot!$AJ$41:$AN$45,1,0))=0,"",SUM(IF(S40=Player_Shot!$AJ$41:$AN$45,1,0))))</f>
        <v/>
      </c>
      <c r="AE40" s="163">
        <f t="shared" si="23"/>
        <v>0</v>
      </c>
      <c r="AF40" s="163">
        <f t="shared" si="24"/>
        <v>0</v>
      </c>
      <c r="AG40" s="163">
        <f t="shared" si="24"/>
        <v>0</v>
      </c>
      <c r="AH40" s="184">
        <f t="shared" si="27"/>
        <v>0</v>
      </c>
      <c r="AI40" s="250" t="str">
        <f>+GameSheet!K39</f>
        <v>-</v>
      </c>
      <c r="AK40" s="183" t="str">
        <f>+GameMember!K10</f>
        <v/>
      </c>
      <c r="AL40" s="185" t="str">
        <f t="array" ref="AL40">IF(AK40="","",IF(SUM(IF(AK40=Player_Shot!$C$49:$L$49,1,0))=0,"",SUM(IF(AK40=Player_Shot!$C$49:$L$49,1,0))))</f>
        <v/>
      </c>
      <c r="AM40" s="186" t="str">
        <f t="array" ref="AM40">IF(AK40="","",IF(SUM(IF(AK40=Player_Shot!$N$49:$W$49,1,0))=0,"",SUM(IF(AK40=Player_Shot!$N$49:$W$49,1,0))))</f>
        <v/>
      </c>
      <c r="AN40" s="186" t="str">
        <f t="array" ref="AN40">IF(AK40="","",IF(SUM(IF(AK40=Player_Shot!$Y$49:$AH$49,1,0))=0,"",SUM(IF(AK40=Player_Shot!$Y$49:$AH$49,1,0))))</f>
        <v/>
      </c>
      <c r="AO40" s="186" t="str">
        <f t="array" ref="AO40">IF(AK40="","",IF(SUM(IF(AK40=Player_Shot!$AJ$49:$AN$49,1,0))=0,"",SUM(IF(AK40=Player_Shot!$AJ$49:$AN$49,1,0))))</f>
        <v/>
      </c>
      <c r="AP40" s="199">
        <f t="shared" si="25"/>
        <v>0</v>
      </c>
      <c r="AQ40" s="252" t="str">
        <f>+GameSheet!K39</f>
        <v>-</v>
      </c>
      <c r="AS40" s="352">
        <f t="shared" si="26"/>
        <v>0</v>
      </c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1"/>
      <c r="BM40" s="351"/>
      <c r="BN40" s="351"/>
      <c r="BO40" s="351"/>
      <c r="BP40" s="351"/>
      <c r="BQ40" s="351"/>
      <c r="BR40" s="351"/>
      <c r="BS40" s="351"/>
      <c r="BT40" s="351"/>
    </row>
    <row r="41" spans="1:72" ht="20.25" customHeight="1" x14ac:dyDescent="0.2">
      <c r="A41" s="169" t="str">
        <f>+GameMember!K11</f>
        <v/>
      </c>
      <c r="B41" s="171" t="str">
        <f t="array" ref="B41">IF(A41="","",IF(SUM(IF(A41=Player_Shot!$C$38:$L$40,1,0))=0,"",SUM(IF(A41=Player_Shot!$C$38:$L$40,1,0))))</f>
        <v/>
      </c>
      <c r="C41" s="171" t="str">
        <f t="array" ref="C41">IF(A41="","",IF(SUM(IF(A41=Player_Shot!$C$33:$L$37,1,0))=0,"",SUM(IF(A41=Player_Shot!$C$33:$L$37,1,0))))</f>
        <v/>
      </c>
      <c r="D41" s="172">
        <f t="shared" si="14"/>
        <v>0</v>
      </c>
      <c r="E41" s="171" t="str">
        <f t="array" ref="E41">IF(A41="","",IF(SUM(IF(A41=Player_Shot!$N$38:$W$40,1,0))=0,"",SUM(IF(A41=Player_Shot!$N$38:$W$40,1,0))))</f>
        <v/>
      </c>
      <c r="F41" s="171" t="str">
        <f t="array" ref="F41">IF(A41="","",IF(SUM(IF(A41=Player_Shot!$N$33:$W$37,1,0))=0,"",SUM(IF(A41=Player_Shot!$N$33:$W$37,1,0))))</f>
        <v/>
      </c>
      <c r="G41" s="172">
        <f t="shared" si="15"/>
        <v>0</v>
      </c>
      <c r="H41" s="171" t="str">
        <f t="array" ref="H41">IF(A41="","",IF(SUM(IF(A41=Player_Shot!$Y$38:$AH$40,1,0))=0,"",SUM(IF(A41=Player_Shot!$Y$38:$AH$40,1,0))))</f>
        <v/>
      </c>
      <c r="I41" s="171" t="str">
        <f t="array" ref="I41">IF(A41="","",IF(SUM(IF(A41=Player_Shot!$Y$33:$AH$37,1,0))=0,"",SUM(IF(A41=Player_Shot!$Y$33:$AH$37,1,0))))</f>
        <v/>
      </c>
      <c r="J41" s="172">
        <f t="shared" si="16"/>
        <v>0</v>
      </c>
      <c r="K41" s="171" t="str">
        <f t="array" ref="K41">IF(A41="","",IF(SUM(IF(A41=Player_Shot!$AJ$38:$AN$40,1,0))=0,"",SUM(IF(A41=Player_Shot!$AJ$38:$AN$40,1,0))))</f>
        <v/>
      </c>
      <c r="L41" s="171" t="str">
        <f t="array" ref="L41">IF(A41="","",IF(SUM(IF(A41=Player_Shot!$AJ$33:$AN$37,1,0))=0,"",SUM(IF(A41=Player_Shot!$AJ$33:$AN$37,1,0))))</f>
        <v/>
      </c>
      <c r="M41" s="172">
        <f t="shared" si="17"/>
        <v>0</v>
      </c>
      <c r="N41" s="172">
        <f t="shared" si="18"/>
        <v>0</v>
      </c>
      <c r="O41" s="172">
        <f t="shared" si="18"/>
        <v>0</v>
      </c>
      <c r="P41" s="173">
        <f t="shared" si="19"/>
        <v>0</v>
      </c>
      <c r="Q41" s="251" t="str">
        <f>+GameSheet!K40</f>
        <v>-</v>
      </c>
      <c r="R41" s="154"/>
      <c r="S41" s="169" t="str">
        <f>+GameMember!K11</f>
        <v/>
      </c>
      <c r="T41" s="170" t="str">
        <f t="array" ref="T41">IF(S41="","",IF(SUM(IF(S41=Player_Shot!$C$46:$L$48,1,0))=0,"",SUM(IF(S41=Player_Shot!$C$46:$L$48,1,0))))</f>
        <v/>
      </c>
      <c r="U41" s="172" t="str">
        <f t="array" ref="U41">IF(S41="","",IF(SUM(IF(S41=Player_Shot!$C$41:$L$45,1,0))=0,"",SUM(IF(S41=Player_Shot!$C$41:$L$45,1,0))))</f>
        <v/>
      </c>
      <c r="V41" s="172">
        <f t="shared" si="20"/>
        <v>0</v>
      </c>
      <c r="W41" s="171" t="str">
        <f t="array" ref="W41">IF(S41="","",IF(SUM(IF(S41=Player_Shot!$N$46:$W$48,1,0))=0,"",SUM(IF(S41=Player_Shot!$N$46:$W$48,1,0))))</f>
        <v/>
      </c>
      <c r="X41" s="171" t="str">
        <f t="array" ref="X41">IF(S41="","",IF(SUM(IF(S41=Player_Shot!$N$41:$W$45,1,0))=0,"",SUM(IF(S41=Player_Shot!$N$41:$W$45,1,0))))</f>
        <v/>
      </c>
      <c r="Y41" s="172">
        <f t="shared" si="21"/>
        <v>0</v>
      </c>
      <c r="Z41" s="171" t="str">
        <f t="array" ref="Z41">IF(S41="","",IF(SUM(IF(S41=Player_Shot!$Y$46:$AH$48,1,0))=0,"",SUM(IF(S41=Player_Shot!$Y$46:$AH$48,1,0))))</f>
        <v/>
      </c>
      <c r="AA41" s="171" t="str">
        <f t="array" ref="AA41">IF(S41="","",IF(SUM(IF(S41=Player_Shot!$Y$41:$AH$45,1,0))=0,"",SUM(IF(S41=Player_Shot!$Y$41:$AH$45,1,0))))</f>
        <v/>
      </c>
      <c r="AB41" s="172">
        <f t="shared" si="22"/>
        <v>0</v>
      </c>
      <c r="AC41" s="171" t="str">
        <f t="array" ref="AC41">IF(S41="","",IF(SUM(IF(S41=Player_Shot!$AJ$46:$AN$48,1,0))=0,"",SUM(IF(S41=Player_Shot!$AJ$46:$AN$48,1,0))))</f>
        <v/>
      </c>
      <c r="AD41" s="171" t="str">
        <f t="array" ref="AD41">IF(S41="","",IF(SUM(IF(S41=Player_Shot!$AJ$41:$AN$45,1,0))=0,"",SUM(IF(S41=Player_Shot!$AJ$41:$AN$45,1,0))))</f>
        <v/>
      </c>
      <c r="AE41" s="172">
        <f t="shared" si="23"/>
        <v>0</v>
      </c>
      <c r="AF41" s="172">
        <f t="shared" si="24"/>
        <v>0</v>
      </c>
      <c r="AG41" s="172">
        <f t="shared" si="24"/>
        <v>0</v>
      </c>
      <c r="AH41" s="173">
        <f t="shared" si="27"/>
        <v>0</v>
      </c>
      <c r="AI41" s="251" t="str">
        <f>+GameSheet!K40</f>
        <v>-</v>
      </c>
      <c r="AK41" s="169" t="str">
        <f>+GameMember!K11</f>
        <v/>
      </c>
      <c r="AL41" s="174" t="str">
        <f t="array" ref="AL41">IF(AK41="","",IF(SUM(IF(AK41=Player_Shot!$C$49:$L$49,1,0))=0,"",SUM(IF(AK41=Player_Shot!$C$49:$L$49,1,0))))</f>
        <v/>
      </c>
      <c r="AM41" s="175" t="str">
        <f t="array" ref="AM41">IF(AK41="","",IF(SUM(IF(AK41=Player_Shot!$N$49:$W$49,1,0))=0,"",SUM(IF(AK41=Player_Shot!$N$49:$W$49,1,0))))</f>
        <v/>
      </c>
      <c r="AN41" s="175" t="str">
        <f t="array" ref="AN41">IF(AK41="","",IF(SUM(IF(AK41=Player_Shot!$Y$49:$AH$49,1,0))=0,"",SUM(IF(AK41=Player_Shot!$Y$49:$AH$49,1,0))))</f>
        <v/>
      </c>
      <c r="AO41" s="175" t="str">
        <f t="array" ref="AO41">IF(AK41="","",IF(SUM(IF(AK41=Player_Shot!$AJ$49:$AN$49,1,0))=0,"",SUM(IF(AK41=Player_Shot!$AJ$49:$AN$49,1,0))))</f>
        <v/>
      </c>
      <c r="AP41" s="197">
        <f t="shared" si="25"/>
        <v>0</v>
      </c>
      <c r="AQ41" s="251" t="str">
        <f>+GameSheet!K40</f>
        <v>-</v>
      </c>
      <c r="AS41" s="352">
        <f t="shared" si="26"/>
        <v>0</v>
      </c>
      <c r="AZ41" s="351"/>
      <c r="BA41" s="351"/>
      <c r="BB41" s="351"/>
      <c r="BC41" s="351"/>
      <c r="BD41" s="351"/>
      <c r="BE41" s="351"/>
      <c r="BF41" s="351"/>
      <c r="BG41" s="351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</row>
    <row r="42" spans="1:72" ht="20.25" customHeight="1" x14ac:dyDescent="0.2">
      <c r="A42" s="180" t="str">
        <f>+GameMember!K12</f>
        <v/>
      </c>
      <c r="B42" s="177" t="str">
        <f t="array" ref="B42">IF(A42="","",IF(SUM(IF(A42=Player_Shot!$C$38:$L$40,1,0))=0,"",SUM(IF(A42=Player_Shot!$C$38:$L$40,1,0))))</f>
        <v/>
      </c>
      <c r="C42" s="177" t="str">
        <f t="array" ref="C42">IF(A42="","",IF(SUM(IF(A42=Player_Shot!$C$33:$L$37,1,0))=0,"",SUM(IF(A42=Player_Shot!$C$33:$L$37,1,0))))</f>
        <v/>
      </c>
      <c r="D42" s="178">
        <f t="shared" si="14"/>
        <v>0</v>
      </c>
      <c r="E42" s="177" t="str">
        <f t="array" ref="E42">IF(A42="","",IF(SUM(IF(A42=Player_Shot!$N$38:$W$40,1,0))=0,"",SUM(IF(A42=Player_Shot!$N$38:$W$40,1,0))))</f>
        <v/>
      </c>
      <c r="F42" s="177" t="str">
        <f t="array" ref="F42">IF(A42="","",IF(SUM(IF(A42=Player_Shot!$N$33:$W$37,1,0))=0,"",SUM(IF(A42=Player_Shot!$N$33:$W$37,1,0))))</f>
        <v/>
      </c>
      <c r="G42" s="178">
        <f t="shared" si="15"/>
        <v>0</v>
      </c>
      <c r="H42" s="177" t="str">
        <f t="array" ref="H42">IF(A42="","",IF(SUM(IF(A42=Player_Shot!$Y$38:$AH$40,1,0))=0,"",SUM(IF(A42=Player_Shot!$Y$38:$AH$40,1,0))))</f>
        <v/>
      </c>
      <c r="I42" s="177" t="str">
        <f t="array" ref="I42">IF(A42="","",IF(SUM(IF(A42=Player_Shot!$Y$33:$AH$37,1,0))=0,"",SUM(IF(A42=Player_Shot!$Y$33:$AH$37,1,0))))</f>
        <v/>
      </c>
      <c r="J42" s="178">
        <f t="shared" si="16"/>
        <v>0</v>
      </c>
      <c r="K42" s="177" t="str">
        <f t="array" ref="K42">IF(A42="","",IF(SUM(IF(A42=Player_Shot!$AJ$38:$AN$40,1,0))=0,"",SUM(IF(A42=Player_Shot!$AJ$38:$AN$40,1,0))))</f>
        <v/>
      </c>
      <c r="L42" s="177" t="str">
        <f t="array" ref="L42">IF(A42="","",IF(SUM(IF(A42=Player_Shot!$AJ$33:$AN$37,1,0))=0,"",SUM(IF(A42=Player_Shot!$AJ$33:$AN$37,1,0))))</f>
        <v/>
      </c>
      <c r="M42" s="178">
        <f t="shared" si="17"/>
        <v>0</v>
      </c>
      <c r="N42" s="178">
        <f t="shared" si="18"/>
        <v>0</v>
      </c>
      <c r="O42" s="178">
        <f t="shared" si="18"/>
        <v>0</v>
      </c>
      <c r="P42" s="179">
        <f t="shared" si="19"/>
        <v>0</v>
      </c>
      <c r="Q42" s="253" t="str">
        <f>+GameSheet!K41</f>
        <v>-</v>
      </c>
      <c r="R42" s="154"/>
      <c r="S42" s="180" t="str">
        <f>+GameMember!K12</f>
        <v/>
      </c>
      <c r="T42" s="176" t="str">
        <f t="array" ref="T42">IF(S42="","",IF(SUM(IF(S42=Player_Shot!$C$46:$L$48,1,0))=0,"",SUM(IF(S42=Player_Shot!$C$46:$L$48,1,0))))</f>
        <v/>
      </c>
      <c r="U42" s="178" t="str">
        <f t="array" ref="U42">IF(S42="","",IF(SUM(IF(S42=Player_Shot!$C$41:$L$45,1,0))=0,"",SUM(IF(S42=Player_Shot!$C$41:$L$45,1,0))))</f>
        <v/>
      </c>
      <c r="V42" s="178">
        <f t="shared" si="20"/>
        <v>0</v>
      </c>
      <c r="W42" s="177" t="str">
        <f t="array" ref="W42">IF(S42="","",IF(SUM(IF(S42=Player_Shot!$N$46:$W$48,1,0))=0,"",SUM(IF(S42=Player_Shot!$N$46:$W$48,1,0))))</f>
        <v/>
      </c>
      <c r="X42" s="177" t="str">
        <f t="array" ref="X42">IF(S42="","",IF(SUM(IF(S42=Player_Shot!$N$41:$W$45,1,0))=0,"",SUM(IF(S42=Player_Shot!$N$41:$W$45,1,0))))</f>
        <v/>
      </c>
      <c r="Y42" s="178">
        <f t="shared" si="21"/>
        <v>0</v>
      </c>
      <c r="Z42" s="177" t="str">
        <f t="array" ref="Z42">IF(S42="","",IF(SUM(IF(S42=Player_Shot!$Y$46:$AH$48,1,0))=0,"",SUM(IF(S42=Player_Shot!$Y$46:$AH$48,1,0))))</f>
        <v/>
      </c>
      <c r="AA42" s="177" t="str">
        <f t="array" ref="AA42">IF(S42="","",IF(SUM(IF(S42=Player_Shot!$Y$41:$AH$45,1,0))=0,"",SUM(IF(S42=Player_Shot!$Y$41:$AH$45,1,0))))</f>
        <v/>
      </c>
      <c r="AB42" s="178">
        <f t="shared" si="22"/>
        <v>0</v>
      </c>
      <c r="AC42" s="177" t="str">
        <f t="array" ref="AC42">IF(S42="","",IF(SUM(IF(S42=Player_Shot!$AJ$46:$AN$48,1,0))=0,"",SUM(IF(S42=Player_Shot!$AJ$46:$AN$48,1,0))))</f>
        <v/>
      </c>
      <c r="AD42" s="177" t="str">
        <f t="array" ref="AD42">IF(S42="","",IF(SUM(IF(S42=Player_Shot!$AJ$41:$AN$45,1,0))=0,"",SUM(IF(S42=Player_Shot!$AJ$41:$AN$45,1,0))))</f>
        <v/>
      </c>
      <c r="AE42" s="178">
        <f t="shared" si="23"/>
        <v>0</v>
      </c>
      <c r="AF42" s="178">
        <f t="shared" si="24"/>
        <v>0</v>
      </c>
      <c r="AG42" s="178">
        <f t="shared" si="24"/>
        <v>0</v>
      </c>
      <c r="AH42" s="179">
        <f t="shared" si="27"/>
        <v>0</v>
      </c>
      <c r="AI42" s="253" t="str">
        <f>+GameSheet!K41</f>
        <v>-</v>
      </c>
      <c r="AK42" s="180" t="str">
        <f>+GameMember!K12</f>
        <v/>
      </c>
      <c r="AL42" s="181" t="str">
        <f t="array" ref="AL42">IF(AK42="","",IF(SUM(IF(AK42=Player_Shot!$C$49:$L$49,1,0))=0,"",SUM(IF(AK42=Player_Shot!$C$49:$L$49,1,0))))</f>
        <v/>
      </c>
      <c r="AM42" s="182" t="str">
        <f t="array" ref="AM42">IF(AK42="","",IF(SUM(IF(AK42=Player_Shot!$N$49:$W$49,1,0))=0,"",SUM(IF(AK42=Player_Shot!$N$49:$W$49,1,0))))</f>
        <v/>
      </c>
      <c r="AN42" s="182" t="str">
        <f t="array" ref="AN42">IF(AK42="","",IF(SUM(IF(AK42=Player_Shot!$Y$49:$AH$49,1,0))=0,"",SUM(IF(AK42=Player_Shot!$Y$49:$AH$49,1,0))))</f>
        <v/>
      </c>
      <c r="AO42" s="182" t="str">
        <f t="array" ref="AO42">IF(AK42="","",IF(SUM(IF(AK42=Player_Shot!$AJ$49:$AN$49,1,0))=0,"",SUM(IF(AK42=Player_Shot!$AJ$49:$AN$49,1,0))))</f>
        <v/>
      </c>
      <c r="AP42" s="198">
        <f t="shared" si="25"/>
        <v>0</v>
      </c>
      <c r="AQ42" s="253" t="str">
        <f>+GameSheet!K41</f>
        <v>-</v>
      </c>
      <c r="AS42" s="352">
        <f t="shared" si="26"/>
        <v>0</v>
      </c>
      <c r="AZ42" s="351"/>
      <c r="BA42" s="351"/>
      <c r="BB42" s="351"/>
      <c r="BC42" s="351"/>
      <c r="BD42" s="351"/>
      <c r="BE42" s="351"/>
      <c r="BF42" s="351"/>
      <c r="BG42" s="351"/>
      <c r="BH42" s="351"/>
      <c r="BI42" s="351"/>
      <c r="BJ42" s="351"/>
      <c r="BK42" s="351"/>
      <c r="BL42" s="351"/>
      <c r="BM42" s="351"/>
      <c r="BN42" s="351"/>
      <c r="BO42" s="351"/>
      <c r="BP42" s="351"/>
      <c r="BQ42" s="351"/>
      <c r="BR42" s="351"/>
      <c r="BS42" s="351"/>
      <c r="BT42" s="351"/>
    </row>
    <row r="43" spans="1:72" ht="20.25" customHeight="1" x14ac:dyDescent="0.2">
      <c r="A43" s="160" t="str">
        <f>+GameMember!K13</f>
        <v/>
      </c>
      <c r="B43" s="161" t="str">
        <f t="array" ref="B43">IF(A43="","",IF(SUM(IF(A43=Player_Shot!$C$38:$L$40,1,0))=0,"",SUM(IF(A43=Player_Shot!$C$38:$L$40,1,0))))</f>
        <v/>
      </c>
      <c r="C43" s="161" t="str">
        <f t="array" ref="C43">IF(A43="","",IF(SUM(IF(A43=Player_Shot!$C$33:$L$37,1,0))=0,"",SUM(IF(A43=Player_Shot!$C$33:$L$37,1,0))))</f>
        <v/>
      </c>
      <c r="D43" s="162">
        <f t="shared" si="14"/>
        <v>0</v>
      </c>
      <c r="E43" s="161" t="str">
        <f t="array" ref="E43">IF(A43="","",IF(SUM(IF(A43=Player_Shot!$N$38:$W$40,1,0))=0,"",SUM(IF(A43=Player_Shot!$N$38:$W$40,1,0))))</f>
        <v/>
      </c>
      <c r="F43" s="161" t="str">
        <f t="array" ref="F43">IF(A43="","",IF(SUM(IF(A43=Player_Shot!$N$33:$W$37,1,0))=0,"",SUM(IF(A43=Player_Shot!$N$33:$W$37,1,0))))</f>
        <v/>
      </c>
      <c r="G43" s="163">
        <f t="shared" si="15"/>
        <v>0</v>
      </c>
      <c r="H43" s="161" t="str">
        <f t="array" ref="H43">IF(A43="","",IF(SUM(IF(A43=Player_Shot!$Y$38:$AH$40,1,0))=0,"",SUM(IF(A43=Player_Shot!$Y$38:$AH$40,1,0))))</f>
        <v/>
      </c>
      <c r="I43" s="161" t="str">
        <f t="array" ref="I43">IF(A43="","",IF(SUM(IF(A43=Player_Shot!$Y$33:$AH$37,1,0))=0,"",SUM(IF(A43=Player_Shot!$Y$33:$AH$37,1,0))))</f>
        <v/>
      </c>
      <c r="J43" s="163">
        <f t="shared" si="16"/>
        <v>0</v>
      </c>
      <c r="K43" s="161" t="str">
        <f t="array" ref="K43">IF(A43="","",IF(SUM(IF(A43=Player_Shot!$AJ$38:$AN$40,1,0))=0,"",SUM(IF(A43=Player_Shot!$AJ$38:$AN$40,1,0))))</f>
        <v/>
      </c>
      <c r="L43" s="161" t="str">
        <f t="array" ref="L43">IF(A43="","",IF(SUM(IF(A43=Player_Shot!$AJ$33:$AN$37,1,0))=0,"",SUM(IF(A43=Player_Shot!$AJ$33:$AN$37,1,0))))</f>
        <v/>
      </c>
      <c r="M43" s="163">
        <f t="shared" si="17"/>
        <v>0</v>
      </c>
      <c r="N43" s="163">
        <f t="shared" si="18"/>
        <v>0</v>
      </c>
      <c r="O43" s="163">
        <f t="shared" si="18"/>
        <v>0</v>
      </c>
      <c r="P43" s="184">
        <f t="shared" si="19"/>
        <v>0</v>
      </c>
      <c r="Q43" s="250" t="str">
        <f>+GameSheet!K42</f>
        <v>-</v>
      </c>
      <c r="R43" s="154"/>
      <c r="S43" s="160" t="str">
        <f>+GameMember!K13</f>
        <v/>
      </c>
      <c r="T43" s="195" t="str">
        <f t="array" ref="T43">IF(S43="","",IF(SUM(IF(S43=Player_Shot!$C$46:$L$48,1,0))=0,"",SUM(IF(S43=Player_Shot!$C$46:$L$48,1,0))))</f>
        <v/>
      </c>
      <c r="U43" s="163" t="str">
        <f t="array" ref="U43">IF(S43="","",IF(SUM(IF(S43=Player_Shot!$C$41:$L$45,1,0))=0,"",SUM(IF(S43=Player_Shot!$C$41:$L$45,1,0))))</f>
        <v/>
      </c>
      <c r="V43" s="163">
        <f t="shared" si="20"/>
        <v>0</v>
      </c>
      <c r="W43" s="165" t="str">
        <f t="array" ref="W43">IF(S43="","",IF(SUM(IF(S43=Player_Shot!$N$46:$W$48,1,0))=0,"",SUM(IF(S43=Player_Shot!$N$46:$W$48,1,0))))</f>
        <v/>
      </c>
      <c r="X43" s="165" t="str">
        <f t="array" ref="X43">IF(S43="","",IF(SUM(IF(S43=Player_Shot!$N$41:$W$45,1,0))=0,"",SUM(IF(S43=Player_Shot!$N$41:$W$45,1,0))))</f>
        <v/>
      </c>
      <c r="Y43" s="163">
        <f t="shared" si="21"/>
        <v>0</v>
      </c>
      <c r="Z43" s="165" t="str">
        <f t="array" ref="Z43">IF(S43="","",IF(SUM(IF(S43=Player_Shot!$Y$46:$AH$48,1,0))=0,"",SUM(IF(S43=Player_Shot!$Y$46:$AH$48,1,0))))</f>
        <v/>
      </c>
      <c r="AA43" s="165" t="str">
        <f t="array" ref="AA43">IF(S43="","",IF(SUM(IF(S43=Player_Shot!$Y$41:$AH$45,1,0))=0,"",SUM(IF(S43=Player_Shot!$Y$41:$AH$45,1,0))))</f>
        <v/>
      </c>
      <c r="AB43" s="163">
        <f t="shared" si="22"/>
        <v>0</v>
      </c>
      <c r="AC43" s="165" t="str">
        <f t="array" ref="AC43">IF(S43="","",IF(SUM(IF(S43=Player_Shot!$AJ$46:$AN$48,1,0))=0,"",SUM(IF(S43=Player_Shot!$AJ$46:$AN$48,1,0))))</f>
        <v/>
      </c>
      <c r="AD43" s="165" t="str">
        <f t="array" ref="AD43">IF(S43="","",IF(SUM(IF(S43=Player_Shot!$AJ$41:$AN$45,1,0))=0,"",SUM(IF(S43=Player_Shot!$AJ$41:$AN$45,1,0))))</f>
        <v/>
      </c>
      <c r="AE43" s="163">
        <f t="shared" si="23"/>
        <v>0</v>
      </c>
      <c r="AF43" s="163">
        <f t="shared" si="24"/>
        <v>0</v>
      </c>
      <c r="AG43" s="163">
        <f t="shared" si="24"/>
        <v>0</v>
      </c>
      <c r="AH43" s="184">
        <f t="shared" si="27"/>
        <v>0</v>
      </c>
      <c r="AI43" s="250" t="str">
        <f>+GameSheet!K42</f>
        <v>-</v>
      </c>
      <c r="AK43" s="183" t="str">
        <f>+GameMember!K13</f>
        <v/>
      </c>
      <c r="AL43" s="185" t="str">
        <f t="array" ref="AL43">IF(AK43="","",IF(SUM(IF(AK43=Player_Shot!$C$49:$L$49,1,0))=0,"",SUM(IF(AK43=Player_Shot!$C$49:$L$49,1,0))))</f>
        <v/>
      </c>
      <c r="AM43" s="186" t="str">
        <f t="array" ref="AM43">IF(AK43="","",IF(SUM(IF(AK43=Player_Shot!$N$49:$W$49,1,0))=0,"",SUM(IF(AK43=Player_Shot!$N$49:$W$49,1,0))))</f>
        <v/>
      </c>
      <c r="AN43" s="186" t="str">
        <f t="array" ref="AN43">IF(AK43="","",IF(SUM(IF(AK43=Player_Shot!$Y$49:$AH$49,1,0))=0,"",SUM(IF(AK43=Player_Shot!$Y$49:$AH$49,1,0))))</f>
        <v/>
      </c>
      <c r="AO43" s="186" t="str">
        <f t="array" ref="AO43">IF(AK43="","",IF(SUM(IF(AK43=Player_Shot!$AJ$49:$AN$49,1,0))=0,"",SUM(IF(AK43=Player_Shot!$AJ$49:$AN$49,1,0))))</f>
        <v/>
      </c>
      <c r="AP43" s="199">
        <f t="shared" si="25"/>
        <v>0</v>
      </c>
      <c r="AQ43" s="252" t="str">
        <f>+GameSheet!K42</f>
        <v>-</v>
      </c>
      <c r="AS43" s="352">
        <f t="shared" si="26"/>
        <v>0</v>
      </c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</row>
    <row r="44" spans="1:72" ht="20.25" customHeight="1" x14ac:dyDescent="0.2">
      <c r="A44" s="160" t="str">
        <f>+GameMember!K14</f>
        <v/>
      </c>
      <c r="B44" s="161" t="str">
        <f t="array" ref="B44">IF(A44="","",IF(SUM(IF(A44=Player_Shot!$C$38:$L$40,1,0))=0,"",SUM(IF(A44=Player_Shot!$C$38:$L$40,1,0))))</f>
        <v/>
      </c>
      <c r="C44" s="161" t="str">
        <f t="array" ref="C44">IF(A44="","",IF(SUM(IF(A44=Player_Shot!$C$33:$L$37,1,0))=0,"",SUM(IF(A44=Player_Shot!$C$33:$L$37,1,0))))</f>
        <v/>
      </c>
      <c r="D44" s="162">
        <f t="shared" si="14"/>
        <v>0</v>
      </c>
      <c r="E44" s="161" t="str">
        <f t="array" ref="E44">IF(A44="","",IF(SUM(IF(A44=Player_Shot!$N$38:$W$40,1,0))=0,"",SUM(IF(A44=Player_Shot!$N$38:$W$40,1,0))))</f>
        <v/>
      </c>
      <c r="F44" s="161" t="str">
        <f t="array" ref="F44">IF(A44="","",IF(SUM(IF(A44=Player_Shot!$N$33:$W$37,1,0))=0,"",SUM(IF(A44=Player_Shot!$N$33:$W$37,1,0))))</f>
        <v/>
      </c>
      <c r="G44" s="163">
        <f t="shared" si="15"/>
        <v>0</v>
      </c>
      <c r="H44" s="161" t="str">
        <f t="array" ref="H44">IF(A44="","",IF(SUM(IF(A44=Player_Shot!$Y$38:$AH$40,1,0))=0,"",SUM(IF(A44=Player_Shot!$Y$38:$AH$40,1,0))))</f>
        <v/>
      </c>
      <c r="I44" s="161" t="str">
        <f t="array" ref="I44">IF(A44="","",IF(SUM(IF(A44=Player_Shot!$Y$33:$AH$37,1,0))=0,"",SUM(IF(A44=Player_Shot!$Y$33:$AH$37,1,0))))</f>
        <v/>
      </c>
      <c r="J44" s="163">
        <f t="shared" si="16"/>
        <v>0</v>
      </c>
      <c r="K44" s="161" t="str">
        <f t="array" ref="K44">IF(A44="","",IF(SUM(IF(A44=Player_Shot!$AJ$38:$AN$40,1,0))=0,"",SUM(IF(A44=Player_Shot!$AJ$38:$AN$40,1,0))))</f>
        <v/>
      </c>
      <c r="L44" s="161" t="str">
        <f t="array" ref="L44">IF(A44="","",IF(SUM(IF(A44=Player_Shot!$AJ$33:$AN$37,1,0))=0,"",SUM(IF(A44=Player_Shot!$AJ$33:$AN$37,1,0))))</f>
        <v/>
      </c>
      <c r="M44" s="163">
        <f t="shared" si="17"/>
        <v>0</v>
      </c>
      <c r="N44" s="163">
        <f t="shared" si="18"/>
        <v>0</v>
      </c>
      <c r="O44" s="163">
        <f t="shared" si="18"/>
        <v>0</v>
      </c>
      <c r="P44" s="184">
        <f t="shared" si="19"/>
        <v>0</v>
      </c>
      <c r="Q44" s="250" t="str">
        <f>+GameSheet!K43</f>
        <v>-</v>
      </c>
      <c r="R44" s="154"/>
      <c r="S44" s="160" t="str">
        <f>+GameMember!K14</f>
        <v/>
      </c>
      <c r="T44" s="195" t="str">
        <f t="array" ref="T44">IF(S44="","",IF(SUM(IF(S44=Player_Shot!$C$46:$L$48,1,0))=0,"",SUM(IF(S44=Player_Shot!$C$46:$L$48,1,0))))</f>
        <v/>
      </c>
      <c r="U44" s="163" t="str">
        <f t="array" ref="U44">IF(S44="","",IF(SUM(IF(S44=Player_Shot!$C$41:$L$45,1,0))=0,"",SUM(IF(S44=Player_Shot!$C$41:$L$45,1,0))))</f>
        <v/>
      </c>
      <c r="V44" s="163">
        <f t="shared" si="20"/>
        <v>0</v>
      </c>
      <c r="W44" s="165" t="str">
        <f t="array" ref="W44">IF(S44="","",IF(SUM(IF(S44=Player_Shot!$N$46:$W$48,1,0))=0,"",SUM(IF(S44=Player_Shot!$N$46:$W$48,1,0))))</f>
        <v/>
      </c>
      <c r="X44" s="165" t="str">
        <f t="array" ref="X44">IF(S44="","",IF(SUM(IF(S44=Player_Shot!$N$41:$W$45,1,0))=0,"",SUM(IF(S44=Player_Shot!$N$41:$W$45,1,0))))</f>
        <v/>
      </c>
      <c r="Y44" s="163">
        <f t="shared" si="21"/>
        <v>0</v>
      </c>
      <c r="Z44" s="165" t="str">
        <f t="array" ref="Z44">IF(S44="","",IF(SUM(IF(S44=Player_Shot!$Y$46:$AH$48,1,0))=0,"",SUM(IF(S44=Player_Shot!$Y$46:$AH$48,1,0))))</f>
        <v/>
      </c>
      <c r="AA44" s="165" t="str">
        <f t="array" ref="AA44">IF(S44="","",IF(SUM(IF(S44=Player_Shot!$Y$41:$AH$45,1,0))=0,"",SUM(IF(S44=Player_Shot!$Y$41:$AH$45,1,0))))</f>
        <v/>
      </c>
      <c r="AB44" s="163">
        <f t="shared" si="22"/>
        <v>0</v>
      </c>
      <c r="AC44" s="165" t="str">
        <f t="array" ref="AC44">IF(S44="","",IF(SUM(IF(S44=Player_Shot!$AJ$46:$AN$48,1,0))=0,"",SUM(IF(S44=Player_Shot!$AJ$46:$AN$48,1,0))))</f>
        <v/>
      </c>
      <c r="AD44" s="165" t="str">
        <f t="array" ref="AD44">IF(S44="","",IF(SUM(IF(S44=Player_Shot!$AJ$41:$AN$45,1,0))=0,"",SUM(IF(S44=Player_Shot!$AJ$41:$AN$45,1,0))))</f>
        <v/>
      </c>
      <c r="AE44" s="163">
        <f t="shared" si="23"/>
        <v>0</v>
      </c>
      <c r="AF44" s="163">
        <f t="shared" si="24"/>
        <v>0</v>
      </c>
      <c r="AG44" s="163">
        <f t="shared" si="24"/>
        <v>0</v>
      </c>
      <c r="AH44" s="184">
        <f t="shared" si="27"/>
        <v>0</v>
      </c>
      <c r="AI44" s="250" t="str">
        <f>+GameSheet!K43</f>
        <v>-</v>
      </c>
      <c r="AK44" s="183" t="str">
        <f>+GameMember!K14</f>
        <v/>
      </c>
      <c r="AL44" s="185" t="str">
        <f t="array" ref="AL44">IF(AK44="","",IF(SUM(IF(AK44=Player_Shot!$C$49:$L$49,1,0))=0,"",SUM(IF(AK44=Player_Shot!$C$49:$L$49,1,0))))</f>
        <v/>
      </c>
      <c r="AM44" s="186" t="str">
        <f t="array" ref="AM44">IF(AK44="","",IF(SUM(IF(AK44=Player_Shot!$N$49:$W$49,1,0))=0,"",SUM(IF(AK44=Player_Shot!$N$49:$W$49,1,0))))</f>
        <v/>
      </c>
      <c r="AN44" s="186" t="str">
        <f t="array" ref="AN44">IF(AK44="","",IF(SUM(IF(AK44=Player_Shot!$Y$49:$AH$49,1,0))=0,"",SUM(IF(AK44=Player_Shot!$Y$49:$AH$49,1,0))))</f>
        <v/>
      </c>
      <c r="AO44" s="186" t="str">
        <f t="array" ref="AO44">IF(AK44="","",IF(SUM(IF(AK44=Player_Shot!$AJ$49:$AN$49,1,0))=0,"",SUM(IF(AK44=Player_Shot!$AJ$49:$AN$49,1,0))))</f>
        <v/>
      </c>
      <c r="AP44" s="199">
        <f t="shared" si="25"/>
        <v>0</v>
      </c>
      <c r="AQ44" s="252" t="str">
        <f>+GameSheet!K43</f>
        <v>-</v>
      </c>
      <c r="AS44" s="352">
        <f t="shared" si="26"/>
        <v>0</v>
      </c>
      <c r="AZ44" s="351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1"/>
      <c r="BN44" s="351"/>
      <c r="BO44" s="351"/>
      <c r="BP44" s="351"/>
      <c r="BQ44" s="351"/>
      <c r="BR44" s="351"/>
      <c r="BS44" s="351"/>
      <c r="BT44" s="351"/>
    </row>
    <row r="45" spans="1:72" ht="20.25" customHeight="1" x14ac:dyDescent="0.2">
      <c r="A45" s="160" t="str">
        <f>+GameMember!K15</f>
        <v/>
      </c>
      <c r="B45" s="161" t="str">
        <f t="array" ref="B45">IF(A45="","",IF(SUM(IF(A45=Player_Shot!$C$38:$L$40,1,0))=0,"",SUM(IF(A45=Player_Shot!$C$38:$L$40,1,0))))</f>
        <v/>
      </c>
      <c r="C45" s="161" t="str">
        <f t="array" ref="C45">IF(A45="","",IF(SUM(IF(A45=Player_Shot!$C$33:$L$37,1,0))=0,"",SUM(IF(A45=Player_Shot!$C$33:$L$37,1,0))))</f>
        <v/>
      </c>
      <c r="D45" s="162">
        <f t="shared" si="14"/>
        <v>0</v>
      </c>
      <c r="E45" s="161" t="str">
        <f t="array" ref="E45">IF(A45="","",IF(SUM(IF(A45=Player_Shot!$N$38:$W$40,1,0))=0,"",SUM(IF(A45=Player_Shot!$N$38:$W$40,1,0))))</f>
        <v/>
      </c>
      <c r="F45" s="161" t="str">
        <f t="array" ref="F45">IF(A45="","",IF(SUM(IF(A45=Player_Shot!$N$33:$W$37,1,0))=0,"",SUM(IF(A45=Player_Shot!$N$33:$W$37,1,0))))</f>
        <v/>
      </c>
      <c r="G45" s="163">
        <f t="shared" si="15"/>
        <v>0</v>
      </c>
      <c r="H45" s="161" t="str">
        <f t="array" ref="H45">IF(A45="","",IF(SUM(IF(A45=Player_Shot!$Y$38:$AH$40,1,0))=0,"",SUM(IF(A45=Player_Shot!$Y$38:$AH$40,1,0))))</f>
        <v/>
      </c>
      <c r="I45" s="161" t="str">
        <f t="array" ref="I45">IF(A45="","",IF(SUM(IF(A45=Player_Shot!$Y$33:$AH$37,1,0))=0,"",SUM(IF(A45=Player_Shot!$Y$33:$AH$37,1,0))))</f>
        <v/>
      </c>
      <c r="J45" s="163">
        <f t="shared" si="16"/>
        <v>0</v>
      </c>
      <c r="K45" s="161" t="str">
        <f t="array" ref="K45">IF(A45="","",IF(SUM(IF(A45=Player_Shot!$AJ$38:$AN$40,1,0))=0,"",SUM(IF(A45=Player_Shot!$AJ$38:$AN$40,1,0))))</f>
        <v/>
      </c>
      <c r="L45" s="161" t="str">
        <f t="array" ref="L45">IF(A45="","",IF(SUM(IF(A45=Player_Shot!$AJ$33:$AN$37,1,0))=0,"",SUM(IF(A45=Player_Shot!$AJ$33:$AN$37,1,0))))</f>
        <v/>
      </c>
      <c r="M45" s="163">
        <f t="shared" si="17"/>
        <v>0</v>
      </c>
      <c r="N45" s="163">
        <f t="shared" si="18"/>
        <v>0</v>
      </c>
      <c r="O45" s="163">
        <f t="shared" si="18"/>
        <v>0</v>
      </c>
      <c r="P45" s="184">
        <f t="shared" si="19"/>
        <v>0</v>
      </c>
      <c r="Q45" s="250" t="str">
        <f>+GameSheet!K44</f>
        <v>-</v>
      </c>
      <c r="R45" s="154"/>
      <c r="S45" s="160" t="str">
        <f>+GameMember!K15</f>
        <v/>
      </c>
      <c r="T45" s="195" t="str">
        <f t="array" ref="T45">IF(S45="","",IF(SUM(IF(S45=Player_Shot!$C$46:$L$48,1,0))=0,"",SUM(IF(S45=Player_Shot!$C$46:$L$48,1,0))))</f>
        <v/>
      </c>
      <c r="U45" s="163" t="str">
        <f t="array" ref="U45">IF(S45="","",IF(SUM(IF(S45=Player_Shot!$C$41:$L$45,1,0))=0,"",SUM(IF(S45=Player_Shot!$C$41:$L$45,1,0))))</f>
        <v/>
      </c>
      <c r="V45" s="163">
        <f t="shared" si="20"/>
        <v>0</v>
      </c>
      <c r="W45" s="165" t="str">
        <f t="array" ref="W45">IF(S45="","",IF(SUM(IF(S45=Player_Shot!$N$46:$W$48,1,0))=0,"",SUM(IF(S45=Player_Shot!$N$46:$W$48,1,0))))</f>
        <v/>
      </c>
      <c r="X45" s="165" t="str">
        <f t="array" ref="X45">IF(S45="","",IF(SUM(IF(S45=Player_Shot!$N$41:$W$45,1,0))=0,"",SUM(IF(S45=Player_Shot!$N$41:$W$45,1,0))))</f>
        <v/>
      </c>
      <c r="Y45" s="163">
        <f t="shared" si="21"/>
        <v>0</v>
      </c>
      <c r="Z45" s="165" t="str">
        <f t="array" ref="Z45">IF(S45="","",IF(SUM(IF(S45=Player_Shot!$Y$46:$AH$48,1,0))=0,"",SUM(IF(S45=Player_Shot!$Y$46:$AH$48,1,0))))</f>
        <v/>
      </c>
      <c r="AA45" s="165" t="str">
        <f t="array" ref="AA45">IF(S45="","",IF(SUM(IF(S45=Player_Shot!$Y$41:$AH$45,1,0))=0,"",SUM(IF(S45=Player_Shot!$Y$41:$AH$45,1,0))))</f>
        <v/>
      </c>
      <c r="AB45" s="163">
        <f t="shared" si="22"/>
        <v>0</v>
      </c>
      <c r="AC45" s="165" t="str">
        <f t="array" ref="AC45">IF(S45="","",IF(SUM(IF(S45=Player_Shot!$AJ$46:$AN$48,1,0))=0,"",SUM(IF(S45=Player_Shot!$AJ$46:$AN$48,1,0))))</f>
        <v/>
      </c>
      <c r="AD45" s="165" t="str">
        <f t="array" ref="AD45">IF(S45="","",IF(SUM(IF(S45=Player_Shot!$AJ$41:$AN$45,1,0))=0,"",SUM(IF(S45=Player_Shot!$AJ$41:$AN$45,1,0))))</f>
        <v/>
      </c>
      <c r="AE45" s="163">
        <f t="shared" si="23"/>
        <v>0</v>
      </c>
      <c r="AF45" s="163">
        <f t="shared" si="24"/>
        <v>0</v>
      </c>
      <c r="AG45" s="163">
        <f t="shared" si="24"/>
        <v>0</v>
      </c>
      <c r="AH45" s="184">
        <f t="shared" si="27"/>
        <v>0</v>
      </c>
      <c r="AI45" s="250" t="str">
        <f>+GameSheet!K44</f>
        <v>-</v>
      </c>
      <c r="AK45" s="183" t="str">
        <f>+GameMember!K15</f>
        <v/>
      </c>
      <c r="AL45" s="185" t="str">
        <f t="array" ref="AL45">IF(AK45="","",IF(SUM(IF(AK45=Player_Shot!$C$49:$L$49,1,0))=0,"",SUM(IF(AK45=Player_Shot!$C$49:$L$49,1,0))))</f>
        <v/>
      </c>
      <c r="AM45" s="186" t="str">
        <f t="array" ref="AM45">IF(AK45="","",IF(SUM(IF(AK45=Player_Shot!$N$49:$W$49,1,0))=0,"",SUM(IF(AK45=Player_Shot!$N$49:$W$49,1,0))))</f>
        <v/>
      </c>
      <c r="AN45" s="186" t="str">
        <f t="array" ref="AN45">IF(AK45="","",IF(SUM(IF(AK45=Player_Shot!$Y$49:$AH$49,1,0))=0,"",SUM(IF(AK45=Player_Shot!$Y$49:$AH$49,1,0))))</f>
        <v/>
      </c>
      <c r="AO45" s="186" t="str">
        <f t="array" ref="AO45">IF(AK45="","",IF(SUM(IF(AK45=Player_Shot!$AJ$49:$AN$49,1,0))=0,"",SUM(IF(AK45=Player_Shot!$AJ$49:$AN$49,1,0))))</f>
        <v/>
      </c>
      <c r="AP45" s="199">
        <f t="shared" si="25"/>
        <v>0</v>
      </c>
      <c r="AQ45" s="252" t="str">
        <f>+GameSheet!K44</f>
        <v>-</v>
      </c>
      <c r="AS45" s="352">
        <f t="shared" si="26"/>
        <v>0</v>
      </c>
      <c r="AZ45" s="351"/>
      <c r="BA45" s="351"/>
      <c r="BB45" s="351"/>
      <c r="BC45" s="351"/>
      <c r="BD45" s="351"/>
      <c r="BE45" s="351"/>
      <c r="BF45" s="351"/>
      <c r="BG45" s="351"/>
      <c r="BH45" s="351"/>
      <c r="BI45" s="351"/>
      <c r="BJ45" s="351"/>
      <c r="BK45" s="351"/>
      <c r="BL45" s="351"/>
      <c r="BM45" s="351"/>
      <c r="BN45" s="351"/>
      <c r="BO45" s="351"/>
      <c r="BP45" s="351"/>
      <c r="BQ45" s="351"/>
      <c r="BR45" s="351"/>
      <c r="BS45" s="351"/>
      <c r="BT45" s="351"/>
    </row>
    <row r="46" spans="1:72" ht="20.25" customHeight="1" x14ac:dyDescent="0.2">
      <c r="A46" s="169" t="str">
        <f>+GameMember!K16</f>
        <v/>
      </c>
      <c r="B46" s="171" t="str">
        <f t="array" ref="B46">IF(A46="","",IF(SUM(IF(A46=Player_Shot!$C$38:$L$40,1,0))=0,"",SUM(IF(A46=Player_Shot!$C$38:$L$40,1,0))))</f>
        <v/>
      </c>
      <c r="C46" s="171" t="str">
        <f t="array" ref="C46">IF(A46="","",IF(SUM(IF(A46=Player_Shot!$C$33:$L$37,1,0))=0,"",SUM(IF(A46=Player_Shot!$C$33:$L$37,1,0))))</f>
        <v/>
      </c>
      <c r="D46" s="172">
        <f t="shared" si="14"/>
        <v>0</v>
      </c>
      <c r="E46" s="171" t="str">
        <f t="array" ref="E46">IF(A46="","",IF(SUM(IF(A46=Player_Shot!$N$38:$W$40,1,0))=0,"",SUM(IF(A46=Player_Shot!$N$38:$W$40,1,0))))</f>
        <v/>
      </c>
      <c r="F46" s="171" t="str">
        <f t="array" ref="F46">IF(A46="","",IF(SUM(IF(A46=Player_Shot!$N$33:$W$37,1,0))=0,"",SUM(IF(A46=Player_Shot!$N$33:$W$37,1,0))))</f>
        <v/>
      </c>
      <c r="G46" s="172">
        <f t="shared" si="15"/>
        <v>0</v>
      </c>
      <c r="H46" s="171" t="str">
        <f t="array" ref="H46">IF(A46="","",IF(SUM(IF(A46=Player_Shot!$Y$38:$AH$40,1,0))=0,"",SUM(IF(A46=Player_Shot!$Y$38:$AH$40,1,0))))</f>
        <v/>
      </c>
      <c r="I46" s="171" t="str">
        <f t="array" ref="I46">IF(A46="","",IF(SUM(IF(A46=Player_Shot!$Y$33:$AH$37,1,0))=0,"",SUM(IF(A46=Player_Shot!$Y$33:$AH$37,1,0))))</f>
        <v/>
      </c>
      <c r="J46" s="172">
        <f t="shared" si="16"/>
        <v>0</v>
      </c>
      <c r="K46" s="171" t="str">
        <f t="array" ref="K46">IF(A46="","",IF(SUM(IF(A46=Player_Shot!$AJ$38:$AN$40,1,0))=0,"",SUM(IF(A46=Player_Shot!$AJ$38:$AN$40,1,0))))</f>
        <v/>
      </c>
      <c r="L46" s="171" t="str">
        <f t="array" ref="L46">IF(A46="","",IF(SUM(IF(A46=Player_Shot!$AJ$33:$AN$37,1,0))=0,"",SUM(IF(A46=Player_Shot!$AJ$33:$AN$37,1,0))))</f>
        <v/>
      </c>
      <c r="M46" s="172">
        <f t="shared" si="17"/>
        <v>0</v>
      </c>
      <c r="N46" s="172">
        <f t="shared" si="18"/>
        <v>0</v>
      </c>
      <c r="O46" s="172">
        <f t="shared" si="18"/>
        <v>0</v>
      </c>
      <c r="P46" s="173">
        <f t="shared" si="19"/>
        <v>0</v>
      </c>
      <c r="Q46" s="251" t="str">
        <f>+GameSheet!K45</f>
        <v>-</v>
      </c>
      <c r="R46" s="154"/>
      <c r="S46" s="169" t="str">
        <f>+GameMember!K16</f>
        <v/>
      </c>
      <c r="T46" s="170" t="str">
        <f t="array" ref="T46">IF(S46="","",IF(SUM(IF(S46=Player_Shot!$C$46:$L$48,1,0))=0,"",SUM(IF(S46=Player_Shot!$C$46:$L$48,1,0))))</f>
        <v/>
      </c>
      <c r="U46" s="172" t="str">
        <f t="array" ref="U46">IF(S46="","",IF(SUM(IF(S46=Player_Shot!$C$41:$L$45,1,0))=0,"",SUM(IF(S46=Player_Shot!$C$41:$L$45,1,0))))</f>
        <v/>
      </c>
      <c r="V46" s="172">
        <f t="shared" si="20"/>
        <v>0</v>
      </c>
      <c r="W46" s="171" t="str">
        <f t="array" ref="W46">IF(S46="","",IF(SUM(IF(S46=Player_Shot!$N$46:$W$48,1,0))=0,"",SUM(IF(S46=Player_Shot!$N$46:$W$48,1,0))))</f>
        <v/>
      </c>
      <c r="X46" s="171" t="str">
        <f t="array" ref="X46">IF(S46="","",IF(SUM(IF(S46=Player_Shot!$N$41:$W$45,1,0))=0,"",SUM(IF(S46=Player_Shot!$N$41:$W$45,1,0))))</f>
        <v/>
      </c>
      <c r="Y46" s="172">
        <f t="shared" si="21"/>
        <v>0</v>
      </c>
      <c r="Z46" s="171" t="str">
        <f t="array" ref="Z46">IF(S46="","",IF(SUM(IF(S46=Player_Shot!$Y$46:$AH$48,1,0))=0,"",SUM(IF(S46=Player_Shot!$Y$46:$AH$48,1,0))))</f>
        <v/>
      </c>
      <c r="AA46" s="171" t="str">
        <f t="array" ref="AA46">IF(S46="","",IF(SUM(IF(S46=Player_Shot!$Y$41:$AH$45,1,0))=0,"",SUM(IF(S46=Player_Shot!$Y$41:$AH$45,1,0))))</f>
        <v/>
      </c>
      <c r="AB46" s="172">
        <f t="shared" si="22"/>
        <v>0</v>
      </c>
      <c r="AC46" s="171" t="str">
        <f t="array" ref="AC46">IF(S46="","",IF(SUM(IF(S46=Player_Shot!$AJ$46:$AN$48,1,0))=0,"",SUM(IF(S46=Player_Shot!$AJ$46:$AN$48,1,0))))</f>
        <v/>
      </c>
      <c r="AD46" s="171" t="str">
        <f t="array" ref="AD46">IF(S46="","",IF(SUM(IF(S46=Player_Shot!$AJ$41:$AN$45,1,0))=0,"",SUM(IF(S46=Player_Shot!$AJ$41:$AN$45,1,0))))</f>
        <v/>
      </c>
      <c r="AE46" s="172">
        <f t="shared" si="23"/>
        <v>0</v>
      </c>
      <c r="AF46" s="172">
        <f t="shared" si="24"/>
        <v>0</v>
      </c>
      <c r="AG46" s="172">
        <f t="shared" si="24"/>
        <v>0</v>
      </c>
      <c r="AH46" s="173">
        <f t="shared" si="27"/>
        <v>0</v>
      </c>
      <c r="AI46" s="251" t="str">
        <f>+GameSheet!K45</f>
        <v>-</v>
      </c>
      <c r="AK46" s="169" t="str">
        <f>+GameMember!K16</f>
        <v/>
      </c>
      <c r="AL46" s="174" t="str">
        <f t="array" ref="AL46">IF(AK46="","",IF(SUM(IF(AK46=Player_Shot!$C$49:$L$49,1,0))=0,"",SUM(IF(AK46=Player_Shot!$C$49:$L$49,1,0))))</f>
        <v/>
      </c>
      <c r="AM46" s="175" t="str">
        <f t="array" ref="AM46">IF(AK46="","",IF(SUM(IF(AK46=Player_Shot!$N$49:$W$49,1,0))=0,"",SUM(IF(AK46=Player_Shot!$N$49:$W$49,1,0))))</f>
        <v/>
      </c>
      <c r="AN46" s="175" t="str">
        <f t="array" ref="AN46">IF(AK46="","",IF(SUM(IF(AK46=Player_Shot!$Y$49:$AH$49,1,0))=0,"",SUM(IF(AK46=Player_Shot!$Y$49:$AH$49,1,0))))</f>
        <v/>
      </c>
      <c r="AO46" s="175" t="str">
        <f t="array" ref="AO46">IF(AK46="","",IF(SUM(IF(AK46=Player_Shot!$AJ$49:$AN$49,1,0))=0,"",SUM(IF(AK46=Player_Shot!$AJ$49:$AN$49,1,0))))</f>
        <v/>
      </c>
      <c r="AP46" s="197">
        <f t="shared" si="25"/>
        <v>0</v>
      </c>
      <c r="AQ46" s="251" t="str">
        <f>+GameSheet!K45</f>
        <v>-</v>
      </c>
      <c r="AS46" s="352">
        <f t="shared" si="26"/>
        <v>0</v>
      </c>
      <c r="AZ46" s="351"/>
      <c r="BA46" s="351"/>
      <c r="BB46" s="351"/>
      <c r="BC46" s="351"/>
      <c r="BD46" s="351"/>
      <c r="BE46" s="351"/>
      <c r="BF46" s="351"/>
      <c r="BG46" s="351"/>
      <c r="BH46" s="351"/>
      <c r="BI46" s="351"/>
      <c r="BJ46" s="351"/>
      <c r="BK46" s="351"/>
      <c r="BL46" s="351"/>
      <c r="BM46" s="351"/>
      <c r="BN46" s="351"/>
      <c r="BO46" s="351"/>
      <c r="BP46" s="351"/>
      <c r="BQ46" s="351"/>
      <c r="BR46" s="351"/>
      <c r="BS46" s="351"/>
      <c r="BT46" s="351"/>
    </row>
    <row r="47" spans="1:72" ht="20.25" customHeight="1" x14ac:dyDescent="0.2">
      <c r="A47" s="180" t="str">
        <f>+GameMember!K17</f>
        <v/>
      </c>
      <c r="B47" s="177" t="str">
        <f t="array" ref="B47">IF(A47="","",IF(SUM(IF(A47=Player_Shot!$C$38:$L$40,1,0))=0,"",SUM(IF(A47=Player_Shot!$C$38:$L$40,1,0))))</f>
        <v/>
      </c>
      <c r="C47" s="177" t="str">
        <f t="array" ref="C47">IF(A47="","",IF(SUM(IF(A47=Player_Shot!$C$33:$L$37,1,0))=0,"",SUM(IF(A47=Player_Shot!$C$33:$L$37,1,0))))</f>
        <v/>
      </c>
      <c r="D47" s="178">
        <f t="shared" si="14"/>
        <v>0</v>
      </c>
      <c r="E47" s="177" t="str">
        <f t="array" ref="E47">IF(A47="","",IF(SUM(IF(A47=Player_Shot!$N$38:$W$40,1,0))=0,"",SUM(IF(A47=Player_Shot!$N$38:$W$40,1,0))))</f>
        <v/>
      </c>
      <c r="F47" s="177" t="str">
        <f t="array" ref="F47">IF(A47="","",IF(SUM(IF(A47=Player_Shot!$N$33:$W$37,1,0))=0,"",SUM(IF(A47=Player_Shot!$N$33:$W$37,1,0))))</f>
        <v/>
      </c>
      <c r="G47" s="178">
        <f t="shared" si="15"/>
        <v>0</v>
      </c>
      <c r="H47" s="177" t="str">
        <f t="array" ref="H47">IF(A47="","",IF(SUM(IF(A47=Player_Shot!$Y$38:$AH$40,1,0))=0,"",SUM(IF(A47=Player_Shot!$Y$38:$AH$40,1,0))))</f>
        <v/>
      </c>
      <c r="I47" s="177" t="str">
        <f t="array" ref="I47">IF(A47="","",IF(SUM(IF(A47=Player_Shot!$Y$33:$AH$37,1,0))=0,"",SUM(IF(A47=Player_Shot!$Y$33:$AH$37,1,0))))</f>
        <v/>
      </c>
      <c r="J47" s="178">
        <f t="shared" si="16"/>
        <v>0</v>
      </c>
      <c r="K47" s="177" t="str">
        <f t="array" ref="K47">IF(A47="","",IF(SUM(IF(A47=Player_Shot!$AJ$38:$AN$40,1,0))=0,"",SUM(IF(A47=Player_Shot!$AJ$38:$AN$40,1,0))))</f>
        <v/>
      </c>
      <c r="L47" s="177" t="str">
        <f t="array" ref="L47">IF(A47="","",IF(SUM(IF(A47=Player_Shot!$AJ$33:$AN$37,1,0))=0,"",SUM(IF(A47=Player_Shot!$AJ$33:$AN$37,1,0))))</f>
        <v/>
      </c>
      <c r="M47" s="178">
        <f t="shared" si="17"/>
        <v>0</v>
      </c>
      <c r="N47" s="178">
        <f t="shared" si="18"/>
        <v>0</v>
      </c>
      <c r="O47" s="178">
        <f t="shared" si="18"/>
        <v>0</v>
      </c>
      <c r="P47" s="179">
        <f t="shared" si="19"/>
        <v>0</v>
      </c>
      <c r="Q47" s="253" t="str">
        <f>+GameSheet!K46</f>
        <v>-</v>
      </c>
      <c r="R47" s="154"/>
      <c r="S47" s="180" t="str">
        <f>+GameMember!K17</f>
        <v/>
      </c>
      <c r="T47" s="176" t="str">
        <f t="array" ref="T47">IF(S47="","",IF(SUM(IF(S47=Player_Shot!$C$46:$L$48,1,0))=0,"",SUM(IF(S47=Player_Shot!$C$46:$L$48,1,0))))</f>
        <v/>
      </c>
      <c r="U47" s="178" t="str">
        <f t="array" ref="U47">IF(S47="","",IF(SUM(IF(S47=Player_Shot!$C$41:$L$45,1,0))=0,"",SUM(IF(S47=Player_Shot!$C$41:$L$45,1,0))))</f>
        <v/>
      </c>
      <c r="V47" s="178">
        <f t="shared" si="20"/>
        <v>0</v>
      </c>
      <c r="W47" s="177" t="str">
        <f t="array" ref="W47">IF(S47="","",IF(SUM(IF(S47=Player_Shot!$N$46:$W$48,1,0))=0,"",SUM(IF(S47=Player_Shot!$N$46:$W$48,1,0))))</f>
        <v/>
      </c>
      <c r="X47" s="177" t="str">
        <f t="array" ref="X47">IF(S47="","",IF(SUM(IF(S47=Player_Shot!$N$41:$W$45,1,0))=0,"",SUM(IF(S47=Player_Shot!$N$41:$W$45,1,0))))</f>
        <v/>
      </c>
      <c r="Y47" s="178">
        <f t="shared" si="21"/>
        <v>0</v>
      </c>
      <c r="Z47" s="177" t="str">
        <f t="array" ref="Z47">IF(S47="","",IF(SUM(IF(S47=Player_Shot!$Y$46:$AH$48,1,0))=0,"",SUM(IF(S47=Player_Shot!$Y$46:$AH$48,1,0))))</f>
        <v/>
      </c>
      <c r="AA47" s="177" t="str">
        <f t="array" ref="AA47">IF(S47="","",IF(SUM(IF(S47=Player_Shot!$Y$41:$AH$45,1,0))=0,"",SUM(IF(S47=Player_Shot!$Y$41:$AH$45,1,0))))</f>
        <v/>
      </c>
      <c r="AB47" s="178">
        <f t="shared" si="22"/>
        <v>0</v>
      </c>
      <c r="AC47" s="177" t="str">
        <f t="array" ref="AC47">IF(S47="","",IF(SUM(IF(S47=Player_Shot!$AJ$46:$AN$48,1,0))=0,"",SUM(IF(S47=Player_Shot!$AJ$46:$AN$48,1,0))))</f>
        <v/>
      </c>
      <c r="AD47" s="177" t="str">
        <f t="array" ref="AD47">IF(S47="","",IF(SUM(IF(S47=Player_Shot!$AJ$41:$AN$45,1,0))=0,"",SUM(IF(S47=Player_Shot!$AJ$41:$AN$45,1,0))))</f>
        <v/>
      </c>
      <c r="AE47" s="178">
        <f t="shared" si="23"/>
        <v>0</v>
      </c>
      <c r="AF47" s="178">
        <f t="shared" si="24"/>
        <v>0</v>
      </c>
      <c r="AG47" s="178">
        <f t="shared" si="24"/>
        <v>0</v>
      </c>
      <c r="AH47" s="179">
        <f t="shared" si="27"/>
        <v>0</v>
      </c>
      <c r="AI47" s="253" t="str">
        <f>+GameSheet!K46</f>
        <v>-</v>
      </c>
      <c r="AK47" s="180" t="str">
        <f>+GameMember!K17</f>
        <v/>
      </c>
      <c r="AL47" s="181" t="str">
        <f t="array" ref="AL47">IF(AK47="","",IF(SUM(IF(AK47=Player_Shot!$C$49:$L$49,1,0))=0,"",SUM(IF(AK47=Player_Shot!$C$49:$L$49,1,0))))</f>
        <v/>
      </c>
      <c r="AM47" s="182" t="str">
        <f t="array" ref="AM47">IF(AK47="","",IF(SUM(IF(AK47=Player_Shot!$N$49:$W$49,1,0))=0,"",SUM(IF(AK47=Player_Shot!$N$49:$W$49,1,0))))</f>
        <v/>
      </c>
      <c r="AN47" s="182" t="str">
        <f t="array" ref="AN47">IF(AK47="","",IF(SUM(IF(AK47=Player_Shot!$Y$49:$AH$49,1,0))=0,"",SUM(IF(AK47=Player_Shot!$Y$49:$AH$49,1,0))))</f>
        <v/>
      </c>
      <c r="AO47" s="182" t="str">
        <f t="array" ref="AO47">IF(AK47="","",IF(SUM(IF(AK47=Player_Shot!$AJ$49:$AN$49,1,0))=0,"",SUM(IF(AK47=Player_Shot!$AJ$49:$AN$49,1,0))))</f>
        <v/>
      </c>
      <c r="AP47" s="198">
        <f t="shared" si="25"/>
        <v>0</v>
      </c>
      <c r="AQ47" s="253" t="str">
        <f>+GameSheet!K46</f>
        <v>-</v>
      </c>
      <c r="AS47" s="352">
        <f t="shared" si="26"/>
        <v>0</v>
      </c>
      <c r="AZ47" s="351"/>
      <c r="BA47" s="351"/>
      <c r="BB47" s="351"/>
      <c r="BC47" s="351"/>
      <c r="BD47" s="351"/>
      <c r="BE47" s="351"/>
      <c r="BF47" s="351"/>
      <c r="BG47" s="351"/>
      <c r="BH47" s="351"/>
      <c r="BI47" s="351"/>
      <c r="BJ47" s="351"/>
      <c r="BK47" s="351"/>
      <c r="BL47" s="351"/>
      <c r="BM47" s="351"/>
      <c r="BN47" s="351"/>
      <c r="BO47" s="351"/>
      <c r="BP47" s="351"/>
      <c r="BQ47" s="351"/>
      <c r="BR47" s="351"/>
      <c r="BS47" s="351"/>
      <c r="BT47" s="351"/>
    </row>
    <row r="48" spans="1:72" ht="20.25" customHeight="1" x14ac:dyDescent="0.2">
      <c r="A48" s="160" t="str">
        <f>+GameMember!K18</f>
        <v/>
      </c>
      <c r="B48" s="161" t="str">
        <f t="array" ref="B48">IF(A48="","",IF(SUM(IF(A48=Player_Shot!$C$38:$L$40,1,0))=0,"",SUM(IF(A48=Player_Shot!$C$38:$L$40,1,0))))</f>
        <v/>
      </c>
      <c r="C48" s="161" t="str">
        <f t="array" ref="C48">IF(A48="","",IF(SUM(IF(A48=Player_Shot!$C$33:$L$37,1,0))=0,"",SUM(IF(A48=Player_Shot!$C$33:$L$37,1,0))))</f>
        <v/>
      </c>
      <c r="D48" s="162">
        <f t="shared" si="14"/>
        <v>0</v>
      </c>
      <c r="E48" s="161" t="str">
        <f t="array" ref="E48">IF(A48="","",IF(SUM(IF(A48=Player_Shot!$N$38:$W$40,1,0))=0,"",SUM(IF(A48=Player_Shot!$N$38:$W$40,1,0))))</f>
        <v/>
      </c>
      <c r="F48" s="161" t="str">
        <f t="array" ref="F48">IF(A48="","",IF(SUM(IF(A48=Player_Shot!$N$33:$W$37,1,0))=0,"",SUM(IF(A48=Player_Shot!$N$33:$W$37,1,0))))</f>
        <v/>
      </c>
      <c r="G48" s="163">
        <f t="shared" si="15"/>
        <v>0</v>
      </c>
      <c r="H48" s="161" t="str">
        <f t="array" ref="H48">IF(A48="","",IF(SUM(IF(A48=Player_Shot!$Y$38:$AH$40,1,0))=0,"",SUM(IF(A48=Player_Shot!$Y$38:$AH$40,1,0))))</f>
        <v/>
      </c>
      <c r="I48" s="161" t="str">
        <f t="array" ref="I48">IF(A48="","",IF(SUM(IF(A48=Player_Shot!$Y$33:$AH$37,1,0))=0,"",SUM(IF(A48=Player_Shot!$Y$33:$AH$37,1,0))))</f>
        <v/>
      </c>
      <c r="J48" s="163">
        <f t="shared" si="16"/>
        <v>0</v>
      </c>
      <c r="K48" s="161" t="str">
        <f t="array" ref="K48">IF(A48="","",IF(SUM(IF(A48=Player_Shot!$AJ$38:$AN$40,1,0))=0,"",SUM(IF(A48=Player_Shot!$AJ$38:$AN$40,1,0))))</f>
        <v/>
      </c>
      <c r="L48" s="161" t="str">
        <f t="array" ref="L48">IF(A48="","",IF(SUM(IF(A48=Player_Shot!$AJ$33:$AN$37,1,0))=0,"",SUM(IF(A48=Player_Shot!$AJ$33:$AN$37,1,0))))</f>
        <v/>
      </c>
      <c r="M48" s="163">
        <f t="shared" si="17"/>
        <v>0</v>
      </c>
      <c r="N48" s="163">
        <f t="shared" si="18"/>
        <v>0</v>
      </c>
      <c r="O48" s="163">
        <f t="shared" si="18"/>
        <v>0</v>
      </c>
      <c r="P48" s="184">
        <f t="shared" si="19"/>
        <v>0</v>
      </c>
      <c r="Q48" s="250" t="str">
        <f>+GameSheet!K47</f>
        <v>-</v>
      </c>
      <c r="R48" s="154"/>
      <c r="S48" s="160" t="str">
        <f>+GameMember!K18</f>
        <v/>
      </c>
      <c r="T48" s="195" t="str">
        <f t="array" ref="T48">IF(S48="","",IF(SUM(IF(S48=Player_Shot!$C$46:$L$48,1,0))=0,"",SUM(IF(S48=Player_Shot!$C$46:$L$48,1,0))))</f>
        <v/>
      </c>
      <c r="U48" s="163" t="str">
        <f t="array" ref="U48">IF(S48="","",IF(SUM(IF(S48=Player_Shot!$C$41:$L$45,1,0))=0,"",SUM(IF(S48=Player_Shot!$C$41:$L$45,1,0))))</f>
        <v/>
      </c>
      <c r="V48" s="163">
        <f t="shared" si="20"/>
        <v>0</v>
      </c>
      <c r="W48" s="165" t="str">
        <f t="array" ref="W48">IF(S48="","",IF(SUM(IF(S48=Player_Shot!$N$46:$W$48,1,0))=0,"",SUM(IF(S48=Player_Shot!$N$46:$W$48,1,0))))</f>
        <v/>
      </c>
      <c r="X48" s="165" t="str">
        <f t="array" ref="X48">IF(S48="","",IF(SUM(IF(S48=Player_Shot!$N$41:$W$45,1,0))=0,"",SUM(IF(S48=Player_Shot!$N$41:$W$45,1,0))))</f>
        <v/>
      </c>
      <c r="Y48" s="163">
        <f t="shared" si="21"/>
        <v>0</v>
      </c>
      <c r="Z48" s="165" t="str">
        <f t="array" ref="Z48">IF(S48="","",IF(SUM(IF(S48=Player_Shot!$Y$46:$AH$48,1,0))=0,"",SUM(IF(S48=Player_Shot!$Y$46:$AH$48,1,0))))</f>
        <v/>
      </c>
      <c r="AA48" s="165" t="str">
        <f t="array" ref="AA48">IF(S48="","",IF(SUM(IF(S48=Player_Shot!$Y$41:$AH$45,1,0))=0,"",SUM(IF(S48=Player_Shot!$Y$41:$AH$45,1,0))))</f>
        <v/>
      </c>
      <c r="AB48" s="163">
        <f t="shared" si="22"/>
        <v>0</v>
      </c>
      <c r="AC48" s="165" t="str">
        <f t="array" ref="AC48">IF(S48="","",IF(SUM(IF(S48=Player_Shot!$AJ$46:$AN$48,1,0))=0,"",SUM(IF(S48=Player_Shot!$AJ$46:$AN$48,1,0))))</f>
        <v/>
      </c>
      <c r="AD48" s="165" t="str">
        <f t="array" ref="AD48">IF(S48="","",IF(SUM(IF(S48=Player_Shot!$AJ$41:$AN$45,1,0))=0,"",SUM(IF(S48=Player_Shot!$AJ$41:$AN$45,1,0))))</f>
        <v/>
      </c>
      <c r="AE48" s="163">
        <f t="shared" si="23"/>
        <v>0</v>
      </c>
      <c r="AF48" s="163">
        <f t="shared" si="24"/>
        <v>0</v>
      </c>
      <c r="AG48" s="163">
        <f t="shared" si="24"/>
        <v>0</v>
      </c>
      <c r="AH48" s="184">
        <f t="shared" si="27"/>
        <v>0</v>
      </c>
      <c r="AI48" s="250" t="str">
        <f>+GameSheet!K47</f>
        <v>-</v>
      </c>
      <c r="AK48" s="183" t="str">
        <f>+GameMember!K18</f>
        <v/>
      </c>
      <c r="AL48" s="185" t="str">
        <f t="array" ref="AL48">IF(AK48="","",IF(SUM(IF(AK48=Player_Shot!$C$49:$L$49,1,0))=0,"",SUM(IF(AK48=Player_Shot!$C$49:$L$49,1,0))))</f>
        <v/>
      </c>
      <c r="AM48" s="186" t="str">
        <f t="array" ref="AM48">IF(AK48="","",IF(SUM(IF(AK48=Player_Shot!$N$49:$W$49,1,0))=0,"",SUM(IF(AK48=Player_Shot!$N$49:$W$49,1,0))))</f>
        <v/>
      </c>
      <c r="AN48" s="186" t="str">
        <f t="array" ref="AN48">IF(AK48="","",IF(SUM(IF(AK48=Player_Shot!$Y$49:$AH$49,1,0))=0,"",SUM(IF(AK48=Player_Shot!$Y$49:$AH$49,1,0))))</f>
        <v/>
      </c>
      <c r="AO48" s="186" t="str">
        <f t="array" ref="AO48">IF(AK48="","",IF(SUM(IF(AK48=Player_Shot!$AJ$49:$AN$49,1,0))=0,"",SUM(IF(AK48=Player_Shot!$AJ$49:$AN$49,1,0))))</f>
        <v/>
      </c>
      <c r="AP48" s="199">
        <f t="shared" si="25"/>
        <v>0</v>
      </c>
      <c r="AQ48" s="252" t="str">
        <f>+GameSheet!K47</f>
        <v>-</v>
      </c>
      <c r="AS48" s="352">
        <f t="shared" si="26"/>
        <v>0</v>
      </c>
      <c r="AZ48" s="351"/>
      <c r="BA48" s="351"/>
      <c r="BB48" s="351"/>
      <c r="BC48" s="351"/>
      <c r="BD48" s="351"/>
      <c r="BE48" s="351"/>
      <c r="BF48" s="351"/>
      <c r="BG48" s="351"/>
      <c r="BH48" s="351"/>
      <c r="BI48" s="351"/>
      <c r="BJ48" s="351"/>
      <c r="BK48" s="351"/>
      <c r="BL48" s="351"/>
      <c r="BM48" s="351"/>
      <c r="BN48" s="351"/>
      <c r="BO48" s="351"/>
      <c r="BP48" s="351"/>
      <c r="BQ48" s="351"/>
      <c r="BR48" s="351"/>
      <c r="BS48" s="351"/>
      <c r="BT48" s="351"/>
    </row>
    <row r="49" spans="1:72" ht="20.25" customHeight="1" x14ac:dyDescent="0.2">
      <c r="A49" s="160" t="str">
        <f>+GameMember!K19</f>
        <v/>
      </c>
      <c r="B49" s="161" t="str">
        <f t="array" ref="B49">IF(A49="","",IF(SUM(IF(A49=Player_Shot!$C$38:$L$40,1,0))=0,"",SUM(IF(A49=Player_Shot!$C$38:$L$40,1,0))))</f>
        <v/>
      </c>
      <c r="C49" s="161" t="str">
        <f t="array" ref="C49">IF(A49="","",IF(SUM(IF(A49=Player_Shot!$C$33:$L$37,1,0))=0,"",SUM(IF(A49=Player_Shot!$C$33:$L$37,1,0))))</f>
        <v/>
      </c>
      <c r="D49" s="162">
        <f t="shared" si="14"/>
        <v>0</v>
      </c>
      <c r="E49" s="161" t="str">
        <f t="array" ref="E49">IF(A49="","",IF(SUM(IF(A49=Player_Shot!$N$38:$W$40,1,0))=0,"",SUM(IF(A49=Player_Shot!$N$38:$W$40,1,0))))</f>
        <v/>
      </c>
      <c r="F49" s="161" t="str">
        <f t="array" ref="F49">IF(A49="","",IF(SUM(IF(A49=Player_Shot!$N$33:$W$37,1,0))=0,"",SUM(IF(A49=Player_Shot!$N$33:$W$37,1,0))))</f>
        <v/>
      </c>
      <c r="G49" s="163">
        <f t="shared" si="15"/>
        <v>0</v>
      </c>
      <c r="H49" s="161" t="str">
        <f t="array" ref="H49">IF(A49="","",IF(SUM(IF(A49=Player_Shot!$Y$38:$AH$40,1,0))=0,"",SUM(IF(A49=Player_Shot!$Y$38:$AH$40,1,0))))</f>
        <v/>
      </c>
      <c r="I49" s="161" t="str">
        <f t="array" ref="I49">IF(A49="","",IF(SUM(IF(A49=Player_Shot!$Y$33:$AH$37,1,0))=0,"",SUM(IF(A49=Player_Shot!$Y$33:$AH$37,1,0))))</f>
        <v/>
      </c>
      <c r="J49" s="163">
        <f t="shared" si="16"/>
        <v>0</v>
      </c>
      <c r="K49" s="161" t="str">
        <f t="array" ref="K49">IF(A49="","",IF(SUM(IF(A49=Player_Shot!$AJ$38:$AN$40,1,0))=0,"",SUM(IF(A49=Player_Shot!$AJ$38:$AN$40,1,0))))</f>
        <v/>
      </c>
      <c r="L49" s="161" t="str">
        <f t="array" ref="L49">IF(A49="","",IF(SUM(IF(A49=Player_Shot!$AJ$33:$AN$37,1,0))=0,"",SUM(IF(A49=Player_Shot!$AJ$33:$AN$37,1,0))))</f>
        <v/>
      </c>
      <c r="M49" s="163">
        <f t="shared" si="17"/>
        <v>0</v>
      </c>
      <c r="N49" s="163">
        <f t="shared" si="18"/>
        <v>0</v>
      </c>
      <c r="O49" s="163">
        <f t="shared" si="18"/>
        <v>0</v>
      </c>
      <c r="P49" s="184">
        <f t="shared" si="19"/>
        <v>0</v>
      </c>
      <c r="Q49" s="250" t="str">
        <f>+GameSheet!K48</f>
        <v>-</v>
      </c>
      <c r="R49" s="154"/>
      <c r="S49" s="160" t="str">
        <f>+GameMember!K19</f>
        <v/>
      </c>
      <c r="T49" s="195" t="str">
        <f t="array" ref="T49">IF(S49="","",IF(SUM(IF(S49=Player_Shot!$C$46:$L$48,1,0))=0,"",SUM(IF(S49=Player_Shot!$C$46:$L$48,1,0))))</f>
        <v/>
      </c>
      <c r="U49" s="163" t="str">
        <f t="array" ref="U49">IF(S49="","",IF(SUM(IF(S49=Player_Shot!$C$41:$L$45,1,0))=0,"",SUM(IF(S49=Player_Shot!$C$41:$L$45,1,0))))</f>
        <v/>
      </c>
      <c r="V49" s="163">
        <f t="shared" si="20"/>
        <v>0</v>
      </c>
      <c r="W49" s="165" t="str">
        <f t="array" ref="W49">IF(S49="","",IF(SUM(IF(S49=Player_Shot!$N$46:$W$48,1,0))=0,"",SUM(IF(S49=Player_Shot!$N$46:$W$48,1,0))))</f>
        <v/>
      </c>
      <c r="X49" s="165" t="str">
        <f t="array" ref="X49">IF(S49="","",IF(SUM(IF(S49=Player_Shot!$N$41:$W$45,1,0))=0,"",SUM(IF(S49=Player_Shot!$N$41:$W$45,1,0))))</f>
        <v/>
      </c>
      <c r="Y49" s="163">
        <f t="shared" si="21"/>
        <v>0</v>
      </c>
      <c r="Z49" s="165" t="str">
        <f t="array" ref="Z49">IF(S49="","",IF(SUM(IF(S49=Player_Shot!$Y$46:$AH$48,1,0))=0,"",SUM(IF(S49=Player_Shot!$Y$46:$AH$48,1,0))))</f>
        <v/>
      </c>
      <c r="AA49" s="165" t="str">
        <f t="array" ref="AA49">IF(S49="","",IF(SUM(IF(S49=Player_Shot!$Y$41:$AH$45,1,0))=0,"",SUM(IF(S49=Player_Shot!$Y$41:$AH$45,1,0))))</f>
        <v/>
      </c>
      <c r="AB49" s="163">
        <f t="shared" si="22"/>
        <v>0</v>
      </c>
      <c r="AC49" s="165" t="str">
        <f t="array" ref="AC49">IF(S49="","",IF(SUM(IF(S49=Player_Shot!$AJ$46:$AN$48,1,0))=0,"",SUM(IF(S49=Player_Shot!$AJ$46:$AN$48,1,0))))</f>
        <v/>
      </c>
      <c r="AD49" s="165" t="str">
        <f t="array" ref="AD49">IF(S49="","",IF(SUM(IF(S49=Player_Shot!$AJ$41:$AN$45,1,0))=0,"",SUM(IF(S49=Player_Shot!$AJ$41:$AN$45,1,0))))</f>
        <v/>
      </c>
      <c r="AE49" s="163">
        <f t="shared" si="23"/>
        <v>0</v>
      </c>
      <c r="AF49" s="163">
        <f t="shared" si="24"/>
        <v>0</v>
      </c>
      <c r="AG49" s="163">
        <f t="shared" si="24"/>
        <v>0</v>
      </c>
      <c r="AH49" s="184">
        <f t="shared" si="27"/>
        <v>0</v>
      </c>
      <c r="AI49" s="250" t="str">
        <f>+GameSheet!K48</f>
        <v>-</v>
      </c>
      <c r="AK49" s="183" t="str">
        <f>+GameMember!K19</f>
        <v/>
      </c>
      <c r="AL49" s="185" t="str">
        <f t="array" ref="AL49">IF(AK49="","",IF(SUM(IF(AK49=Player_Shot!$C$49:$L$49,1,0))=0,"",SUM(IF(AK49=Player_Shot!$C$49:$L$49,1,0))))</f>
        <v/>
      </c>
      <c r="AM49" s="186" t="str">
        <f t="array" ref="AM49">IF(AK49="","",IF(SUM(IF(AK49=Player_Shot!$N$49:$W$49,1,0))=0,"",SUM(IF(AK49=Player_Shot!$N$49:$W$49,1,0))))</f>
        <v/>
      </c>
      <c r="AN49" s="186" t="str">
        <f t="array" ref="AN49">IF(AK49="","",IF(SUM(IF(AK49=Player_Shot!$Y$49:$AH$49,1,0))=0,"",SUM(IF(AK49=Player_Shot!$Y$49:$AH$49,1,0))))</f>
        <v/>
      </c>
      <c r="AO49" s="186" t="str">
        <f t="array" ref="AO49">IF(AK49="","",IF(SUM(IF(AK49=Player_Shot!$AJ$49:$AN$49,1,0))=0,"",SUM(IF(AK49=Player_Shot!$AJ$49:$AN$49,1,0))))</f>
        <v/>
      </c>
      <c r="AP49" s="199">
        <f t="shared" si="25"/>
        <v>0</v>
      </c>
      <c r="AQ49" s="252" t="str">
        <f>+GameSheet!K48</f>
        <v>-</v>
      </c>
      <c r="AS49" s="352">
        <f t="shared" si="26"/>
        <v>0</v>
      </c>
      <c r="AZ49" s="351"/>
      <c r="BA49" s="351"/>
      <c r="BB49" s="351"/>
      <c r="BC49" s="351"/>
      <c r="BD49" s="351"/>
      <c r="BE49" s="351"/>
      <c r="BF49" s="351"/>
      <c r="BG49" s="351"/>
      <c r="BH49" s="351"/>
      <c r="BI49" s="351"/>
      <c r="BJ49" s="351"/>
      <c r="BK49" s="351"/>
      <c r="BL49" s="351"/>
      <c r="BM49" s="351"/>
      <c r="BN49" s="351"/>
      <c r="BO49" s="351"/>
      <c r="BP49" s="351"/>
      <c r="BQ49" s="351"/>
      <c r="BR49" s="351"/>
      <c r="BS49" s="351"/>
      <c r="BT49" s="351"/>
    </row>
    <row r="50" spans="1:72" ht="20.25" customHeight="1" x14ac:dyDescent="0.2">
      <c r="A50" s="160" t="str">
        <f>+GameMember!K20</f>
        <v/>
      </c>
      <c r="B50" s="161" t="str">
        <f t="array" ref="B50">IF(A50="","",IF(SUM(IF(A50=Player_Shot!$C$38:$L$40,1,0))=0,"",SUM(IF(A50=Player_Shot!$C$38:$L$40,1,0))))</f>
        <v/>
      </c>
      <c r="C50" s="161" t="str">
        <f t="array" ref="C50">IF(A50="","",IF(SUM(IF(A50=Player_Shot!$C$33:$L$37,1,0))=0,"",SUM(IF(A50=Player_Shot!$C$33:$L$37,1,0))))</f>
        <v/>
      </c>
      <c r="D50" s="162">
        <f t="shared" si="14"/>
        <v>0</v>
      </c>
      <c r="E50" s="161" t="str">
        <f t="array" ref="E50">IF(A50="","",IF(SUM(IF(A50=Player_Shot!$N$38:$W$40,1,0))=0,"",SUM(IF(A50=Player_Shot!$N$38:$W$40,1,0))))</f>
        <v/>
      </c>
      <c r="F50" s="161" t="str">
        <f t="array" ref="F50">IF(A50="","",IF(SUM(IF(A50=Player_Shot!$N$33:$W$37,1,0))=0,"",SUM(IF(A50=Player_Shot!$N$33:$W$37,1,0))))</f>
        <v/>
      </c>
      <c r="G50" s="163">
        <f t="shared" si="15"/>
        <v>0</v>
      </c>
      <c r="H50" s="161" t="str">
        <f t="array" ref="H50">IF(A50="","",IF(SUM(IF(A50=Player_Shot!$Y$38:$AH$40,1,0))=0,"",SUM(IF(A50=Player_Shot!$Y$38:$AH$40,1,0))))</f>
        <v/>
      </c>
      <c r="I50" s="161" t="str">
        <f t="array" ref="I50">IF(A50="","",IF(SUM(IF(A50=Player_Shot!$Y$33:$AH$37,1,0))=0,"",SUM(IF(A50=Player_Shot!$Y$33:$AH$37,1,0))))</f>
        <v/>
      </c>
      <c r="J50" s="163">
        <f t="shared" si="16"/>
        <v>0</v>
      </c>
      <c r="K50" s="161" t="str">
        <f t="array" ref="K50">IF(A50="","",IF(SUM(IF(A50=Player_Shot!$AJ$38:$AN$40,1,0))=0,"",SUM(IF(A50=Player_Shot!$AJ$38:$AN$40,1,0))))</f>
        <v/>
      </c>
      <c r="L50" s="161" t="str">
        <f t="array" ref="L50">IF(A50="","",IF(SUM(IF(A50=Player_Shot!$AJ$33:$AN$37,1,0))=0,"",SUM(IF(A50=Player_Shot!$AJ$33:$AN$37,1,0))))</f>
        <v/>
      </c>
      <c r="M50" s="163">
        <f t="shared" si="17"/>
        <v>0</v>
      </c>
      <c r="N50" s="163">
        <f t="shared" si="18"/>
        <v>0</v>
      </c>
      <c r="O50" s="163">
        <f t="shared" si="18"/>
        <v>0</v>
      </c>
      <c r="P50" s="184">
        <f t="shared" si="19"/>
        <v>0</v>
      </c>
      <c r="Q50" s="250" t="str">
        <f>+GameSheet!K49</f>
        <v>-</v>
      </c>
      <c r="R50" s="154"/>
      <c r="S50" s="160" t="str">
        <f>+GameMember!K20</f>
        <v/>
      </c>
      <c r="T50" s="195" t="str">
        <f t="array" ref="T50">IF(S50="","",IF(SUM(IF(S50=Player_Shot!$C$46:$L$48,1,0))=0,"",SUM(IF(S50=Player_Shot!$C$46:$L$48,1,0))))</f>
        <v/>
      </c>
      <c r="U50" s="163" t="str">
        <f t="array" ref="U50">IF(S50="","",IF(SUM(IF(S50=Player_Shot!$C$41:$L$45,1,0))=0,"",SUM(IF(S50=Player_Shot!$C$41:$L$45,1,0))))</f>
        <v/>
      </c>
      <c r="V50" s="163">
        <f t="shared" si="20"/>
        <v>0</v>
      </c>
      <c r="W50" s="165" t="str">
        <f t="array" ref="W50">IF(S50="","",IF(SUM(IF(S50=Player_Shot!$N$46:$W$48,1,0))=0,"",SUM(IF(S50=Player_Shot!$N$46:$W$48,1,0))))</f>
        <v/>
      </c>
      <c r="X50" s="165" t="str">
        <f t="array" ref="X50">IF(S50="","",IF(SUM(IF(S50=Player_Shot!$N$41:$W$45,1,0))=0,"",SUM(IF(S50=Player_Shot!$N$41:$W$45,1,0))))</f>
        <v/>
      </c>
      <c r="Y50" s="163">
        <f t="shared" si="21"/>
        <v>0</v>
      </c>
      <c r="Z50" s="165" t="str">
        <f t="array" ref="Z50">IF(S50="","",IF(SUM(IF(S50=Player_Shot!$Y$46:$AH$48,1,0))=0,"",SUM(IF(S50=Player_Shot!$Y$46:$AH$48,1,0))))</f>
        <v/>
      </c>
      <c r="AA50" s="165" t="str">
        <f t="array" ref="AA50">IF(S50="","",IF(SUM(IF(S50=Player_Shot!$Y$41:$AH$45,1,0))=0,"",SUM(IF(S50=Player_Shot!$Y$41:$AH$45,1,0))))</f>
        <v/>
      </c>
      <c r="AB50" s="163">
        <f t="shared" si="22"/>
        <v>0</v>
      </c>
      <c r="AC50" s="165" t="str">
        <f t="array" ref="AC50">IF(S50="","",IF(SUM(IF(S50=Player_Shot!$AJ$46:$AN$48,1,0))=0,"",SUM(IF(S50=Player_Shot!$AJ$46:$AN$48,1,0))))</f>
        <v/>
      </c>
      <c r="AD50" s="165" t="str">
        <f t="array" ref="AD50">IF(S50="","",IF(SUM(IF(S50=Player_Shot!$AJ$41:$AN$45,1,0))=0,"",SUM(IF(S50=Player_Shot!$AJ$41:$AN$45,1,0))))</f>
        <v/>
      </c>
      <c r="AE50" s="163">
        <f t="shared" si="23"/>
        <v>0</v>
      </c>
      <c r="AF50" s="163">
        <f t="shared" si="24"/>
        <v>0</v>
      </c>
      <c r="AG50" s="163">
        <f t="shared" si="24"/>
        <v>0</v>
      </c>
      <c r="AH50" s="184">
        <f t="shared" si="27"/>
        <v>0</v>
      </c>
      <c r="AI50" s="250" t="str">
        <f>+GameSheet!K49</f>
        <v>-</v>
      </c>
      <c r="AK50" s="183" t="str">
        <f>+GameMember!K20</f>
        <v/>
      </c>
      <c r="AL50" s="185" t="str">
        <f t="array" ref="AL50">IF(AK50="","",IF(SUM(IF(AK50=Player_Shot!$C$49:$L$49,1,0))=0,"",SUM(IF(AK50=Player_Shot!$C$49:$L$49,1,0))))</f>
        <v/>
      </c>
      <c r="AM50" s="186" t="str">
        <f t="array" ref="AM50">IF(AK50="","",IF(SUM(IF(AK50=Player_Shot!$N$49:$W$49,1,0))=0,"",SUM(IF(AK50=Player_Shot!$N$49:$W$49,1,0))))</f>
        <v/>
      </c>
      <c r="AN50" s="186" t="str">
        <f t="array" ref="AN50">IF(AK50="","",IF(SUM(IF(AK50=Player_Shot!$Y$49:$AH$49,1,0))=0,"",SUM(IF(AK50=Player_Shot!$Y$49:$AH$49,1,0))))</f>
        <v/>
      </c>
      <c r="AO50" s="186" t="str">
        <f t="array" ref="AO50">IF(AK50="","",IF(SUM(IF(AK50=Player_Shot!$AJ$49:$AN$49,1,0))=0,"",SUM(IF(AK50=Player_Shot!$AJ$49:$AN$49,1,0))))</f>
        <v/>
      </c>
      <c r="AP50" s="199">
        <f t="shared" si="25"/>
        <v>0</v>
      </c>
      <c r="AQ50" s="252" t="str">
        <f>+GameSheet!K49</f>
        <v>-</v>
      </c>
      <c r="AS50" s="352">
        <f t="shared" si="26"/>
        <v>0</v>
      </c>
      <c r="AZ50" s="351"/>
      <c r="BA50" s="351"/>
      <c r="BB50" s="351"/>
      <c r="BC50" s="351"/>
      <c r="BD50" s="351"/>
      <c r="BE50" s="351"/>
      <c r="BF50" s="351"/>
      <c r="BG50" s="351"/>
      <c r="BH50" s="351"/>
      <c r="BI50" s="351"/>
      <c r="BJ50" s="351"/>
      <c r="BK50" s="351"/>
      <c r="BL50" s="351"/>
      <c r="BM50" s="351"/>
      <c r="BN50" s="351"/>
      <c r="BO50" s="351"/>
      <c r="BP50" s="351"/>
      <c r="BQ50" s="351"/>
      <c r="BR50" s="351"/>
      <c r="BS50" s="351"/>
      <c r="BT50" s="351"/>
    </row>
    <row r="51" spans="1:72" ht="20.25" customHeight="1" x14ac:dyDescent="0.2">
      <c r="A51" s="169" t="str">
        <f>+GameMember!K21</f>
        <v/>
      </c>
      <c r="B51" s="171" t="str">
        <f t="array" ref="B51">IF(A51="","",IF(SUM(IF(A51=Player_Shot!$C$38:$L$40,1,0))=0,"",SUM(IF(A51=Player_Shot!$C$38:$L$40,1,0))))</f>
        <v/>
      </c>
      <c r="C51" s="171" t="str">
        <f t="array" ref="C51">IF(A51="","",IF(SUM(IF(A51=Player_Shot!$C$33:$L$37,1,0))=0,"",SUM(IF(A51=Player_Shot!$C$33:$L$37,1,0))))</f>
        <v/>
      </c>
      <c r="D51" s="172">
        <f t="shared" si="14"/>
        <v>0</v>
      </c>
      <c r="E51" s="171" t="str">
        <f t="array" ref="E51">IF(A51="","",IF(SUM(IF(A51=Player_Shot!$N$38:$W$40,1,0))=0,"",SUM(IF(A51=Player_Shot!$N$38:$W$40,1,0))))</f>
        <v/>
      </c>
      <c r="F51" s="171" t="str">
        <f t="array" ref="F51">IF(A51="","",IF(SUM(IF(A51=Player_Shot!$N$33:$W$37,1,0))=0,"",SUM(IF(A51=Player_Shot!$N$33:$W$37,1,0))))</f>
        <v/>
      </c>
      <c r="G51" s="172">
        <f t="shared" si="15"/>
        <v>0</v>
      </c>
      <c r="H51" s="171" t="str">
        <f t="array" ref="H51">IF(A51="","",IF(SUM(IF(A51=Player_Shot!$Y$38:$AH$40,1,0))=0,"",SUM(IF(A51=Player_Shot!$Y$38:$AH$40,1,0))))</f>
        <v/>
      </c>
      <c r="I51" s="171" t="str">
        <f t="array" ref="I51">IF(A51="","",IF(SUM(IF(A51=Player_Shot!$Y$33:$AH$37,1,0))=0,"",SUM(IF(A51=Player_Shot!$Y$33:$AH$37,1,0))))</f>
        <v/>
      </c>
      <c r="J51" s="172">
        <f t="shared" si="16"/>
        <v>0</v>
      </c>
      <c r="K51" s="171" t="str">
        <f t="array" ref="K51">IF(A51="","",IF(SUM(IF(A51=Player_Shot!$AJ$38:$AN$40,1,0))=0,"",SUM(IF(A51=Player_Shot!$AJ$38:$AN$40,1,0))))</f>
        <v/>
      </c>
      <c r="L51" s="171" t="str">
        <f t="array" ref="L51">IF(A51="","",IF(SUM(IF(A51=Player_Shot!$AJ$33:$AN$37,1,0))=0,"",SUM(IF(A51=Player_Shot!$AJ$33:$AN$37,1,0))))</f>
        <v/>
      </c>
      <c r="M51" s="172">
        <f t="shared" si="17"/>
        <v>0</v>
      </c>
      <c r="N51" s="172">
        <f t="shared" si="18"/>
        <v>0</v>
      </c>
      <c r="O51" s="172">
        <f t="shared" si="18"/>
        <v>0</v>
      </c>
      <c r="P51" s="173">
        <f t="shared" si="19"/>
        <v>0</v>
      </c>
      <c r="Q51" s="251" t="str">
        <f>+GameSheet!K50</f>
        <v>-</v>
      </c>
      <c r="R51" s="154"/>
      <c r="S51" s="169" t="str">
        <f>+GameMember!K21</f>
        <v/>
      </c>
      <c r="T51" s="170" t="str">
        <f t="array" ref="T51">IF(S51="","",IF(SUM(IF(S51=Player_Shot!$C$46:$L$48,1,0))=0,"",SUM(IF(S51=Player_Shot!$C$46:$L$48,1,0))))</f>
        <v/>
      </c>
      <c r="U51" s="172" t="str">
        <f t="array" ref="U51">IF(S51="","",IF(SUM(IF(S51=Player_Shot!$C$41:$L$45,1,0))=0,"",SUM(IF(S51=Player_Shot!$C$41:$L$45,1,0))))</f>
        <v/>
      </c>
      <c r="V51" s="172">
        <f t="shared" si="20"/>
        <v>0</v>
      </c>
      <c r="W51" s="171" t="str">
        <f t="array" ref="W51">IF(S51="","",IF(SUM(IF(S51=Player_Shot!$N$46:$W$48,1,0))=0,"",SUM(IF(S51=Player_Shot!$N$46:$W$48,1,0))))</f>
        <v/>
      </c>
      <c r="X51" s="171" t="str">
        <f t="array" ref="X51">IF(S51="","",IF(SUM(IF(S51=Player_Shot!$N$41:$W$45,1,0))=0,"",SUM(IF(S51=Player_Shot!$N$41:$W$45,1,0))))</f>
        <v/>
      </c>
      <c r="Y51" s="172">
        <f t="shared" si="21"/>
        <v>0</v>
      </c>
      <c r="Z51" s="171" t="str">
        <f t="array" ref="Z51">IF(S51="","",IF(SUM(IF(S51=Player_Shot!$Y$46:$AH$48,1,0))=0,"",SUM(IF(S51=Player_Shot!$Y$46:$AH$48,1,0))))</f>
        <v/>
      </c>
      <c r="AA51" s="171" t="str">
        <f t="array" ref="AA51">IF(S51="","",IF(SUM(IF(S51=Player_Shot!$Y$41:$AH$45,1,0))=0,"",SUM(IF(S51=Player_Shot!$Y$41:$AH$45,1,0))))</f>
        <v/>
      </c>
      <c r="AB51" s="172">
        <f t="shared" si="22"/>
        <v>0</v>
      </c>
      <c r="AC51" s="171" t="str">
        <f t="array" ref="AC51">IF(S51="","",IF(SUM(IF(S51=Player_Shot!$AJ$46:$AN$48,1,0))=0,"",SUM(IF(S51=Player_Shot!$AJ$46:$AN$48,1,0))))</f>
        <v/>
      </c>
      <c r="AD51" s="171" t="str">
        <f t="array" ref="AD51">IF(S51="","",IF(SUM(IF(S51=Player_Shot!$AJ$41:$AN$45,1,0))=0,"",SUM(IF(S51=Player_Shot!$AJ$41:$AN$45,1,0))))</f>
        <v/>
      </c>
      <c r="AE51" s="172">
        <f t="shared" si="23"/>
        <v>0</v>
      </c>
      <c r="AF51" s="172">
        <f t="shared" si="24"/>
        <v>0</v>
      </c>
      <c r="AG51" s="172">
        <f t="shared" si="24"/>
        <v>0</v>
      </c>
      <c r="AH51" s="173">
        <f t="shared" si="27"/>
        <v>0</v>
      </c>
      <c r="AI51" s="251" t="str">
        <f>+GameSheet!K50</f>
        <v>-</v>
      </c>
      <c r="AK51" s="169" t="str">
        <f>+GameMember!K21</f>
        <v/>
      </c>
      <c r="AL51" s="174" t="str">
        <f t="array" ref="AL51">IF(AK51="","",IF(SUM(IF(AK51=Player_Shot!$C$49:$L$49,1,0))=0,"",SUM(IF(AK51=Player_Shot!$C$49:$L$49,1,0))))</f>
        <v/>
      </c>
      <c r="AM51" s="175" t="str">
        <f t="array" ref="AM51">IF(AK51="","",IF(SUM(IF(AK51=Player_Shot!$N$49:$W$49,1,0))=0,"",SUM(IF(AK51=Player_Shot!$N$49:$W$49,1,0))))</f>
        <v/>
      </c>
      <c r="AN51" s="175" t="str">
        <f t="array" ref="AN51">IF(AK51="","",IF(SUM(IF(AK51=Player_Shot!$Y$49:$AH$49,1,0))=0,"",SUM(IF(AK51=Player_Shot!$Y$49:$AH$49,1,0))))</f>
        <v/>
      </c>
      <c r="AO51" s="175" t="str">
        <f t="array" ref="AO51">IF(AK51="","",IF(SUM(IF(AK51=Player_Shot!$AJ$49:$AN$49,1,0))=0,"",SUM(IF(AK51=Player_Shot!$AJ$49:$AN$49,1,0))))</f>
        <v/>
      </c>
      <c r="AP51" s="197">
        <f t="shared" si="25"/>
        <v>0</v>
      </c>
      <c r="AQ51" s="251" t="str">
        <f>+GameSheet!K50</f>
        <v>-</v>
      </c>
      <c r="AS51" s="352">
        <f t="shared" si="26"/>
        <v>0</v>
      </c>
      <c r="AZ51" s="351"/>
      <c r="BA51" s="351"/>
      <c r="BB51" s="351"/>
      <c r="BC51" s="351"/>
      <c r="BD51" s="351"/>
      <c r="BE51" s="351"/>
      <c r="BF51" s="351"/>
      <c r="BG51" s="351"/>
      <c r="BH51" s="351"/>
      <c r="BI51" s="351"/>
      <c r="BJ51" s="351"/>
      <c r="BK51" s="351"/>
      <c r="BL51" s="351"/>
      <c r="BM51" s="351"/>
      <c r="BN51" s="351"/>
      <c r="BO51" s="351"/>
      <c r="BP51" s="351"/>
      <c r="BQ51" s="351"/>
      <c r="BR51" s="351"/>
      <c r="BS51" s="351"/>
      <c r="BT51" s="351"/>
    </row>
    <row r="52" spans="1:72" ht="20.25" customHeight="1" x14ac:dyDescent="0.2">
      <c r="A52" s="180" t="str">
        <f>+GameMember!K22</f>
        <v/>
      </c>
      <c r="B52" s="177" t="str">
        <f t="array" ref="B52">IF(A52="","",IF(SUM(IF(A52=Player_Shot!$C$38:$L$40,1,0))=0,"",SUM(IF(A52=Player_Shot!$C$38:$L$40,1,0))))</f>
        <v/>
      </c>
      <c r="C52" s="177" t="str">
        <f t="array" ref="C52">IF(A52="","",IF(SUM(IF(A52=Player_Shot!$C$33:$L$37,1,0))=0,"",SUM(IF(A52=Player_Shot!$C$33:$L$37,1,0))))</f>
        <v/>
      </c>
      <c r="D52" s="178">
        <f t="shared" si="14"/>
        <v>0</v>
      </c>
      <c r="E52" s="177" t="str">
        <f t="array" ref="E52">IF(A52="","",IF(SUM(IF(A52=Player_Shot!$N$38:$W$40,1,0))=0,"",SUM(IF(A52=Player_Shot!$N$38:$W$40,1,0))))</f>
        <v/>
      </c>
      <c r="F52" s="177" t="str">
        <f t="array" ref="F52">IF(A52="","",IF(SUM(IF(A52=Player_Shot!$N$33:$W$37,1,0))=0,"",SUM(IF(A52=Player_Shot!$N$33:$W$37,1,0))))</f>
        <v/>
      </c>
      <c r="G52" s="178">
        <f t="shared" si="15"/>
        <v>0</v>
      </c>
      <c r="H52" s="177" t="str">
        <f t="array" ref="H52">IF(A52="","",IF(SUM(IF(A52=Player_Shot!$Y$38:$AH$40,1,0))=0,"",SUM(IF(A52=Player_Shot!$Y$38:$AH$40,1,0))))</f>
        <v/>
      </c>
      <c r="I52" s="177" t="str">
        <f t="array" ref="I52">IF(A52="","",IF(SUM(IF(A52=Player_Shot!$Y$33:$AH$37,1,0))=0,"",SUM(IF(A52=Player_Shot!$Y$33:$AH$37,1,0))))</f>
        <v/>
      </c>
      <c r="J52" s="178">
        <f t="shared" si="16"/>
        <v>0</v>
      </c>
      <c r="K52" s="177" t="str">
        <f t="array" ref="K52">IF(A52="","",IF(SUM(IF(A52=Player_Shot!$AJ$38:$AN$40,1,0))=0,"",SUM(IF(A52=Player_Shot!$AJ$38:$AN$40,1,0))))</f>
        <v/>
      </c>
      <c r="L52" s="177" t="str">
        <f t="array" ref="L52">IF(A52="","",IF(SUM(IF(A52=Player_Shot!$AJ$33:$AN$37,1,0))=0,"",SUM(IF(A52=Player_Shot!$AJ$33:$AN$37,1,0))))</f>
        <v/>
      </c>
      <c r="M52" s="178">
        <f t="shared" si="17"/>
        <v>0</v>
      </c>
      <c r="N52" s="178">
        <f t="shared" si="18"/>
        <v>0</v>
      </c>
      <c r="O52" s="178">
        <f t="shared" si="18"/>
        <v>0</v>
      </c>
      <c r="P52" s="179">
        <f t="shared" si="19"/>
        <v>0</v>
      </c>
      <c r="Q52" s="253" t="str">
        <f>+GameSheet!K51</f>
        <v>-</v>
      </c>
      <c r="R52" s="154"/>
      <c r="S52" s="180" t="str">
        <f>+GameMember!K22</f>
        <v/>
      </c>
      <c r="T52" s="176" t="str">
        <f t="array" ref="T52">IF(S52="","",IF(SUM(IF(S52=Player_Shot!$C$46:$L$48,1,0))=0,"",SUM(IF(S52=Player_Shot!$C$46:$L$48,1,0))))</f>
        <v/>
      </c>
      <c r="U52" s="178" t="str">
        <f t="array" ref="U52">IF(S52="","",IF(SUM(IF(S52=Player_Shot!$C$41:$L$45,1,0))=0,"",SUM(IF(S52=Player_Shot!$C$41:$L$45,1,0))))</f>
        <v/>
      </c>
      <c r="V52" s="178">
        <f t="shared" si="20"/>
        <v>0</v>
      </c>
      <c r="W52" s="177" t="str">
        <f t="array" ref="W52">IF(S52="","",IF(SUM(IF(S52=Player_Shot!$N$46:$W$48,1,0))=0,"",SUM(IF(S52=Player_Shot!$N$46:$W$48,1,0))))</f>
        <v/>
      </c>
      <c r="X52" s="177" t="str">
        <f t="array" ref="X52">IF(S52="","",IF(SUM(IF(S52=Player_Shot!$N$41:$W$45,1,0))=0,"",SUM(IF(S52=Player_Shot!$N$41:$W$45,1,0))))</f>
        <v/>
      </c>
      <c r="Y52" s="178">
        <f t="shared" si="21"/>
        <v>0</v>
      </c>
      <c r="Z52" s="177" t="str">
        <f t="array" ref="Z52">IF(S52="","",IF(SUM(IF(S52=Player_Shot!$Y$46:$AH$48,1,0))=0,"",SUM(IF(S52=Player_Shot!$Y$46:$AH$48,1,0))))</f>
        <v/>
      </c>
      <c r="AA52" s="177" t="str">
        <f t="array" ref="AA52">IF(S52="","",IF(SUM(IF(S52=Player_Shot!$Y$41:$AH$45,1,0))=0,"",SUM(IF(S52=Player_Shot!$Y$41:$AH$45,1,0))))</f>
        <v/>
      </c>
      <c r="AB52" s="178">
        <f t="shared" si="22"/>
        <v>0</v>
      </c>
      <c r="AC52" s="177" t="str">
        <f t="array" ref="AC52">IF(S52="","",IF(SUM(IF(S52=Player_Shot!$AJ$46:$AN$48,1,0))=0,"",SUM(IF(S52=Player_Shot!$AJ$46:$AN$48,1,0))))</f>
        <v/>
      </c>
      <c r="AD52" s="177" t="str">
        <f t="array" ref="AD52">IF(S52="","",IF(SUM(IF(S52=Player_Shot!$AJ$41:$AN$45,1,0))=0,"",SUM(IF(S52=Player_Shot!$AJ$41:$AN$45,1,0))))</f>
        <v/>
      </c>
      <c r="AE52" s="178">
        <f t="shared" si="23"/>
        <v>0</v>
      </c>
      <c r="AF52" s="178">
        <f t="shared" si="24"/>
        <v>0</v>
      </c>
      <c r="AG52" s="178">
        <f t="shared" si="24"/>
        <v>0</v>
      </c>
      <c r="AH52" s="179">
        <f t="shared" si="27"/>
        <v>0</v>
      </c>
      <c r="AI52" s="253" t="str">
        <f>+GameSheet!K51</f>
        <v>-</v>
      </c>
      <c r="AK52" s="180" t="str">
        <f>+GameMember!K22</f>
        <v/>
      </c>
      <c r="AL52" s="181" t="str">
        <f t="array" ref="AL52">IF(AK52="","",IF(SUM(IF(AK52=Player_Shot!$C$49:$L$49,1,0))=0,"",SUM(IF(AK52=Player_Shot!$C$49:$L$49,1,0))))</f>
        <v/>
      </c>
      <c r="AM52" s="182" t="str">
        <f t="array" ref="AM52">IF(AK52="","",IF(SUM(IF(AK52=Player_Shot!$N$49:$W$49,1,0))=0,"",SUM(IF(AK52=Player_Shot!$N$49:$W$49,1,0))))</f>
        <v/>
      </c>
      <c r="AN52" s="182" t="str">
        <f t="array" ref="AN52">IF(AK52="","",IF(SUM(IF(AK52=Player_Shot!$Y$49:$AH$49,1,0))=0,"",SUM(IF(AK52=Player_Shot!$Y$49:$AH$49,1,0))))</f>
        <v/>
      </c>
      <c r="AO52" s="182" t="str">
        <f t="array" ref="AO52">IF(AK52="","",IF(SUM(IF(AK52=Player_Shot!$AJ$49:$AN$49,1,0))=0,"",SUM(IF(AK52=Player_Shot!$AJ$49:$AN$49,1,0))))</f>
        <v/>
      </c>
      <c r="AP52" s="198">
        <f t="shared" si="25"/>
        <v>0</v>
      </c>
      <c r="AQ52" s="253" t="str">
        <f>+GameSheet!K51</f>
        <v>-</v>
      </c>
      <c r="AS52" s="352">
        <f t="shared" si="26"/>
        <v>0</v>
      </c>
      <c r="AZ52" s="351"/>
      <c r="BA52" s="351"/>
      <c r="BB52" s="351"/>
      <c r="BC52" s="351"/>
      <c r="BD52" s="351"/>
      <c r="BE52" s="351"/>
      <c r="BF52" s="351"/>
      <c r="BG52" s="351"/>
      <c r="BH52" s="351"/>
      <c r="BI52" s="351"/>
      <c r="BJ52" s="351"/>
      <c r="BK52" s="351"/>
      <c r="BL52" s="351"/>
      <c r="BM52" s="351"/>
      <c r="BN52" s="351"/>
      <c r="BO52" s="351"/>
      <c r="BP52" s="351"/>
      <c r="BQ52" s="351"/>
      <c r="BR52" s="351"/>
      <c r="BS52" s="351"/>
      <c r="BT52" s="351"/>
    </row>
    <row r="53" spans="1:72" ht="20.25" customHeight="1" x14ac:dyDescent="0.2">
      <c r="A53" s="160" t="str">
        <f>+GameMember!K23</f>
        <v/>
      </c>
      <c r="B53" s="161" t="str">
        <f t="array" ref="B53">IF(A53="","",IF(SUM(IF(A53=Player_Shot!$C$38:$L$40,1,0))=0,"",SUM(IF(A53=Player_Shot!$C$38:$L$40,1,0))))</f>
        <v/>
      </c>
      <c r="C53" s="161" t="str">
        <f t="array" ref="C53">IF(A53="","",IF(SUM(IF(A53=Player_Shot!$C$33:$L$37,1,0))=0,"",SUM(IF(A53=Player_Shot!$C$33:$L$37,1,0))))</f>
        <v/>
      </c>
      <c r="D53" s="162">
        <f t="shared" si="14"/>
        <v>0</v>
      </c>
      <c r="E53" s="161" t="str">
        <f t="array" ref="E53">IF(A53="","",IF(SUM(IF(A53=Player_Shot!$N$38:$W$40,1,0))=0,"",SUM(IF(A53=Player_Shot!$N$38:$W$40,1,0))))</f>
        <v/>
      </c>
      <c r="F53" s="161" t="str">
        <f t="array" ref="F53">IF(A53="","",IF(SUM(IF(A53=Player_Shot!$N$33:$W$37,1,0))=0,"",SUM(IF(A53=Player_Shot!$N$33:$W$37,1,0))))</f>
        <v/>
      </c>
      <c r="G53" s="163">
        <f t="shared" si="15"/>
        <v>0</v>
      </c>
      <c r="H53" s="161" t="str">
        <f t="array" ref="H53">IF(A53="","",IF(SUM(IF(A53=Player_Shot!$Y$38:$AH$40,1,0))=0,"",SUM(IF(A53=Player_Shot!$Y$38:$AH$40,1,0))))</f>
        <v/>
      </c>
      <c r="I53" s="161" t="str">
        <f t="array" ref="I53">IF(A53="","",IF(SUM(IF(A53=Player_Shot!$Y$33:$AH$37,1,0))=0,"",SUM(IF(A53=Player_Shot!$Y$33:$AH$37,1,0))))</f>
        <v/>
      </c>
      <c r="J53" s="163">
        <f t="shared" si="16"/>
        <v>0</v>
      </c>
      <c r="K53" s="161" t="str">
        <f t="array" ref="K53">IF(A53="","",IF(SUM(IF(A53=Player_Shot!$AJ$38:$AN$40,1,0))=0,"",SUM(IF(A53=Player_Shot!$AJ$38:$AN$40,1,0))))</f>
        <v/>
      </c>
      <c r="L53" s="161" t="str">
        <f t="array" ref="L53">IF(A53="","",IF(SUM(IF(A53=Player_Shot!$AJ$33:$AN$37,1,0))=0,"",SUM(IF(A53=Player_Shot!$AJ$33:$AN$37,1,0))))</f>
        <v/>
      </c>
      <c r="M53" s="163">
        <f t="shared" si="17"/>
        <v>0</v>
      </c>
      <c r="N53" s="163">
        <f t="shared" si="18"/>
        <v>0</v>
      </c>
      <c r="O53" s="163">
        <f t="shared" si="18"/>
        <v>0</v>
      </c>
      <c r="P53" s="184">
        <f t="shared" si="19"/>
        <v>0</v>
      </c>
      <c r="Q53" s="250" t="str">
        <f>+GameSheet!K52</f>
        <v>-</v>
      </c>
      <c r="R53" s="154"/>
      <c r="S53" s="160" t="str">
        <f>+GameMember!K23</f>
        <v/>
      </c>
      <c r="T53" s="195" t="str">
        <f t="array" ref="T53">IF(S53="","",IF(SUM(IF(S53=Player_Shot!$C$46:$L$48,1,0))=0,"",SUM(IF(S53=Player_Shot!$C$46:$L$48,1,0))))</f>
        <v/>
      </c>
      <c r="U53" s="163" t="str">
        <f t="array" ref="U53">IF(S53="","",IF(SUM(IF(S53=Player_Shot!$C$41:$L$45,1,0))=0,"",SUM(IF(S53=Player_Shot!$C$41:$L$45,1,0))))</f>
        <v/>
      </c>
      <c r="V53" s="163">
        <f t="shared" si="20"/>
        <v>0</v>
      </c>
      <c r="W53" s="165" t="str">
        <f t="array" ref="W53">IF(S53="","",IF(SUM(IF(S53=Player_Shot!$N$46:$W$48,1,0))=0,"",SUM(IF(S53=Player_Shot!$N$46:$W$48,1,0))))</f>
        <v/>
      </c>
      <c r="X53" s="165" t="str">
        <f t="array" ref="X53">IF(S53="","",IF(SUM(IF(S53=Player_Shot!$N$41:$W$45,1,0))=0,"",SUM(IF(S53=Player_Shot!$N$41:$W$45,1,0))))</f>
        <v/>
      </c>
      <c r="Y53" s="163">
        <f t="shared" si="21"/>
        <v>0</v>
      </c>
      <c r="Z53" s="165" t="str">
        <f t="array" ref="Z53">IF(S53="","",IF(SUM(IF(S53=Player_Shot!$Y$46:$AH$48,1,0))=0,"",SUM(IF(S53=Player_Shot!$Y$46:$AH$48,1,0))))</f>
        <v/>
      </c>
      <c r="AA53" s="165" t="str">
        <f t="array" ref="AA53">IF(S53="","",IF(SUM(IF(S53=Player_Shot!$Y$41:$AH$45,1,0))=0,"",SUM(IF(S53=Player_Shot!$Y$41:$AH$45,1,0))))</f>
        <v/>
      </c>
      <c r="AB53" s="163">
        <f t="shared" si="22"/>
        <v>0</v>
      </c>
      <c r="AC53" s="165" t="str">
        <f t="array" ref="AC53">IF(S53="","",IF(SUM(IF(S53=Player_Shot!$AJ$46:$AN$48,1,0))=0,"",SUM(IF(S53=Player_Shot!$AJ$46:$AN$48,1,0))))</f>
        <v/>
      </c>
      <c r="AD53" s="165" t="str">
        <f t="array" ref="AD53">IF(S53="","",IF(SUM(IF(S53=Player_Shot!$AJ$41:$AN$45,1,0))=0,"",SUM(IF(S53=Player_Shot!$AJ$41:$AN$45,1,0))))</f>
        <v/>
      </c>
      <c r="AE53" s="163">
        <f t="shared" si="23"/>
        <v>0</v>
      </c>
      <c r="AF53" s="163">
        <f t="shared" si="24"/>
        <v>0</v>
      </c>
      <c r="AG53" s="163">
        <f t="shared" si="24"/>
        <v>0</v>
      </c>
      <c r="AH53" s="184">
        <f t="shared" si="27"/>
        <v>0</v>
      </c>
      <c r="AI53" s="250" t="str">
        <f>+GameSheet!K52</f>
        <v>-</v>
      </c>
      <c r="AK53" s="183" t="str">
        <f>+GameMember!K23</f>
        <v/>
      </c>
      <c r="AL53" s="185" t="str">
        <f t="array" ref="AL53">IF(AK53="","",IF(SUM(IF(AK53=Player_Shot!$C$49:$L$49,1,0))=0,"",SUM(IF(AK53=Player_Shot!$C$49:$L$49,1,0))))</f>
        <v/>
      </c>
      <c r="AM53" s="186" t="str">
        <f t="array" ref="AM53">IF(AK53="","",IF(SUM(IF(AK53=Player_Shot!$N$49:$W$49,1,0))=0,"",SUM(IF(AK53=Player_Shot!$N$49:$W$49,1,0))))</f>
        <v/>
      </c>
      <c r="AN53" s="186" t="str">
        <f t="array" ref="AN53">IF(AK53="","",IF(SUM(IF(AK53=Player_Shot!$Y$49:$AH$49,1,0))=0,"",SUM(IF(AK53=Player_Shot!$Y$49:$AH$49,1,0))))</f>
        <v/>
      </c>
      <c r="AO53" s="186" t="str">
        <f t="array" ref="AO53">IF(AK53="","",IF(SUM(IF(AK53=Player_Shot!$AJ$49:$AN$49,1,0))=0,"",SUM(IF(AK53=Player_Shot!$AJ$49:$AN$49,1,0))))</f>
        <v/>
      </c>
      <c r="AP53" s="199">
        <f t="shared" si="25"/>
        <v>0</v>
      </c>
      <c r="AQ53" s="252" t="str">
        <f>+GameSheet!K52</f>
        <v>-</v>
      </c>
      <c r="AS53" s="352">
        <f t="shared" si="26"/>
        <v>0</v>
      </c>
      <c r="AZ53" s="351"/>
      <c r="BA53" s="351"/>
      <c r="BB53" s="351"/>
      <c r="BC53" s="351"/>
      <c r="BD53" s="351"/>
      <c r="BE53" s="351"/>
      <c r="BF53" s="351"/>
      <c r="BG53" s="351"/>
      <c r="BH53" s="351"/>
      <c r="BI53" s="351"/>
      <c r="BJ53" s="351"/>
      <c r="BK53" s="351"/>
      <c r="BL53" s="351"/>
      <c r="BM53" s="351"/>
      <c r="BN53" s="351"/>
      <c r="BO53" s="351"/>
      <c r="BP53" s="351"/>
      <c r="BQ53" s="351"/>
      <c r="BR53" s="351"/>
      <c r="BS53" s="351"/>
      <c r="BT53" s="351"/>
    </row>
    <row r="54" spans="1:72" ht="20.25" customHeight="1" x14ac:dyDescent="0.2">
      <c r="A54" s="160" t="str">
        <f>+GameMember!K24</f>
        <v/>
      </c>
      <c r="B54" s="161" t="str">
        <f t="array" ref="B54">IF(A54="","",IF(SUM(IF(A54=Player_Shot!$C$38:$L$40,1,0))=0,"",SUM(IF(A54=Player_Shot!$C$38:$L$40,1,0))))</f>
        <v/>
      </c>
      <c r="C54" s="161" t="str">
        <f t="array" ref="C54">IF(A54="","",IF(SUM(IF(A54=Player_Shot!$C$33:$L$37,1,0))=0,"",SUM(IF(A54=Player_Shot!$C$33:$L$37,1,0))))</f>
        <v/>
      </c>
      <c r="D54" s="162">
        <f t="shared" si="14"/>
        <v>0</v>
      </c>
      <c r="E54" s="161" t="str">
        <f t="array" ref="E54">IF(A54="","",IF(SUM(IF(A54=Player_Shot!$N$38:$W$40,1,0))=0,"",SUM(IF(A54=Player_Shot!$N$38:$W$40,1,0))))</f>
        <v/>
      </c>
      <c r="F54" s="161" t="str">
        <f t="array" ref="F54">IF(A54="","",IF(SUM(IF(A54=Player_Shot!$N$33:$W$37,1,0))=0,"",SUM(IF(A54=Player_Shot!$N$33:$W$37,1,0))))</f>
        <v/>
      </c>
      <c r="G54" s="163">
        <f t="shared" si="15"/>
        <v>0</v>
      </c>
      <c r="H54" s="161" t="str">
        <f t="array" ref="H54">IF(A54="","",IF(SUM(IF(A54=Player_Shot!$Y$38:$AH$40,1,0))=0,"",SUM(IF(A54=Player_Shot!$Y$38:$AH$40,1,0))))</f>
        <v/>
      </c>
      <c r="I54" s="161" t="str">
        <f t="array" ref="I54">IF(A54="","",IF(SUM(IF(A54=Player_Shot!$Y$33:$AH$37,1,0))=0,"",SUM(IF(A54=Player_Shot!$Y$33:$AH$37,1,0))))</f>
        <v/>
      </c>
      <c r="J54" s="163">
        <f t="shared" si="16"/>
        <v>0</v>
      </c>
      <c r="K54" s="161" t="str">
        <f t="array" ref="K54">IF(A54="","",IF(SUM(IF(A54=Player_Shot!$AJ$38:$AN$40,1,0))=0,"",SUM(IF(A54=Player_Shot!$AJ$38:$AN$40,1,0))))</f>
        <v/>
      </c>
      <c r="L54" s="161" t="str">
        <f t="array" ref="L54">IF(A54="","",IF(SUM(IF(A54=Player_Shot!$AJ$33:$AN$37,1,0))=0,"",SUM(IF(A54=Player_Shot!$AJ$33:$AN$37,1,0))))</f>
        <v/>
      </c>
      <c r="M54" s="163">
        <f t="shared" si="17"/>
        <v>0</v>
      </c>
      <c r="N54" s="163">
        <f t="shared" si="18"/>
        <v>0</v>
      </c>
      <c r="O54" s="163">
        <f t="shared" si="18"/>
        <v>0</v>
      </c>
      <c r="P54" s="184">
        <f t="shared" si="19"/>
        <v>0</v>
      </c>
      <c r="Q54" s="250" t="str">
        <f>+GameSheet!K53</f>
        <v>-</v>
      </c>
      <c r="R54" s="154"/>
      <c r="S54" s="160" t="str">
        <f>+GameMember!K24</f>
        <v/>
      </c>
      <c r="T54" s="195" t="str">
        <f t="array" ref="T54">IF(S54="","",IF(SUM(IF(S54=Player_Shot!$C$46:$L$48,1,0))=0,"",SUM(IF(S54=Player_Shot!$C$46:$L$48,1,0))))</f>
        <v/>
      </c>
      <c r="U54" s="163" t="str">
        <f t="array" ref="U54">IF(S54="","",IF(SUM(IF(S54=Player_Shot!$C$41:$L$45,1,0))=0,"",SUM(IF(S54=Player_Shot!$C$41:$L$45,1,0))))</f>
        <v/>
      </c>
      <c r="V54" s="163">
        <f t="shared" si="20"/>
        <v>0</v>
      </c>
      <c r="W54" s="165" t="str">
        <f t="array" ref="W54">IF(S54="","",IF(SUM(IF(S54=Player_Shot!$N$46:$W$48,1,0))=0,"",SUM(IF(S54=Player_Shot!$N$46:$W$48,1,0))))</f>
        <v/>
      </c>
      <c r="X54" s="165" t="str">
        <f t="array" ref="X54">IF(S54="","",IF(SUM(IF(S54=Player_Shot!$N$41:$W$45,1,0))=0,"",SUM(IF(S54=Player_Shot!$N$41:$W$45,1,0))))</f>
        <v/>
      </c>
      <c r="Y54" s="163">
        <f t="shared" si="21"/>
        <v>0</v>
      </c>
      <c r="Z54" s="165" t="str">
        <f t="array" ref="Z54">IF(S54="","",IF(SUM(IF(S54=Player_Shot!$Y$46:$AH$48,1,0))=0,"",SUM(IF(S54=Player_Shot!$Y$46:$AH$48,1,0))))</f>
        <v/>
      </c>
      <c r="AA54" s="165" t="str">
        <f t="array" ref="AA54">IF(S54="","",IF(SUM(IF(S54=Player_Shot!$Y$41:$AH$45,1,0))=0,"",SUM(IF(S54=Player_Shot!$Y$41:$AH$45,1,0))))</f>
        <v/>
      </c>
      <c r="AB54" s="163">
        <f t="shared" si="22"/>
        <v>0</v>
      </c>
      <c r="AC54" s="165" t="str">
        <f t="array" ref="AC54">IF(S54="","",IF(SUM(IF(S54=Player_Shot!$AJ$46:$AN$48,1,0))=0,"",SUM(IF(S54=Player_Shot!$AJ$46:$AN$48,1,0))))</f>
        <v/>
      </c>
      <c r="AD54" s="165" t="str">
        <f t="array" ref="AD54">IF(S54="","",IF(SUM(IF(S54=Player_Shot!$AJ$41:$AN$45,1,0))=0,"",SUM(IF(S54=Player_Shot!$AJ$41:$AN$45,1,0))))</f>
        <v/>
      </c>
      <c r="AE54" s="163">
        <f t="shared" si="23"/>
        <v>0</v>
      </c>
      <c r="AF54" s="163">
        <f t="shared" si="24"/>
        <v>0</v>
      </c>
      <c r="AG54" s="163">
        <f t="shared" si="24"/>
        <v>0</v>
      </c>
      <c r="AH54" s="184">
        <f t="shared" si="27"/>
        <v>0</v>
      </c>
      <c r="AI54" s="250" t="str">
        <f>+GameSheet!K53</f>
        <v>-</v>
      </c>
      <c r="AK54" s="183" t="str">
        <f>+GameMember!K24</f>
        <v/>
      </c>
      <c r="AL54" s="185" t="str">
        <f t="array" ref="AL54">IF(AK54="","",IF(SUM(IF(AK54=Player_Shot!$C$49:$L$49,1,0))=0,"",SUM(IF(AK54=Player_Shot!$C$49:$L$49,1,0))))</f>
        <v/>
      </c>
      <c r="AM54" s="186" t="str">
        <f t="array" ref="AM54">IF(AK54="","",IF(SUM(IF(AK54=Player_Shot!$N$49:$W$49,1,0))=0,"",SUM(IF(AK54=Player_Shot!$N$49:$W$49,1,0))))</f>
        <v/>
      </c>
      <c r="AN54" s="186" t="str">
        <f t="array" ref="AN54">IF(AK54="","",IF(SUM(IF(AK54=Player_Shot!$Y$49:$AH$49,1,0))=0,"",SUM(IF(AK54=Player_Shot!$Y$49:$AH$49,1,0))))</f>
        <v/>
      </c>
      <c r="AO54" s="186" t="str">
        <f t="array" ref="AO54">IF(AK54="","",IF(SUM(IF(AK54=Player_Shot!$AJ$49:$AN$49,1,0))=0,"",SUM(IF(AK54=Player_Shot!$AJ$49:$AN$49,1,0))))</f>
        <v/>
      </c>
      <c r="AP54" s="199">
        <f t="shared" si="25"/>
        <v>0</v>
      </c>
      <c r="AQ54" s="252" t="str">
        <f>+GameSheet!K53</f>
        <v>-</v>
      </c>
      <c r="AS54" s="352">
        <f t="shared" si="26"/>
        <v>0</v>
      </c>
      <c r="AZ54" s="351"/>
      <c r="BA54" s="351"/>
      <c r="BB54" s="351"/>
      <c r="BC54" s="351"/>
      <c r="BD54" s="351"/>
      <c r="BE54" s="351"/>
      <c r="BF54" s="351"/>
      <c r="BG54" s="351"/>
      <c r="BH54" s="351"/>
      <c r="BI54" s="351"/>
      <c r="BJ54" s="351"/>
      <c r="BK54" s="351"/>
      <c r="BL54" s="351"/>
      <c r="BM54" s="351"/>
      <c r="BN54" s="351"/>
      <c r="BO54" s="351"/>
      <c r="BP54" s="351"/>
      <c r="BQ54" s="351"/>
      <c r="BR54" s="351"/>
      <c r="BS54" s="351"/>
      <c r="BT54" s="351"/>
    </row>
    <row r="55" spans="1:72" ht="20.25" customHeight="1" x14ac:dyDescent="0.2">
      <c r="A55" s="160" t="str">
        <f>+GameMember!K25</f>
        <v/>
      </c>
      <c r="B55" s="161" t="str">
        <f t="array" ref="B55">IF(A55="","",IF(SUM(IF(A55=Player_Shot!$C$38:$L$40,1,0))=0,"",SUM(IF(A55=Player_Shot!$C$38:$L$40,1,0))))</f>
        <v/>
      </c>
      <c r="C55" s="161" t="str">
        <f t="array" ref="C55">IF(A55="","",IF(SUM(IF(A55=Player_Shot!$C$33:$L$37,1,0))=0,"",SUM(IF(A55=Player_Shot!$C$33:$L$37,1,0))))</f>
        <v/>
      </c>
      <c r="D55" s="162">
        <f t="shared" si="14"/>
        <v>0</v>
      </c>
      <c r="E55" s="161" t="str">
        <f t="array" ref="E55">IF(A55="","",IF(SUM(IF(A55=Player_Shot!$N$38:$W$40,1,0))=0,"",SUM(IF(A55=Player_Shot!$N$38:$W$40,1,0))))</f>
        <v/>
      </c>
      <c r="F55" s="161" t="str">
        <f t="array" ref="F55">IF(A55="","",IF(SUM(IF(A55=Player_Shot!$N$33:$W$37,1,0))=0,"",SUM(IF(A55=Player_Shot!$N$33:$W$37,1,0))))</f>
        <v/>
      </c>
      <c r="G55" s="163">
        <f t="shared" si="15"/>
        <v>0</v>
      </c>
      <c r="H55" s="161" t="str">
        <f t="array" ref="H55">IF(A55="","",IF(SUM(IF(A55=Player_Shot!$Y$38:$AH$40,1,0))=0,"",SUM(IF(A55=Player_Shot!$Y$38:$AH$40,1,0))))</f>
        <v/>
      </c>
      <c r="I55" s="161" t="str">
        <f t="array" ref="I55">IF(A55="","",IF(SUM(IF(A55=Player_Shot!$Y$33:$AH$37,1,0))=0,"",SUM(IF(A55=Player_Shot!$Y$33:$AH$37,1,0))))</f>
        <v/>
      </c>
      <c r="J55" s="163">
        <f t="shared" si="16"/>
        <v>0</v>
      </c>
      <c r="K55" s="161" t="str">
        <f t="array" ref="K55">IF(A55="","",IF(SUM(IF(A55=Player_Shot!$AJ$38:$AN$40,1,0))=0,"",SUM(IF(A55=Player_Shot!$AJ$38:$AN$40,1,0))))</f>
        <v/>
      </c>
      <c r="L55" s="161" t="str">
        <f t="array" ref="L55">IF(A55="","",IF(SUM(IF(A55=Player_Shot!$AJ$33:$AN$37,1,0))=0,"",SUM(IF(A55=Player_Shot!$AJ$33:$AN$37,1,0))))</f>
        <v/>
      </c>
      <c r="M55" s="163">
        <f t="shared" si="17"/>
        <v>0</v>
      </c>
      <c r="N55" s="163">
        <f t="shared" si="18"/>
        <v>0</v>
      </c>
      <c r="O55" s="163">
        <f t="shared" si="18"/>
        <v>0</v>
      </c>
      <c r="P55" s="184">
        <f t="shared" si="19"/>
        <v>0</v>
      </c>
      <c r="Q55" s="250" t="str">
        <f>+GameSheet!K54</f>
        <v>-</v>
      </c>
      <c r="R55" s="154"/>
      <c r="S55" s="160" t="str">
        <f>+GameMember!K25</f>
        <v/>
      </c>
      <c r="T55" s="195" t="str">
        <f t="array" ref="T55">IF(S55="","",IF(SUM(IF(S55=Player_Shot!$C$46:$L$48,1,0))=0,"",SUM(IF(S55=Player_Shot!$C$46:$L$48,1,0))))</f>
        <v/>
      </c>
      <c r="U55" s="163" t="str">
        <f t="array" ref="U55">IF(S55="","",IF(SUM(IF(S55=Player_Shot!$C$41:$L$45,1,0))=0,"",SUM(IF(S55=Player_Shot!$C$41:$L$45,1,0))))</f>
        <v/>
      </c>
      <c r="V55" s="163">
        <f t="shared" si="20"/>
        <v>0</v>
      </c>
      <c r="W55" s="165" t="str">
        <f t="array" ref="W55">IF(S55="","",IF(SUM(IF(S55=Player_Shot!$N$46:$W$48,1,0))=0,"",SUM(IF(S55=Player_Shot!$N$46:$W$48,1,0))))</f>
        <v/>
      </c>
      <c r="X55" s="165" t="str">
        <f t="array" ref="X55">IF(S55="","",IF(SUM(IF(S55=Player_Shot!$N$41:$W$45,1,0))=0,"",SUM(IF(S55=Player_Shot!$N$41:$W$45,1,0))))</f>
        <v/>
      </c>
      <c r="Y55" s="163">
        <f t="shared" si="21"/>
        <v>0</v>
      </c>
      <c r="Z55" s="165" t="str">
        <f t="array" ref="Z55">IF(S55="","",IF(SUM(IF(S55=Player_Shot!$Y$46:$AH$48,1,0))=0,"",SUM(IF(S55=Player_Shot!$Y$46:$AH$48,1,0))))</f>
        <v/>
      </c>
      <c r="AA55" s="165" t="str">
        <f t="array" ref="AA55">IF(S55="","",IF(SUM(IF(S55=Player_Shot!$Y$41:$AH$45,1,0))=0,"",SUM(IF(S55=Player_Shot!$Y$41:$AH$45,1,0))))</f>
        <v/>
      </c>
      <c r="AB55" s="163">
        <f t="shared" si="22"/>
        <v>0</v>
      </c>
      <c r="AC55" s="165" t="str">
        <f t="array" ref="AC55">IF(S55="","",IF(SUM(IF(S55=Player_Shot!$AJ$46:$AN$48,1,0))=0,"",SUM(IF(S55=Player_Shot!$AJ$46:$AN$48,1,0))))</f>
        <v/>
      </c>
      <c r="AD55" s="165" t="str">
        <f t="array" ref="AD55">IF(S55="","",IF(SUM(IF(S55=Player_Shot!$AJ$41:$AN$45,1,0))=0,"",SUM(IF(S55=Player_Shot!$AJ$41:$AN$45,1,0))))</f>
        <v/>
      </c>
      <c r="AE55" s="163">
        <f t="shared" si="23"/>
        <v>0</v>
      </c>
      <c r="AF55" s="163">
        <f t="shared" si="24"/>
        <v>0</v>
      </c>
      <c r="AG55" s="163">
        <f t="shared" si="24"/>
        <v>0</v>
      </c>
      <c r="AH55" s="184">
        <f t="shared" si="27"/>
        <v>0</v>
      </c>
      <c r="AI55" s="250" t="str">
        <f>+GameSheet!K54</f>
        <v>-</v>
      </c>
      <c r="AK55" s="183" t="str">
        <f>+GameMember!K25</f>
        <v/>
      </c>
      <c r="AL55" s="185" t="str">
        <f t="array" ref="AL55">IF(AK55="","",IF(SUM(IF(AK55=Player_Shot!$C$49:$L$49,1,0))=0,"",SUM(IF(AK55=Player_Shot!$C$49:$L$49,1,0))))</f>
        <v/>
      </c>
      <c r="AM55" s="186" t="str">
        <f t="array" ref="AM55">IF(AK55="","",IF(SUM(IF(AK55=Player_Shot!$N$49:$W$49,1,0))=0,"",SUM(IF(AK55=Player_Shot!$N$49:$W$49,1,0))))</f>
        <v/>
      </c>
      <c r="AN55" s="186" t="str">
        <f t="array" ref="AN55">IF(AK55="","",IF(SUM(IF(AK55=Player_Shot!$Y$49:$AH$49,1,0))=0,"",SUM(IF(AK55=Player_Shot!$Y$49:$AH$49,1,0))))</f>
        <v/>
      </c>
      <c r="AO55" s="186" t="str">
        <f t="array" ref="AO55">IF(AK55="","",IF(SUM(IF(AK55=Player_Shot!$AJ$49:$AN$49,1,0))=0,"",SUM(IF(AK55=Player_Shot!$AJ$49:$AN$49,1,0))))</f>
        <v/>
      </c>
      <c r="AP55" s="199">
        <f t="shared" si="25"/>
        <v>0</v>
      </c>
      <c r="AQ55" s="252" t="str">
        <f>+GameSheet!K54</f>
        <v>-</v>
      </c>
      <c r="AS55" s="352">
        <f t="shared" si="26"/>
        <v>0</v>
      </c>
      <c r="AZ55" s="351"/>
      <c r="BA55" s="351"/>
      <c r="BB55" s="351"/>
      <c r="BC55" s="351"/>
      <c r="BD55" s="351"/>
      <c r="BE55" s="351"/>
      <c r="BF55" s="351"/>
      <c r="BG55" s="351"/>
      <c r="BH55" s="351"/>
      <c r="BI55" s="351"/>
      <c r="BJ55" s="351"/>
      <c r="BK55" s="351"/>
      <c r="BL55" s="351"/>
      <c r="BM55" s="351"/>
      <c r="BN55" s="351"/>
      <c r="BO55" s="351"/>
      <c r="BP55" s="351"/>
      <c r="BQ55" s="351"/>
      <c r="BR55" s="351"/>
      <c r="BS55" s="351"/>
      <c r="BT55" s="351"/>
    </row>
    <row r="56" spans="1:72" ht="20.25" customHeight="1" x14ac:dyDescent="0.2">
      <c r="A56" s="435" t="str">
        <f>+GameMember!K26</f>
        <v/>
      </c>
      <c r="B56" s="438" t="str">
        <f t="array" ref="B56">IF(A56="","",IF(SUM(IF(A56=Player_Shot!$C$38:$L$40,1,0))=0,"",SUM(IF(A56=Player_Shot!$C$38:$L$40,1,0))))</f>
        <v/>
      </c>
      <c r="C56" s="438" t="str">
        <f t="array" ref="C56">IF(A56="","",IF(SUM(IF(A56=Player_Shot!$C$33:$L$37,1,0))=0,"",SUM(IF(A56=Player_Shot!$C$33:$L$37,1,0))))</f>
        <v/>
      </c>
      <c r="D56" s="439">
        <f>SUM(B56:C56)</f>
        <v>0</v>
      </c>
      <c r="E56" s="438" t="str">
        <f t="array" ref="E56">IF(A56="","",IF(SUM(IF(A56=Player_Shot!$N$38:$W$40,1,0))=0,"",SUM(IF(A56=Player_Shot!$N$38:$W$40,1,0))))</f>
        <v/>
      </c>
      <c r="F56" s="438" t="str">
        <f t="array" ref="F56">IF(A56="","",IF(SUM(IF(A56=Player_Shot!$N$33:$W$37,1,0))=0,"",SUM(IF(A56=Player_Shot!$N$33:$W$37,1,0))))</f>
        <v/>
      </c>
      <c r="G56" s="436">
        <f>SUM(E56:F56)</f>
        <v>0</v>
      </c>
      <c r="H56" s="438" t="str">
        <f t="array" ref="H56">IF(A56="","",IF(SUM(IF(A56=Player_Shot!$Y$38:$AH$40,1,0))=0,"",SUM(IF(A56=Player_Shot!$Y$38:$AH$40,1,0))))</f>
        <v/>
      </c>
      <c r="I56" s="438" t="str">
        <f t="array" ref="I56">IF(A56="","",IF(SUM(IF(A56=Player_Shot!$Y$33:$AH$37,1,0))=0,"",SUM(IF(A56=Player_Shot!$Y$33:$AH$37,1,0))))</f>
        <v/>
      </c>
      <c r="J56" s="436">
        <f>SUM(H56:I56)</f>
        <v>0</v>
      </c>
      <c r="K56" s="438" t="str">
        <f t="array" ref="K56">IF(A56="","",IF(SUM(IF(A56=Player_Shot!$AJ$38:$AN$40,1,0))=0,"",SUM(IF(A56=Player_Shot!$AJ$38:$AN$40,1,0))))</f>
        <v/>
      </c>
      <c r="L56" s="438" t="str">
        <f t="array" ref="L56">IF(A56="","",IF(SUM(IF(A56=Player_Shot!$AJ$33:$AN$37,1,0))=0,"",SUM(IF(A56=Player_Shot!$AJ$33:$AN$37,1,0))))</f>
        <v/>
      </c>
      <c r="M56" s="436">
        <f>SUM(K56:L56)</f>
        <v>0</v>
      </c>
      <c r="N56" s="436">
        <f>SUM(B56,E56,H56,K56)</f>
        <v>0</v>
      </c>
      <c r="O56" s="436">
        <f>SUM(C56,F56,I56,L56)</f>
        <v>0</v>
      </c>
      <c r="P56" s="188">
        <f>+D56+G56+J56+M56</f>
        <v>0</v>
      </c>
      <c r="Q56" s="437" t="str">
        <f>+GameSheet!K55</f>
        <v>-</v>
      </c>
      <c r="R56" s="154"/>
      <c r="S56" s="435" t="str">
        <f>+GameMember!K26</f>
        <v/>
      </c>
      <c r="T56" s="863" t="str">
        <f t="array" ref="T56">IF(S56="","",IF(SUM(IF(S56=Player_Shot!$C$46:$L$48,1,0))=0,"",SUM(IF(S56=Player_Shot!$C$46:$L$48,1,0))))</f>
        <v/>
      </c>
      <c r="U56" s="436" t="str">
        <f t="array" ref="U56">IF(S56="","",IF(SUM(IF(S56=Player_Shot!$C$41:$L$45,1,0))=0,"",SUM(IF(S56=Player_Shot!$C$41:$L$45,1,0))))</f>
        <v/>
      </c>
      <c r="V56" s="436">
        <f>SUM(T56:U56)</f>
        <v>0</v>
      </c>
      <c r="W56" s="864" t="str">
        <f t="array" ref="W56">IF(S56="","",IF(SUM(IF(S56=Player_Shot!$N$46:$W$48,1,0))=0,"",SUM(IF(S56=Player_Shot!$N$46:$W$48,1,0))))</f>
        <v/>
      </c>
      <c r="X56" s="864" t="str">
        <f t="array" ref="X56">IF(S56="","",IF(SUM(IF(S56=Player_Shot!$N$41:$W$45,1,0))=0,"",SUM(IF(S56=Player_Shot!$N$41:$W$45,1,0))))</f>
        <v/>
      </c>
      <c r="Y56" s="436">
        <f>SUM(W56:X56)</f>
        <v>0</v>
      </c>
      <c r="Z56" s="864" t="str">
        <f t="array" ref="Z56">IF(S56="","",IF(SUM(IF(S56=Player_Shot!$Y$46:$AH$48,1,0))=0,"",SUM(IF(S56=Player_Shot!$Y$46:$AH$48,1,0))))</f>
        <v/>
      </c>
      <c r="AA56" s="864" t="str">
        <f t="array" ref="AA56">IF(S56="","",IF(SUM(IF(S56=Player_Shot!$Y$41:$AH$45,1,0))=0,"",SUM(IF(S56=Player_Shot!$Y$41:$AH$45,1,0))))</f>
        <v/>
      </c>
      <c r="AB56" s="436">
        <f>SUM(Z56:AA56)</f>
        <v>0</v>
      </c>
      <c r="AC56" s="864" t="str">
        <f t="array" ref="AC56">IF(S56="","",IF(SUM(IF(S56=Player_Shot!$AJ$46:$AN$48,1,0))=0,"",SUM(IF(S56=Player_Shot!$AJ$46:$AN$48,1,0))))</f>
        <v/>
      </c>
      <c r="AD56" s="864" t="str">
        <f t="array" ref="AD56">IF(S56="","",IF(SUM(IF(S56=Player_Shot!$AJ$41:$AN$45,1,0))=0,"",SUM(IF(S56=Player_Shot!$AJ$41:$AN$45,1,0))))</f>
        <v/>
      </c>
      <c r="AE56" s="436">
        <f>SUM(AC56:AD56)</f>
        <v>0</v>
      </c>
      <c r="AF56" s="436">
        <f>SUM(T56,W56,Z56,AC56)</f>
        <v>0</v>
      </c>
      <c r="AG56" s="436">
        <f>SUM(U56,X56,AA56,AD56)</f>
        <v>0</v>
      </c>
      <c r="AH56" s="188">
        <f>+V56+Y56+AB56+AE56</f>
        <v>0</v>
      </c>
      <c r="AI56" s="437" t="str">
        <f>+GameSheet!K55</f>
        <v>-</v>
      </c>
      <c r="AK56" s="866" t="str">
        <f>+GameMember!K26</f>
        <v/>
      </c>
      <c r="AL56" s="440" t="str">
        <f t="array" ref="AL56">IF(AK56="","",IF(SUM(IF(AK56=Player_Shot!$C$49:$L$49,1,0))=0,"",SUM(IF(AK56=Player_Shot!$C$49:$L$49,1,0))))</f>
        <v/>
      </c>
      <c r="AM56" s="441" t="str">
        <f t="array" ref="AM56">IF(AK56="","",IF(SUM(IF(AK56=Player_Shot!$N$49:$W$49,1,0))=0,"",SUM(IF(AK56=Player_Shot!$N$49:$W$49,1,0))))</f>
        <v/>
      </c>
      <c r="AN56" s="441" t="str">
        <f t="array" ref="AN56">IF(AK56="","",IF(SUM(IF(AK56=Player_Shot!$Y$49:$AH$49,1,0))=0,"",SUM(IF(AK56=Player_Shot!$Y$49:$AH$49,1,0))))</f>
        <v/>
      </c>
      <c r="AO56" s="441" t="str">
        <f t="array" ref="AO56">IF(AK56="","",IF(SUM(IF(AK56=Player_Shot!$AJ$49:$AN$49,1,0))=0,"",SUM(IF(AK56=Player_Shot!$AJ$49:$AN$49,1,0))))</f>
        <v/>
      </c>
      <c r="AP56" s="867">
        <f>SUM(AL56,AM56,AN56,AO56)</f>
        <v>0</v>
      </c>
      <c r="AQ56" s="443" t="str">
        <f>+GameSheet!K55</f>
        <v>-</v>
      </c>
      <c r="AS56" s="352">
        <f t="shared" si="26"/>
        <v>0</v>
      </c>
      <c r="AZ56" s="351"/>
      <c r="BA56" s="351"/>
      <c r="BB56" s="351"/>
      <c r="BC56" s="351"/>
      <c r="BD56" s="351"/>
      <c r="BE56" s="351"/>
      <c r="BF56" s="351"/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51"/>
      <c r="BT56" s="351"/>
    </row>
    <row r="57" spans="1:72" ht="20.25" customHeight="1" thickBot="1" x14ac:dyDescent="0.25">
      <c r="A57" s="838" t="str">
        <f>+GameMember!K27</f>
        <v>-</v>
      </c>
      <c r="B57" s="839" t="str">
        <f t="array" ref="B57">IF(A57="","",IF(SUM(IF(A57=Player_Shot!$C$38:$L$40,1,0))=0,"",SUM(IF(A57=Player_Shot!$C$38:$L$40,1,0))))</f>
        <v/>
      </c>
      <c r="C57" s="839" t="str">
        <f t="array" ref="C57">IF(A57="","",IF(SUM(IF(A57=Player_Shot!$C$33:$L$37,1,0))=0,"",SUM(IF(A57=Player_Shot!$C$33:$L$37,1,0))))</f>
        <v/>
      </c>
      <c r="D57" s="840">
        <f t="shared" si="14"/>
        <v>0</v>
      </c>
      <c r="E57" s="839" t="str">
        <f t="array" ref="E57">IF(A57="","",IF(SUM(IF(A57=Player_Shot!$N$38:$W$40,1,0))=0,"",SUM(IF(A57=Player_Shot!$N$38:$W$40,1,0))))</f>
        <v/>
      </c>
      <c r="F57" s="839" t="str">
        <f t="array" ref="F57">IF(A57="","",IF(SUM(IF(A57=Player_Shot!$N$33:$W$37,1,0))=0,"",SUM(IF(A57=Player_Shot!$N$33:$W$37,1,0))))</f>
        <v/>
      </c>
      <c r="G57" s="840">
        <f t="shared" si="15"/>
        <v>0</v>
      </c>
      <c r="H57" s="839" t="str">
        <f t="array" ref="H57">IF(A57="","",IF(SUM(IF(A57=Player_Shot!$Y$38:$AH$40,1,0))=0,"",SUM(IF(A57=Player_Shot!$Y$38:$AH$40,1,0))))</f>
        <v/>
      </c>
      <c r="I57" s="839" t="str">
        <f t="array" ref="I57">IF(A57="","",IF(SUM(IF(A57=Player_Shot!$Y$33:$AH$37,1,0))=0,"",SUM(IF(A57=Player_Shot!$Y$33:$AH$37,1,0))))</f>
        <v/>
      </c>
      <c r="J57" s="840">
        <f t="shared" si="16"/>
        <v>0</v>
      </c>
      <c r="K57" s="839" t="str">
        <f t="array" ref="K57">IF(A57="","",IF(SUM(IF(A57=Player_Shot!$AJ$38:$AN$40,1,0))=0,"",SUM(IF(A57=Player_Shot!$AJ$38:$AN$40,1,0))))</f>
        <v/>
      </c>
      <c r="L57" s="839" t="str">
        <f t="array" ref="L57">IF(A57="","",IF(SUM(IF(A57=Player_Shot!$AJ$33:$AN$37,1,0))=0,"",SUM(IF(A57=Player_Shot!$AJ$33:$AN$37,1,0))))</f>
        <v/>
      </c>
      <c r="M57" s="840">
        <f t="shared" si="17"/>
        <v>0</v>
      </c>
      <c r="N57" s="840">
        <f t="shared" si="18"/>
        <v>0</v>
      </c>
      <c r="O57" s="840">
        <f t="shared" si="18"/>
        <v>0</v>
      </c>
      <c r="P57" s="841">
        <f t="shared" si="19"/>
        <v>0</v>
      </c>
      <c r="Q57" s="842" t="str">
        <f>+GameSheet!K56</f>
        <v>-</v>
      </c>
      <c r="R57" s="154"/>
      <c r="S57" s="838" t="str">
        <f>+GameMember!K27</f>
        <v>-</v>
      </c>
      <c r="T57" s="865" t="str">
        <f t="array" ref="T57">IF(S57="","",IF(SUM(IF(S57=Player_Shot!$C$46:$L$48,1,0))=0,"",SUM(IF(S57=Player_Shot!$C$46:$L$48,1,0))))</f>
        <v/>
      </c>
      <c r="U57" s="840" t="str">
        <f t="array" ref="U57">IF(S57="","",IF(SUM(IF(S57=Player_Shot!$C$41:$L$45,1,0))=0,"",SUM(IF(S57=Player_Shot!$C$41:$L$45,1,0))))</f>
        <v/>
      </c>
      <c r="V57" s="840">
        <f t="shared" si="20"/>
        <v>0</v>
      </c>
      <c r="W57" s="839" t="str">
        <f t="array" ref="W57">IF(S57="","",IF(SUM(IF(S57=Player_Shot!$N$46:$W$48,1,0))=0,"",SUM(IF(S57=Player_Shot!$N$46:$W$48,1,0))))</f>
        <v/>
      </c>
      <c r="X57" s="839" t="str">
        <f t="array" ref="X57">IF(S57="","",IF(SUM(IF(S57=Player_Shot!$N$41:$W$45,1,0))=0,"",SUM(IF(S57=Player_Shot!$N$41:$W$45,1,0))))</f>
        <v/>
      </c>
      <c r="Y57" s="840">
        <f t="shared" si="21"/>
        <v>0</v>
      </c>
      <c r="Z57" s="839" t="str">
        <f t="array" ref="Z57">IF(S57="","",IF(SUM(IF(S57=Player_Shot!$Y$46:$AH$48,1,0))=0,"",SUM(IF(S57=Player_Shot!$Y$46:$AH$48,1,0))))</f>
        <v/>
      </c>
      <c r="AA57" s="839" t="str">
        <f t="array" ref="AA57">IF(S57="","",IF(SUM(IF(S57=Player_Shot!$Y$41:$AH$45,1,0))=0,"",SUM(IF(S57=Player_Shot!$Y$41:$AH$45,1,0))))</f>
        <v/>
      </c>
      <c r="AB57" s="840">
        <f t="shared" si="22"/>
        <v>0</v>
      </c>
      <c r="AC57" s="839" t="str">
        <f t="array" ref="AC57">IF(S57="","",IF(SUM(IF(S57=Player_Shot!$AJ$46:$AN$48,1,0))=0,"",SUM(IF(S57=Player_Shot!$AJ$46:$AN$48,1,0))))</f>
        <v/>
      </c>
      <c r="AD57" s="839" t="str">
        <f t="array" ref="AD57">IF(S57="","",IF(SUM(IF(S57=Player_Shot!$AJ$41:$AN$45,1,0))=0,"",SUM(IF(S57=Player_Shot!$AJ$41:$AN$45,1,0))))</f>
        <v/>
      </c>
      <c r="AE57" s="840">
        <f t="shared" si="23"/>
        <v>0</v>
      </c>
      <c r="AF57" s="840">
        <f t="shared" si="24"/>
        <v>0</v>
      </c>
      <c r="AG57" s="840">
        <f t="shared" si="24"/>
        <v>0</v>
      </c>
      <c r="AH57" s="841">
        <f t="shared" si="27"/>
        <v>0</v>
      </c>
      <c r="AI57" s="842" t="str">
        <f>+GameSheet!K56</f>
        <v>-</v>
      </c>
      <c r="AK57" s="838" t="str">
        <f>+GameMember!K27</f>
        <v>-</v>
      </c>
      <c r="AL57" s="843" t="str">
        <f t="array" ref="AL57">IF(AK57="","",IF(SUM(IF(AK57=Player_Shot!$C$49:$L$49,1,0))=0,"",SUM(IF(AK57=Player_Shot!$C$49:$L$49,1,0))))</f>
        <v/>
      </c>
      <c r="AM57" s="844" t="str">
        <f t="array" ref="AM57">IF(AK57="","",IF(SUM(IF(AK57=Player_Shot!$N$49:$W$49,1,0))=0,"",SUM(IF(AK57=Player_Shot!$N$49:$W$49,1,0))))</f>
        <v/>
      </c>
      <c r="AN57" s="844" t="str">
        <f t="array" ref="AN57">IF(AK57="","",IF(SUM(IF(AK57=Player_Shot!$Y$49:$AH$49,1,0))=0,"",SUM(IF(AK57=Player_Shot!$Y$49:$AH$49,1,0))))</f>
        <v/>
      </c>
      <c r="AO57" s="844" t="str">
        <f t="array" ref="AO57">IF(AK57="","",IF(SUM(IF(AK57=Player_Shot!$AJ$49:$AN$49,1,0))=0,"",SUM(IF(AK57=Player_Shot!$AJ$49:$AN$49,1,0))))</f>
        <v/>
      </c>
      <c r="AP57" s="868">
        <f t="shared" si="25"/>
        <v>0</v>
      </c>
      <c r="AQ57" s="842" t="str">
        <f>+GameSheet!K56</f>
        <v>-</v>
      </c>
      <c r="AS57" s="352">
        <f t="shared" si="26"/>
        <v>0</v>
      </c>
      <c r="AZ57" s="351"/>
      <c r="BA57" s="351"/>
      <c r="BB57" s="351"/>
      <c r="BC57" s="351"/>
      <c r="BD57" s="351"/>
      <c r="BE57" s="351"/>
      <c r="BF57" s="351"/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</row>
    <row r="58" spans="1:72" ht="20.25" customHeight="1" thickBot="1" x14ac:dyDescent="0.25">
      <c r="A58" s="189" t="s">
        <v>59</v>
      </c>
      <c r="B58" s="190">
        <f>SUM(B35:B57)</f>
        <v>0</v>
      </c>
      <c r="C58" s="267" t="str">
        <f>IF(Player_Shot!M35="","-",SUM(C35:C57))</f>
        <v>-</v>
      </c>
      <c r="D58" s="191">
        <f>SUM(B58:C58)</f>
        <v>0</v>
      </c>
      <c r="E58" s="191">
        <f>SUM(E35:E57)</f>
        <v>0</v>
      </c>
      <c r="F58" s="263" t="str">
        <f>IF(Player_Shot!X35="","-",SUM(F35:F57))</f>
        <v>-</v>
      </c>
      <c r="G58" s="191">
        <f>SUM(E58:F58)</f>
        <v>0</v>
      </c>
      <c r="H58" s="191">
        <f>SUM(H35:H57)</f>
        <v>0</v>
      </c>
      <c r="I58" s="263" t="str">
        <f>IF(Player_Shot!AI35="","-",SUM(I35:I57))</f>
        <v>-</v>
      </c>
      <c r="J58" s="191">
        <f>SUM(H58:I58)</f>
        <v>0</v>
      </c>
      <c r="K58" s="191">
        <f>SUM(K35:K57)</f>
        <v>0</v>
      </c>
      <c r="L58" s="263" t="str">
        <f>IF(Player_Shot!AO35="","-",SUM(L35:L57))</f>
        <v>-</v>
      </c>
      <c r="M58" s="191">
        <f>SUM(K58:L58)</f>
        <v>0</v>
      </c>
      <c r="N58" s="191">
        <f>+B58+E58+H58+K58</f>
        <v>0</v>
      </c>
      <c r="O58" s="267" t="str">
        <f>IF(OR(C58&lt;&gt;"-",F58&lt;&gt;"-",I58&lt;&gt;"-",L58&lt;&gt;"-"),SUM(C58,F58,I58,L58),"-")</f>
        <v>-</v>
      </c>
      <c r="P58" s="192">
        <f t="shared" si="19"/>
        <v>0</v>
      </c>
      <c r="Q58" s="193"/>
      <c r="R58" s="154"/>
      <c r="S58" s="189" t="s">
        <v>59</v>
      </c>
      <c r="T58" s="190">
        <f>SUM(T35:T57)</f>
        <v>0</v>
      </c>
      <c r="U58" s="263" t="str">
        <f>IF(Player_Shot!M43="","-",SUM(U35:U57))</f>
        <v>-</v>
      </c>
      <c r="V58" s="191">
        <f>SUM(T58:U58)</f>
        <v>0</v>
      </c>
      <c r="W58" s="191">
        <f>SUM(W35:W57)</f>
        <v>0</v>
      </c>
      <c r="X58" s="263" t="str">
        <f>IF(Player_Shot!X43="","-",SUM(X35:X57))</f>
        <v>-</v>
      </c>
      <c r="Y58" s="191">
        <f>SUM(W58:X58)</f>
        <v>0</v>
      </c>
      <c r="Z58" s="191">
        <f>SUM(Z35:Z57)</f>
        <v>0</v>
      </c>
      <c r="AA58" s="263" t="str">
        <f>IF(Player_Shot!AI43="","-",SUM(AA35:AA57))</f>
        <v>-</v>
      </c>
      <c r="AB58" s="191">
        <f>SUM(Z58:AA58)</f>
        <v>0</v>
      </c>
      <c r="AC58" s="191">
        <f>SUM(AC35:AC57)</f>
        <v>0</v>
      </c>
      <c r="AD58" s="263" t="str">
        <f>IF(Player_Shot!AO43="","-",SUM(AD35:AD57))</f>
        <v>-</v>
      </c>
      <c r="AE58" s="191">
        <f>SUM(AC58:AD58)</f>
        <v>0</v>
      </c>
      <c r="AF58" s="191">
        <f>+T58+W58+Z58+AC58</f>
        <v>0</v>
      </c>
      <c r="AG58" s="267" t="str">
        <f>IF(OR(U58&lt;&gt;"-",X58&lt;&gt;"-",AA58&lt;&gt;"-",AD58&lt;&gt;"-"),SUM(U58,X58,AA58,AD58),"-")</f>
        <v>-</v>
      </c>
      <c r="AH58" s="192">
        <f t="shared" si="27"/>
        <v>0</v>
      </c>
      <c r="AI58" s="193"/>
      <c r="AK58" s="189" t="s">
        <v>59</v>
      </c>
      <c r="AL58" s="200">
        <f>SUM(AL35:AL57)</f>
        <v>0</v>
      </c>
      <c r="AM58" s="201">
        <f>SUM(AM35:AM57)</f>
        <v>0</v>
      </c>
      <c r="AN58" s="201">
        <f>SUM(AN35:AN57)</f>
        <v>0</v>
      </c>
      <c r="AO58" s="201">
        <f>SUM(AO35:AO57)</f>
        <v>0</v>
      </c>
      <c r="AP58" s="201">
        <f>SUM(AL58:AO58)</f>
        <v>0</v>
      </c>
      <c r="AQ58" s="193"/>
      <c r="AR58" s="352">
        <f>+N58+AF58+AP58</f>
        <v>0</v>
      </c>
      <c r="AS58" s="352">
        <f>SUM(AS35:AS57)</f>
        <v>0</v>
      </c>
      <c r="AZ58" s="351"/>
      <c r="BA58" s="351"/>
      <c r="BB58" s="351"/>
      <c r="BC58" s="351"/>
      <c r="BD58" s="351"/>
      <c r="BE58" s="351"/>
      <c r="BF58" s="351"/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</row>
    <row r="59" spans="1:72" x14ac:dyDescent="0.2">
      <c r="A59" s="202"/>
      <c r="Q59" s="159"/>
      <c r="R59" s="159"/>
      <c r="AI59" s="159"/>
      <c r="AJ59" s="159"/>
    </row>
    <row r="61" spans="1:72" x14ac:dyDescent="0.2">
      <c r="A61" s="1743" t="s">
        <v>26</v>
      </c>
      <c r="B61" s="1743"/>
      <c r="C61" s="1743"/>
      <c r="D61" s="1743"/>
      <c r="E61" s="1743"/>
      <c r="F61" s="1743"/>
      <c r="G61" s="1743"/>
      <c r="H61" s="1743"/>
      <c r="I61" s="1743"/>
      <c r="J61" s="1743"/>
      <c r="K61" s="1743"/>
      <c r="L61" s="1743"/>
      <c r="M61" s="1743" t="s">
        <v>27</v>
      </c>
      <c r="N61" s="1743"/>
      <c r="O61" s="1743"/>
      <c r="P61" s="1743"/>
      <c r="Q61" s="1743"/>
      <c r="R61" s="1743"/>
      <c r="S61" s="1743"/>
      <c r="T61" s="1743"/>
      <c r="U61" s="1743"/>
      <c r="V61" s="1743"/>
      <c r="W61" s="1743"/>
      <c r="X61" s="1743"/>
      <c r="Y61" s="353"/>
      <c r="Z61" s="1744" t="s">
        <v>636</v>
      </c>
      <c r="AA61" s="1745"/>
      <c r="AB61" s="1745"/>
      <c r="AC61" s="1745"/>
      <c r="AD61" s="1746"/>
      <c r="AE61" s="1746"/>
      <c r="AF61" s="1746"/>
      <c r="AG61" s="1746"/>
      <c r="AH61" s="1746"/>
      <c r="AI61" s="1746"/>
      <c r="AJ61" s="259"/>
      <c r="AL61" s="203" t="s">
        <v>637</v>
      </c>
    </row>
    <row r="62" spans="1:72" ht="14.25" customHeight="1" x14ac:dyDescent="0.2">
      <c r="A62" s="1707" t="s">
        <v>28</v>
      </c>
      <c r="B62" s="1698"/>
      <c r="C62" s="1708" t="s">
        <v>29</v>
      </c>
      <c r="D62" s="1697"/>
      <c r="E62" s="1697" t="s">
        <v>30</v>
      </c>
      <c r="F62" s="1697"/>
      <c r="G62" s="1697" t="s">
        <v>31</v>
      </c>
      <c r="H62" s="1697"/>
      <c r="I62" s="1697" t="s">
        <v>32</v>
      </c>
      <c r="J62" s="1697"/>
      <c r="K62" s="1697" t="s">
        <v>33</v>
      </c>
      <c r="L62" s="1709"/>
      <c r="M62" s="1707" t="s">
        <v>34</v>
      </c>
      <c r="N62" s="1697"/>
      <c r="O62" s="1697" t="s">
        <v>35</v>
      </c>
      <c r="P62" s="1697"/>
      <c r="Q62" s="1697" t="s">
        <v>638</v>
      </c>
      <c r="R62" s="1697"/>
      <c r="S62" s="1697" t="s">
        <v>36</v>
      </c>
      <c r="T62" s="1697"/>
      <c r="U62" s="1697" t="s">
        <v>37</v>
      </c>
      <c r="V62" s="1697"/>
      <c r="W62" s="1697" t="s">
        <v>639</v>
      </c>
      <c r="X62" s="1698"/>
      <c r="Y62" s="353"/>
      <c r="Z62" s="1692" t="s">
        <v>640</v>
      </c>
      <c r="AA62" s="1693"/>
      <c r="AB62" s="1689" t="s">
        <v>641</v>
      </c>
      <c r="AC62" s="1690"/>
      <c r="AD62" s="1690"/>
      <c r="AE62" s="1690"/>
      <c r="AF62" s="1690" t="s">
        <v>642</v>
      </c>
      <c r="AG62" s="1694"/>
      <c r="AH62" s="1694"/>
      <c r="AI62" s="1693"/>
      <c r="AJ62" s="260"/>
      <c r="AL62" s="1606" t="s">
        <v>658</v>
      </c>
      <c r="AM62" s="1607"/>
      <c r="AN62" s="478" t="s">
        <v>659</v>
      </c>
      <c r="AO62" s="478" t="s">
        <v>660</v>
      </c>
      <c r="AP62" s="1606" t="s">
        <v>661</v>
      </c>
      <c r="AQ62" s="1607"/>
    </row>
    <row r="63" spans="1:72" ht="14.25" customHeight="1" x14ac:dyDescent="0.2">
      <c r="A63" s="1701">
        <v>1</v>
      </c>
      <c r="B63" s="1702"/>
      <c r="C63" s="485">
        <f>SUM(GK_Shot!G5:H6)</f>
        <v>0</v>
      </c>
      <c r="D63" s="860">
        <f>SUM(GK_Shot!G29:H30)</f>
        <v>0</v>
      </c>
      <c r="E63" s="860">
        <f>IF(GK_Shot!I5="",0,GK_Shot!I5)</f>
        <v>0</v>
      </c>
      <c r="F63" s="861">
        <f>IF(GK_Shot!I29="",0,GK_Shot!I29)</f>
        <v>0</v>
      </c>
      <c r="G63" s="860">
        <f>AB121</f>
        <v>0</v>
      </c>
      <c r="H63" s="969">
        <f>AB173</f>
        <v>0</v>
      </c>
      <c r="I63" s="860">
        <f>AC64</f>
        <v>0</v>
      </c>
      <c r="J63" s="860">
        <f>AG64</f>
        <v>0</v>
      </c>
      <c r="K63" s="860">
        <f>AE64</f>
        <v>0</v>
      </c>
      <c r="L63" s="207">
        <f>AI64</f>
        <v>0</v>
      </c>
      <c r="M63" s="1703" t="str">
        <f>IF(GK_Shot!F29="","-",GK_Shot!F29)</f>
        <v>-</v>
      </c>
      <c r="N63" s="1703"/>
      <c r="O63" s="1704" t="str">
        <f>IF(GK_Shot!F30="","-",GK_Shot!F30)</f>
        <v>-</v>
      </c>
      <c r="P63" s="1704"/>
      <c r="Q63" s="1687" t="s">
        <v>680</v>
      </c>
      <c r="R63" s="1705"/>
      <c r="S63" s="1704" t="str">
        <f>IF(GK_Shot!F5="","-",GK_Shot!F5)</f>
        <v>-</v>
      </c>
      <c r="T63" s="1706"/>
      <c r="U63" s="1704" t="str">
        <f>IF(GK_Shot!F6="","-",GK_Shot!F6)</f>
        <v>-</v>
      </c>
      <c r="V63" s="1704"/>
      <c r="W63" s="1687" t="s">
        <v>683</v>
      </c>
      <c r="X63" s="1688"/>
      <c r="Y63" s="353"/>
      <c r="Z63" s="1692"/>
      <c r="AA63" s="1693"/>
      <c r="AB63" s="1689" t="s">
        <v>643</v>
      </c>
      <c r="AC63" s="1690"/>
      <c r="AD63" s="1690" t="s">
        <v>644</v>
      </c>
      <c r="AE63" s="1690"/>
      <c r="AF63" s="1690" t="s">
        <v>643</v>
      </c>
      <c r="AG63" s="1690"/>
      <c r="AH63" s="1690" t="s">
        <v>644</v>
      </c>
      <c r="AI63" s="1691"/>
      <c r="AJ63" s="261"/>
      <c r="AK63" s="477">
        <v>1</v>
      </c>
      <c r="AL63" s="1695">
        <f>GameSheet!AN60</f>
        <v>0</v>
      </c>
      <c r="AM63" s="1696"/>
      <c r="AN63" s="204">
        <f>IF(GameSheet!AQ60="","",GameSheet!AQ60)</f>
        <v>33</v>
      </c>
      <c r="AO63" s="204">
        <f>IF(GameSheet!AS60="","",GameSheet!AS60)</f>
        <v>1</v>
      </c>
      <c r="AP63" s="205"/>
      <c r="AQ63" s="206">
        <f t="shared" ref="AQ63:AQ70" si="28">IF(OR(ISERR(VALUE(AL64))=TRUE,ISERR(VALUE(AL63))=TRUE),0,VALUE(AL64)-VALUE(AL63))</f>
        <v>0</v>
      </c>
    </row>
    <row r="64" spans="1:72" ht="14.25" customHeight="1" x14ac:dyDescent="0.2">
      <c r="A64" s="1659">
        <v>2</v>
      </c>
      <c r="B64" s="1686"/>
      <c r="C64" s="211">
        <f>SUM(GK_Shot!G31:H32)</f>
        <v>0</v>
      </c>
      <c r="D64" s="856">
        <f>SUM(GK_Shot!G7:H8)</f>
        <v>0</v>
      </c>
      <c r="E64" s="856">
        <f>IF(GK_Shot!I31="",0,GK_Shot!I31)</f>
        <v>0</v>
      </c>
      <c r="F64" s="857">
        <f>IF(GK_Shot!I7="",0,GK_Shot!I7)</f>
        <v>0</v>
      </c>
      <c r="G64" s="856">
        <f>AC121</f>
        <v>0</v>
      </c>
      <c r="H64" s="857">
        <f>AC173</f>
        <v>0</v>
      </c>
      <c r="I64" s="856">
        <f>AC65</f>
        <v>0</v>
      </c>
      <c r="J64" s="856">
        <f>AG65</f>
        <v>0</v>
      </c>
      <c r="K64" s="856">
        <f>AE65</f>
        <v>0</v>
      </c>
      <c r="L64" s="212">
        <f>AI65</f>
        <v>0</v>
      </c>
      <c r="M64" s="1661" t="str">
        <f>IF(GK_Shot!F7="","-",GK_Shot!F7)</f>
        <v>-</v>
      </c>
      <c r="N64" s="1661"/>
      <c r="O64" s="1662" t="str">
        <f>IF(GK_Shot!F8="","-",GK_Shot!F8)</f>
        <v>-</v>
      </c>
      <c r="P64" s="1662"/>
      <c r="Q64" s="1663" t="s">
        <v>1</v>
      </c>
      <c r="R64" s="1664"/>
      <c r="S64" s="1662" t="str">
        <f>IF(GK_Shot!F31="","-",GK_Shot!F31)</f>
        <v>-</v>
      </c>
      <c r="T64" s="1665"/>
      <c r="U64" s="1662" t="str">
        <f>IF(GK_Shot!F32="","-",GK_Shot!F32)</f>
        <v>-</v>
      </c>
      <c r="V64" s="1662"/>
      <c r="W64" s="1663" t="s">
        <v>1</v>
      </c>
      <c r="X64" s="1666"/>
      <c r="Y64" s="353"/>
      <c r="Z64" s="1699">
        <v>1</v>
      </c>
      <c r="AA64" s="1700"/>
      <c r="AB64" s="213"/>
      <c r="AC64" s="214">
        <f t="array" ref="AC64">SUM((B73:B120&lt;=VALUE(AP116*Z64))*((G73:G120="PP1")+(G73:G120="PP2")+(G73:G120="PP1･EA")+(G73:G120="PP2･EA")+(G73:G120="PP1･EN")+(G73:G120="PP2･EN")))</f>
        <v>0</v>
      </c>
      <c r="AD64" s="215"/>
      <c r="AE64" s="214">
        <f t="array" ref="AE64">SUM((B73:B120&lt;=VALUE(AP116*Z64))*((G73:G120="SH1")+(G73:G120="SH2")+(G73:G120="SH1･EA")+(G73:G120="SH2･EA")+(G73:G120="SH1･EN")+(G73:G120="SH2･EN")))</f>
        <v>0</v>
      </c>
      <c r="AF64" s="215"/>
      <c r="AG64" s="214">
        <f t="array" ref="AG64">SUM((B125:B172&lt;=VALUE(AP116*Z64))*((G125:G172="PP1")+(G125:G172="PP2")+(G125:G172="PP1･EA")+(G125:G172="PP2･EA")+(G125:G172="PP1･EN")+(G125:G172="PP2･EN")))</f>
        <v>0</v>
      </c>
      <c r="AH64" s="215"/>
      <c r="AI64" s="216">
        <f t="array" ref="AI64">SUM((B125:B172&lt;=VALUE(AP116*Z64))*((G125:G172="SH1")+(G125:G172="SH2")+(G125:G172="SH1･EA")+(G125:G172="SH2･EA")+(G125:G172="SH1･EN")+(G125:G172="SH2･EN")))</f>
        <v>0</v>
      </c>
      <c r="AJ64" s="262"/>
      <c r="AL64" s="1571" t="str">
        <f>GameSheet!AN61</f>
        <v>:</v>
      </c>
      <c r="AM64" s="1603"/>
      <c r="AN64" s="208" t="str">
        <f>IF(GameSheet!AQ61="","",GameSheet!AQ61)</f>
        <v/>
      </c>
      <c r="AO64" s="208" t="str">
        <f>IF(GameSheet!AS61="","",GameSheet!AS61)</f>
        <v/>
      </c>
      <c r="AP64" s="209"/>
      <c r="AQ64" s="210">
        <f t="shared" si="28"/>
        <v>0</v>
      </c>
    </row>
    <row r="65" spans="1:43" ht="14.25" customHeight="1" x14ac:dyDescent="0.2">
      <c r="A65" s="1659">
        <v>3</v>
      </c>
      <c r="B65" s="1686"/>
      <c r="C65" s="264">
        <f>SUM(GK_Shot!G9:H10)</f>
        <v>0</v>
      </c>
      <c r="D65" s="265">
        <f>SUM(GK_Shot!G33:H34)</f>
        <v>0</v>
      </c>
      <c r="E65" s="265">
        <f>IF(GK_Shot!I9="",0,GK_Shot!I9)</f>
        <v>0</v>
      </c>
      <c r="F65" s="266">
        <f>IF(GK_Shot!I33="",0,GK_Shot!I33)</f>
        <v>0</v>
      </c>
      <c r="G65" s="856">
        <f>AD121</f>
        <v>0</v>
      </c>
      <c r="H65" s="857">
        <f>AD173</f>
        <v>0</v>
      </c>
      <c r="I65" s="856">
        <f>AC66</f>
        <v>0</v>
      </c>
      <c r="J65" s="856">
        <f>AG66</f>
        <v>0</v>
      </c>
      <c r="K65" s="856">
        <f>AE66</f>
        <v>0</v>
      </c>
      <c r="L65" s="212">
        <f>AI66</f>
        <v>0</v>
      </c>
      <c r="M65" s="1661" t="str">
        <f>IF(GK_Shot!F33="","-",GK_Shot!F33)</f>
        <v>-</v>
      </c>
      <c r="N65" s="1661"/>
      <c r="O65" s="1662" t="str">
        <f>IF(GK_Shot!F34="","-",GK_Shot!F34)</f>
        <v>-</v>
      </c>
      <c r="P65" s="1662"/>
      <c r="Q65" s="1663" t="s">
        <v>1</v>
      </c>
      <c r="R65" s="1664"/>
      <c r="S65" s="1662" t="str">
        <f>IF(GK_Shot!F9="","-",GK_Shot!F9)</f>
        <v>-</v>
      </c>
      <c r="T65" s="1665"/>
      <c r="U65" s="1662" t="str">
        <f>IF(GK_Shot!F10="","-",GK_Shot!F10)</f>
        <v>-</v>
      </c>
      <c r="V65" s="1662"/>
      <c r="W65" s="1663" t="s">
        <v>1</v>
      </c>
      <c r="X65" s="1666"/>
      <c r="Y65" s="353"/>
      <c r="Z65" s="1667">
        <v>2</v>
      </c>
      <c r="AA65" s="1580"/>
      <c r="AB65" s="217"/>
      <c r="AC65" s="218">
        <f t="array" ref="AC65">SUM((B73:B120&lt;=VALUE(AP116*Z65))*((G73:G120="PP1")+(G73:G120="PP2")+(G73:G120="PP1･EA")+(G73:G120="PP2･EA")+(G73:G120="PP1･EN")+(G73:G120="PP2･EN")))-AC64</f>
        <v>0</v>
      </c>
      <c r="AD65" s="219"/>
      <c r="AE65" s="218">
        <f t="array" ref="AE65">SUM((B73:B120&lt;=VALUE(AP116*Z65))*((G73:G120="SH1")+(G73:G120="SH2")+(G73:G120="SH1･EA")+(G73:G120="SH2･EA")+(G73:G120="SH1･EN")+(G73:G120="SH2･EN")))-AE64</f>
        <v>0</v>
      </c>
      <c r="AF65" s="219"/>
      <c r="AG65" s="218">
        <f t="array" ref="AG65">SUM((B125:B172&lt;=VALUE(AP116*Z65))*((G125:G172="PP1")+(G125:G172="PP2")+(G125:G172="PP1･EA")+(G125:G172="PP2･EA")+(G125:G172="PP1･EN")+(G125:G172="PP2･EN")))-AG64</f>
        <v>0</v>
      </c>
      <c r="AH65" s="219"/>
      <c r="AI65" s="220">
        <f t="array" ref="AI65">SUM((B125:B172&lt;=VALUE(AP116*Z65))*((G125:G172="SH1")+(G125:G172="SH2")+(G125:G172="SH1･EA")+(G125:G172="SH2･EA")+(G125:G172="SH1･EN")+(G125:G172="SH2･EN")))-AI64</f>
        <v>0</v>
      </c>
      <c r="AJ65" s="262"/>
      <c r="AL65" s="1571" t="str">
        <f>GameSheet!AN62</f>
        <v>:</v>
      </c>
      <c r="AM65" s="1603"/>
      <c r="AN65" s="208" t="str">
        <f>IF(GameSheet!AQ62="","",GameSheet!AQ62)</f>
        <v/>
      </c>
      <c r="AO65" s="208" t="str">
        <f>IF(GameSheet!AS62="","",GameSheet!AS62)</f>
        <v/>
      </c>
      <c r="AP65" s="209"/>
      <c r="AQ65" s="210">
        <f t="shared" si="28"/>
        <v>0</v>
      </c>
    </row>
    <row r="66" spans="1:43" ht="14.25" customHeight="1" x14ac:dyDescent="0.2">
      <c r="A66" s="1659" t="s">
        <v>42</v>
      </c>
      <c r="B66" s="1660"/>
      <c r="C66" s="221">
        <f>IF(SUM(C63:C65)=SUM(D63:D65),SUM(GK_Shot!G11:H12),"-")</f>
        <v>0</v>
      </c>
      <c r="D66" s="856">
        <f>IF(SUM(C63:C65)=SUM(D63:D65),SUM(GK_Shot!G35:H36),"-")</f>
        <v>0</v>
      </c>
      <c r="E66" s="856">
        <f>IF(SUM(C63:C65)=SUM(D63:D65),IF(GK_Shot!I11="",0,GK_Shot!I11),"-")</f>
        <v>0</v>
      </c>
      <c r="F66" s="856">
        <f>IF(SUM(C63:C65)=SUM(D63:D65),IF(GK_Shot!I35="",0,GK_Shot!I35),"-")</f>
        <v>0</v>
      </c>
      <c r="G66" s="211">
        <f>IF(SUM(C63:C65)=SUM(D63:D65),AE121,"-")</f>
        <v>0</v>
      </c>
      <c r="H66" s="857">
        <f>IF(SUM(C63:C65)=SUM(D63:D65),AE173,"-")</f>
        <v>0</v>
      </c>
      <c r="I66" s="856">
        <f>IF(AC67="0","-",AC67)</f>
        <v>0</v>
      </c>
      <c r="J66" s="856">
        <f>IF(AG67="0","-",AG67)</f>
        <v>0</v>
      </c>
      <c r="K66" s="856">
        <f>IF(AE67="0","-",AE67)</f>
        <v>0</v>
      </c>
      <c r="L66" s="212">
        <f>IF(AI67="0","-",AI67)</f>
        <v>0</v>
      </c>
      <c r="M66" s="1661" t="str">
        <f>IF(SUM(C63:C65)=SUM(D63:D65),IF(GK_Shot!F35="","-",GK_Shot!F35),"-")</f>
        <v>-</v>
      </c>
      <c r="N66" s="1661"/>
      <c r="O66" s="1662" t="str">
        <f>IF(SUM(C63:C65)=SUM(D63:D65),IF(GK_Shot!F36="","-",GK_Shot!F36),"-")</f>
        <v>-</v>
      </c>
      <c r="P66" s="1662"/>
      <c r="Q66" s="1663" t="s">
        <v>681</v>
      </c>
      <c r="R66" s="1664"/>
      <c r="S66" s="1662" t="str">
        <f>IF(SUM(C63:C65)=SUM(D63:D65),IF(GK_Shot!F11="","-",GK_Shot!F11),"-")</f>
        <v>-</v>
      </c>
      <c r="T66" s="1665"/>
      <c r="U66" s="1662" t="str">
        <f>IF(SUM(C63:C65)=SUM(D63:D65),IF(GK_Shot!F12="","-",GK_Shot!F12),"-")</f>
        <v>-</v>
      </c>
      <c r="V66" s="1662"/>
      <c r="W66" s="1663" t="s">
        <v>684</v>
      </c>
      <c r="X66" s="1666"/>
      <c r="Y66" s="353"/>
      <c r="Z66" s="1667">
        <v>3</v>
      </c>
      <c r="AA66" s="1580"/>
      <c r="AB66" s="217"/>
      <c r="AC66" s="218">
        <f t="array" ref="AC66">SUM((B73:B120&lt;=VALUE(AP116*Z66))*((G73:G120="PP1")+(G73:G120="PP2")+(G73:G120="PP1･EA")+(G73:G120="PP2･EA")+(G73:G120="PP1･EN")+(G73:G120="PP2･EN")))-(AC64+AC65)</f>
        <v>0</v>
      </c>
      <c r="AD66" s="219"/>
      <c r="AE66" s="218">
        <f t="array" ref="AE66">SUM((B73:B120&lt;=VALUE(AP116*Z66))*((G73:G120="SH1")+(G73:G120="SH2")+(G73:G120="SH1･EA")+(G73:G120="SH2･EA")+(G73:G120="SH1･EN")+(G73:G120="SH2･EN")))-(AE64+AE65)</f>
        <v>0</v>
      </c>
      <c r="AF66" s="219"/>
      <c r="AG66" s="218">
        <f t="array" ref="AG66">SUM((B125:B172&lt;=VALUE(AP116*Z66))*((G125:G172="PP1")+(G125:G172="PP2")+(G125:G172="PP1･EA")+(G125:G172="PP2･EA")+(G125:G172="PP1･EN")+(G125:G172="PP2･EN")))-(AG64+AG65)</f>
        <v>0</v>
      </c>
      <c r="AH66" s="219"/>
      <c r="AI66" s="220">
        <f t="array" ref="AI66">SUM((B125:B172&lt;=VALUE(AP116*Z66))*((G125:G172="SH1")+(G125:G172="SH2")+(G125:G172="SH1･EA")+(G125:G172="SH2･EA")+(G125:G172="SH1･EN")+(G125:G172="SH2･EN")))-(AI64+AI65)</f>
        <v>0</v>
      </c>
      <c r="AJ66" s="262"/>
      <c r="AL66" s="1571" t="str">
        <f>GameSheet!AN63</f>
        <v>:</v>
      </c>
      <c r="AM66" s="1603"/>
      <c r="AN66" s="208" t="str">
        <f>IF(GameSheet!AQ63="","",GameSheet!AQ63)</f>
        <v/>
      </c>
      <c r="AO66" s="208" t="str">
        <f>IF(GameSheet!AS63="","",GameSheet!AS63)</f>
        <v/>
      </c>
      <c r="AP66" s="209"/>
      <c r="AQ66" s="210">
        <f t="shared" si="28"/>
        <v>0</v>
      </c>
    </row>
    <row r="67" spans="1:43" ht="14.25" customHeight="1" x14ac:dyDescent="0.2">
      <c r="A67" s="1675" t="s">
        <v>951</v>
      </c>
      <c r="B67" s="1676"/>
      <c r="C67" s="224">
        <f>IF(SUM(C63:C66)=SUM(D63:D66),COUNTIF(B73:B120,AP116*3+AP117),"-")</f>
        <v>0</v>
      </c>
      <c r="D67" s="225">
        <f>IF(SUM(C63:C66)=SUM(D63:D66),COUNTIF(B125:B172,AP116*3+AP117),"-")</f>
        <v>0</v>
      </c>
      <c r="E67" s="225">
        <f>C67</f>
        <v>0</v>
      </c>
      <c r="F67" s="225">
        <f>D67</f>
        <v>0</v>
      </c>
      <c r="G67" s="225">
        <f>IF(SUM(C63:C66)=SUM(D63:D66),AF121,"-")</f>
        <v>0</v>
      </c>
      <c r="H67" s="225">
        <f>IF(SUM(C63:C66)=SUM(D63:D66),AF173,"-")</f>
        <v>0</v>
      </c>
      <c r="I67" s="225"/>
      <c r="J67" s="225"/>
      <c r="K67" s="225"/>
      <c r="L67" s="226"/>
      <c r="M67" s="1677" t="s">
        <v>687</v>
      </c>
      <c r="N67" s="1678"/>
      <c r="O67" s="1678" t="s">
        <v>688</v>
      </c>
      <c r="P67" s="1678"/>
      <c r="Q67" s="1679" t="s">
        <v>682</v>
      </c>
      <c r="R67" s="1680"/>
      <c r="S67" s="1678" t="s">
        <v>689</v>
      </c>
      <c r="T67" s="1678"/>
      <c r="U67" s="1678" t="s">
        <v>687</v>
      </c>
      <c r="V67" s="1678"/>
      <c r="W67" s="1681" t="s">
        <v>685</v>
      </c>
      <c r="X67" s="1682"/>
      <c r="Y67" s="353"/>
      <c r="Z67" s="1683" t="s">
        <v>645</v>
      </c>
      <c r="AA67" s="1582"/>
      <c r="AB67" s="227"/>
      <c r="AC67" s="228">
        <f t="array" ref="AC67">IF(SUM(C63:C65)=SUM(D63:D65),SUM((B73:B120&lt;=VALUE((AP116*Z66)+AP117))*((G73:G120="PP1")+(G73:G120="PP2")+(G73:G120="PP1･EA")+(G73:G120="PP2･EA")+(G73:G120="PP1･EN")+(G73:G120="PP2･EN")))-(AC64+AC65+AC66),"0")</f>
        <v>0</v>
      </c>
      <c r="AD67" s="229"/>
      <c r="AE67" s="228">
        <f t="array" ref="AE67">IF(SUM(C63:C65)=SUM(D63:D65),SUM((B73:B120&lt;=VALUE((AP116*Z66)+AP117))*((G73:G120="SH1")+(G73:G120="SH2")+(G73:G120="SH1･EA")+(G73:G120="SH2･EA")+(G73:G120="SH1･EN")+(G73:G120="SH2･EN")))-(AE64+AE65+AE66),"0")</f>
        <v>0</v>
      </c>
      <c r="AF67" s="229"/>
      <c r="AG67" s="228">
        <f t="array" ref="AG67">IF(SUM(C63:C65)=SUM(D63:D65),SUM((B125:B172&lt;=VALUE((AP116*Z66)+AP117))*((G125:G172="PP1")+(G125:G172="PP2")+(G125:G172="PP1･EA")+(G125:G172="PP2･EA")+(G125:G172="PP1･EN")+(G125:G172="PP2･EN")))-(AG64+AG65+AG66),"0")</f>
        <v>0</v>
      </c>
      <c r="AH67" s="229"/>
      <c r="AI67" s="230">
        <f t="array" ref="AI67">IF(SUM(C63:C65)=SUM(D63:D65),SUM((B125:B172&lt;=VALUE((AP116*Z66)+AP117))*((G125:G172="SH1")+(G125:G172="SH2")+(G125:G172="SH1･EA")+(G125:G172="SH2･EA")+(G125:G172="SH1･EN")+(G125:G172="SH2･EN")))-(AI64+AI65+AI66),"0")</f>
        <v>0</v>
      </c>
      <c r="AJ67" s="262"/>
      <c r="AL67" s="1571" t="str">
        <f>GameSheet!AN64</f>
        <v>:</v>
      </c>
      <c r="AM67" s="1603"/>
      <c r="AN67" s="208" t="str">
        <f>IF(GameSheet!AQ64="","",GameSheet!AQ64)</f>
        <v/>
      </c>
      <c r="AO67" s="208" t="str">
        <f>IF(GameSheet!AS64="","",GameSheet!AS64)</f>
        <v/>
      </c>
      <c r="AP67" s="209"/>
      <c r="AQ67" s="210">
        <f t="shared" si="28"/>
        <v>0</v>
      </c>
    </row>
    <row r="68" spans="1:43" ht="14.25" customHeight="1" x14ac:dyDescent="0.2">
      <c r="A68" s="1668" t="s">
        <v>43</v>
      </c>
      <c r="B68" s="1669"/>
      <c r="C68" s="445">
        <f t="shared" ref="C68:L68" si="29">SUM(C63:C67)</f>
        <v>0</v>
      </c>
      <c r="D68" s="445">
        <f t="shared" si="29"/>
        <v>0</v>
      </c>
      <c r="E68" s="445">
        <f t="shared" si="29"/>
        <v>0</v>
      </c>
      <c r="F68" s="445">
        <f t="shared" si="29"/>
        <v>0</v>
      </c>
      <c r="G68" s="445">
        <f t="shared" si="29"/>
        <v>0</v>
      </c>
      <c r="H68" s="445">
        <f t="shared" si="29"/>
        <v>0</v>
      </c>
      <c r="I68" s="445">
        <f t="shared" si="29"/>
        <v>0</v>
      </c>
      <c r="J68" s="445">
        <f t="shared" si="29"/>
        <v>0</v>
      </c>
      <c r="K68" s="445">
        <f t="shared" si="29"/>
        <v>0</v>
      </c>
      <c r="L68" s="269">
        <f t="shared" si="29"/>
        <v>0</v>
      </c>
      <c r="M68" s="1670" t="str">
        <f>IF(AND(M63="-",M64="-",M65="-",M66="-"),"-",SUM(M63:N66))</f>
        <v>-</v>
      </c>
      <c r="N68" s="1671"/>
      <c r="O68" s="1672" t="str">
        <f>IF(AND(O63="-",O64="-",O65="-",O66="-"),"-",SUM(O63:P66))</f>
        <v>-</v>
      </c>
      <c r="P68" s="1673"/>
      <c r="Q68" s="1674" t="s">
        <v>1031</v>
      </c>
      <c r="R68" s="1674"/>
      <c r="S68" s="1672" t="str">
        <f>IF(AND(S63="-",S64="-",S65="-",S66="-"),"-",SUM(S63:T66))</f>
        <v>-</v>
      </c>
      <c r="T68" s="1673"/>
      <c r="U68" s="1672" t="str">
        <f>IF(AND(U63="-",U64="-",U65="-",U66="-"),"-",SUM(U63:V66))</f>
        <v>-</v>
      </c>
      <c r="V68" s="1673"/>
      <c r="W68" s="1684" t="s">
        <v>1</v>
      </c>
      <c r="X68" s="1685"/>
      <c r="Y68" s="353"/>
      <c r="Z68" s="1683" t="s">
        <v>646</v>
      </c>
      <c r="AA68" s="1582"/>
      <c r="AB68" s="233"/>
      <c r="AC68" s="234">
        <f>SUM(AC64:AC67)</f>
        <v>0</v>
      </c>
      <c r="AD68" s="235"/>
      <c r="AE68" s="236">
        <f>SUM(AE64:AE67)</f>
        <v>0</v>
      </c>
      <c r="AF68" s="237"/>
      <c r="AG68" s="236">
        <f>SUM(AG64:AG67)</f>
        <v>0</v>
      </c>
      <c r="AH68" s="237"/>
      <c r="AI68" s="238">
        <f>SUM(AI64:AI67)</f>
        <v>0</v>
      </c>
      <c r="AJ68" s="262"/>
      <c r="AL68" s="1571" t="str">
        <f>GameSheet!AN65</f>
        <v>:</v>
      </c>
      <c r="AM68" s="1603"/>
      <c r="AN68" s="208" t="str">
        <f>IF(GameSheet!AQ65="","",GameSheet!AQ65)</f>
        <v/>
      </c>
      <c r="AO68" s="208" t="str">
        <f>IF(GameSheet!AS65="","",GameSheet!AS65)</f>
        <v/>
      </c>
      <c r="AP68" s="209"/>
      <c r="AQ68" s="210">
        <f t="shared" si="28"/>
        <v>0</v>
      </c>
    </row>
    <row r="69" spans="1:43" ht="14.25" customHeight="1" x14ac:dyDescent="0.2">
      <c r="Y69" s="353"/>
      <c r="Z69" s="353"/>
      <c r="AA69" s="353"/>
      <c r="AL69" s="1571" t="str">
        <f>GameSheet!AN66</f>
        <v>:</v>
      </c>
      <c r="AM69" s="1603"/>
      <c r="AN69" s="208" t="str">
        <f>IF(GameSheet!AQ66="","",GameSheet!AQ66)</f>
        <v/>
      </c>
      <c r="AO69" s="208" t="str">
        <f>IF(GameSheet!AS66="","",GameSheet!AS66)</f>
        <v/>
      </c>
      <c r="AP69" s="209"/>
      <c r="AQ69" s="210">
        <f t="shared" si="28"/>
        <v>0</v>
      </c>
    </row>
    <row r="70" spans="1:43" ht="14.25" customHeight="1" x14ac:dyDescent="0.2">
      <c r="Y70" s="353"/>
      <c r="Z70" s="353"/>
      <c r="AA70" s="353"/>
      <c r="AL70" s="1571" t="str">
        <f>GameSheet!AN67</f>
        <v>:</v>
      </c>
      <c r="AM70" s="1603"/>
      <c r="AN70" s="208" t="str">
        <f>IF(GameSheet!AQ67="","",GameSheet!AQ67)</f>
        <v/>
      </c>
      <c r="AO70" s="208" t="str">
        <f>IF(GameSheet!AS67="","",GameSheet!AS67)</f>
        <v/>
      </c>
      <c r="AP70" s="209"/>
      <c r="AQ70" s="210">
        <f t="shared" si="28"/>
        <v>0</v>
      </c>
    </row>
    <row r="71" spans="1:43" ht="14.25" customHeight="1" thickBot="1" x14ac:dyDescent="0.25">
      <c r="A71" s="351" t="str">
        <f>CONCATENATE("【",GameMember!B2,"】")</f>
        <v>【道路建設ペリグリン】</v>
      </c>
      <c r="B71" s="351"/>
      <c r="C71" s="351"/>
      <c r="D71" s="351"/>
      <c r="E71" s="351"/>
      <c r="F71" s="351"/>
      <c r="AL71" s="1571" t="str">
        <f>GameSheet!AN68</f>
        <v>:</v>
      </c>
      <c r="AM71" s="1603"/>
      <c r="AN71" s="208" t="str">
        <f>IF(GameSheet!AQ68="","",GameSheet!AQ68)</f>
        <v/>
      </c>
      <c r="AO71" s="208" t="str">
        <f>IF(GameSheet!AS68="","",GameSheet!AS68)</f>
        <v/>
      </c>
      <c r="AP71" s="209"/>
      <c r="AQ71" s="210">
        <f>IF(OR(ISERR(VALUE(AL72))=TRUE,ISERR(VALUE(AL71))=TRUE),0,VALUE(AL72)-VALUE(AL71))</f>
        <v>0</v>
      </c>
    </row>
    <row r="72" spans="1:43" ht="14.25" customHeight="1" thickBot="1" x14ac:dyDescent="0.25">
      <c r="A72" s="444" t="s">
        <v>663</v>
      </c>
      <c r="B72" s="1649" t="s">
        <v>647</v>
      </c>
      <c r="C72" s="1651"/>
      <c r="D72" s="855" t="s">
        <v>662</v>
      </c>
      <c r="E72" s="855" t="s">
        <v>664</v>
      </c>
      <c r="F72" s="855" t="s">
        <v>240</v>
      </c>
      <c r="G72" s="1759" t="s">
        <v>1170</v>
      </c>
      <c r="H72" s="1654"/>
      <c r="I72" s="949" t="s">
        <v>1028</v>
      </c>
      <c r="J72" s="1649" t="s">
        <v>647</v>
      </c>
      <c r="K72" s="1651"/>
      <c r="L72" s="855" t="s">
        <v>648</v>
      </c>
      <c r="M72" s="855" t="s">
        <v>649</v>
      </c>
      <c r="N72" s="1649" t="s">
        <v>650</v>
      </c>
      <c r="O72" s="1649"/>
      <c r="P72" s="1649"/>
      <c r="Q72" s="1649" t="s">
        <v>651</v>
      </c>
      <c r="R72" s="1649"/>
      <c r="S72" s="1652" t="s">
        <v>652</v>
      </c>
      <c r="T72" s="1653"/>
      <c r="V72" s="1754" t="s">
        <v>1030</v>
      </c>
      <c r="W72" s="1755"/>
      <c r="X72" s="1755"/>
      <c r="Y72" s="1755"/>
      <c r="Z72" s="1756"/>
      <c r="AB72" s="1754" t="s">
        <v>1029</v>
      </c>
      <c r="AC72" s="1755"/>
      <c r="AD72" s="1755"/>
      <c r="AE72" s="1755"/>
      <c r="AF72" s="1756"/>
      <c r="AL72" s="1571" t="str">
        <f>GameSheet!AN69</f>
        <v>:</v>
      </c>
      <c r="AM72" s="1603"/>
      <c r="AN72" s="208" t="str">
        <f>IF(GameSheet!AQ69="","",GameSheet!AQ69)</f>
        <v/>
      </c>
      <c r="AO72" s="208" t="str">
        <f>IF(GameSheet!AS69="","",GameSheet!AS69)</f>
        <v/>
      </c>
      <c r="AP72" s="209"/>
      <c r="AQ72" s="210">
        <f t="shared" ref="AQ72:AQ83" si="30">IF(OR(ISERR(VALUE(AL73))=TRUE,ISERR(VALUE(AL72))=TRUE),0,VALUE(AL73)-VALUE(AL72))</f>
        <v>0</v>
      </c>
    </row>
    <row r="73" spans="1:43" ht="14.25" customHeight="1" x14ac:dyDescent="0.2">
      <c r="A73" s="489" t="str">
        <f>IF(GameSheet!M7="","",GameSheet!M7)</f>
        <v/>
      </c>
      <c r="B73" s="1647" t="str">
        <f>GameSheet!N7</f>
        <v>:</v>
      </c>
      <c r="C73" s="1656"/>
      <c r="D73" s="854">
        <f>GameSheet!Q7</f>
        <v>0</v>
      </c>
      <c r="E73" s="854">
        <f>GameSheet!R7</f>
        <v>0</v>
      </c>
      <c r="F73" s="854">
        <f>GameSheet!S7</f>
        <v>0</v>
      </c>
      <c r="G73" s="1760">
        <f>GameSheet!T7</f>
        <v>0</v>
      </c>
      <c r="H73" s="1761"/>
      <c r="I73" s="486">
        <f>GameSheet!BG7</f>
        <v>1</v>
      </c>
      <c r="J73" s="1647" t="str">
        <f>GameSheet!AH7</f>
        <v>:</v>
      </c>
      <c r="K73" s="1656"/>
      <c r="L73" s="854">
        <f>GameSheet!AK7</f>
        <v>0</v>
      </c>
      <c r="M73" s="240" t="str">
        <f>IF(GameSheet!AL7="","",GameSheet!AL7)</f>
        <v/>
      </c>
      <c r="N73" s="1646">
        <f>GameSheet!AM7</f>
        <v>0</v>
      </c>
      <c r="O73" s="1646"/>
      <c r="P73" s="1646"/>
      <c r="Q73" s="1647" t="str">
        <f>GameSheet!AQ7</f>
        <v>:</v>
      </c>
      <c r="R73" s="1647"/>
      <c r="S73" s="1657" t="str">
        <f>GameSheet!AS7</f>
        <v>:</v>
      </c>
      <c r="T73" s="1658"/>
      <c r="V73" s="916" t="str">
        <f t="shared" ref="V73:V120" si="31">IF($A73="-","",IF($B73&lt;$AP$116,1,""))</f>
        <v/>
      </c>
      <c r="W73" s="917" t="str">
        <f t="shared" ref="W73:W120" si="32">IF(A73="-","",IF(AND($B73&gt;$AP$116,$B73&lt;($AP$116*2)),1,""))</f>
        <v/>
      </c>
      <c r="X73" s="917" t="str">
        <f t="shared" ref="X73:X120" si="33">IF(A73="-","",IF(AND($B73&gt;($AP$116*2),$B73&lt;($AP$116*3)),1,""))</f>
        <v/>
      </c>
      <c r="Y73" s="917" t="str">
        <f t="shared" ref="Y73:Y120" si="34">IF(A73="-","",IF(AND($B73&gt;($AP$116*3),$B73&lt;($AP$116*3+$AP$117)),1,""))</f>
        <v/>
      </c>
      <c r="Z73" s="918" t="str">
        <f t="shared" ref="Z73:Z120" si="35">IF(A73="-","",IF(B73="","",IF(B73=":","",IF(VALUE($B73)=($AP$116*3+$AP$117),1,""))))</f>
        <v/>
      </c>
      <c r="AB73" s="916" t="str">
        <f>IF($I73=1,$M73,"")</f>
        <v/>
      </c>
      <c r="AC73" s="917" t="str">
        <f>IF($I73=2,$M73,"")</f>
        <v/>
      </c>
      <c r="AD73" s="917" t="str">
        <f>IF($I73=3,$M73,"")</f>
        <v/>
      </c>
      <c r="AE73" s="917" t="str">
        <f>IF($I73="OT",$M73,"")</f>
        <v/>
      </c>
      <c r="AF73" s="918" t="str">
        <f>IF($I73="PSS",$M73,"")</f>
        <v/>
      </c>
      <c r="AH73" s="484"/>
      <c r="AL73" s="1571" t="str">
        <f>GameSheet!AN70</f>
        <v>:</v>
      </c>
      <c r="AM73" s="1603"/>
      <c r="AN73" s="208" t="str">
        <f>IF(GameSheet!AQ70="","",GameSheet!AQ70)</f>
        <v/>
      </c>
      <c r="AO73" s="208" t="str">
        <f>IF(GameSheet!AS70="","",GameSheet!AS70)</f>
        <v/>
      </c>
      <c r="AP73" s="209"/>
      <c r="AQ73" s="210">
        <f t="shared" si="30"/>
        <v>0</v>
      </c>
    </row>
    <row r="74" spans="1:43" ht="14.25" customHeight="1" thickBot="1" x14ac:dyDescent="0.25">
      <c r="A74" s="490" t="str">
        <f>IF(GameSheet!M8="","",GameSheet!M8)</f>
        <v/>
      </c>
      <c r="B74" s="1571" t="str">
        <f>GameSheet!N8</f>
        <v>:</v>
      </c>
      <c r="C74" s="1572"/>
      <c r="D74" s="846">
        <f>GameSheet!Q8</f>
        <v>0</v>
      </c>
      <c r="E74" s="846">
        <f>GameSheet!R8</f>
        <v>0</v>
      </c>
      <c r="F74" s="846">
        <f>GameSheet!S8</f>
        <v>0</v>
      </c>
      <c r="G74" s="1632">
        <f>GameSheet!T8</f>
        <v>0</v>
      </c>
      <c r="H74" s="1633"/>
      <c r="I74" s="487">
        <f>GameSheet!BG8</f>
        <v>1</v>
      </c>
      <c r="J74" s="1571" t="str">
        <f>GameSheet!AH8</f>
        <v>:</v>
      </c>
      <c r="K74" s="1572"/>
      <c r="L74" s="846">
        <f>GameSheet!AK8</f>
        <v>0</v>
      </c>
      <c r="M74" s="208" t="str">
        <f>IF(GameSheet!AL8="","",GameSheet!AL8)</f>
        <v/>
      </c>
      <c r="N74" s="1573">
        <f>GameSheet!AM8</f>
        <v>0</v>
      </c>
      <c r="O74" s="1573"/>
      <c r="P74" s="1573"/>
      <c r="Q74" s="1571" t="str">
        <f>GameSheet!AQ8</f>
        <v>:</v>
      </c>
      <c r="R74" s="1571"/>
      <c r="S74" s="1574" t="str">
        <f>GameSheet!AS8</f>
        <v>:</v>
      </c>
      <c r="T74" s="1575"/>
      <c r="V74" s="919" t="str">
        <f t="shared" si="31"/>
        <v/>
      </c>
      <c r="W74" s="920" t="str">
        <f t="shared" si="32"/>
        <v/>
      </c>
      <c r="X74" s="920" t="str">
        <f t="shared" si="33"/>
        <v/>
      </c>
      <c r="Y74" s="920" t="str">
        <f t="shared" si="34"/>
        <v/>
      </c>
      <c r="Z74" s="921" t="str">
        <f t="shared" si="35"/>
        <v/>
      </c>
      <c r="AB74" s="919" t="str">
        <f t="shared" ref="AB74:AB120" si="36">IF($I74=1,$M74,"")</f>
        <v/>
      </c>
      <c r="AC74" s="920" t="str">
        <f t="shared" ref="AC74:AC118" si="37">IF($I74=2,$M74,"")</f>
        <v/>
      </c>
      <c r="AD74" s="920" t="str">
        <f t="shared" ref="AD74:AD120" si="38">IF($I74=3,$M74,"")</f>
        <v/>
      </c>
      <c r="AE74" s="920" t="str">
        <f t="shared" ref="AE74:AE120" si="39">IF($I74="OT",$M74,"")</f>
        <v/>
      </c>
      <c r="AF74" s="921" t="str">
        <f t="shared" ref="AF74:AF120" si="40">IF($I74="PSS",$M74,"")</f>
        <v/>
      </c>
      <c r="AH74" s="484"/>
      <c r="AL74" s="1610" t="str">
        <f>GameSheet!AN71</f>
        <v>:</v>
      </c>
      <c r="AM74" s="1611"/>
      <c r="AN74" s="222" t="str">
        <f>IF(GameSheet!AQ71="","",GameSheet!AQ71)</f>
        <v/>
      </c>
      <c r="AO74" s="222" t="str">
        <f>IF(GameSheet!AS71="","",GameSheet!AS71)</f>
        <v/>
      </c>
      <c r="AP74" s="223"/>
      <c r="AQ74" s="474">
        <f t="shared" si="30"/>
        <v>0</v>
      </c>
    </row>
    <row r="75" spans="1:43" ht="14.25" customHeight="1" thickTop="1" x14ac:dyDescent="0.2">
      <c r="A75" s="490" t="str">
        <f>IF(GameSheet!M9="","",GameSheet!M9)</f>
        <v/>
      </c>
      <c r="B75" s="1571" t="str">
        <f>GameSheet!N9</f>
        <v>:</v>
      </c>
      <c r="C75" s="1572"/>
      <c r="D75" s="846">
        <f>GameSheet!Q9</f>
        <v>0</v>
      </c>
      <c r="E75" s="846">
        <f>GameSheet!R9</f>
        <v>0</v>
      </c>
      <c r="F75" s="846">
        <f>GameSheet!S9</f>
        <v>0</v>
      </c>
      <c r="G75" s="1632">
        <f>GameSheet!T9</f>
        <v>0</v>
      </c>
      <c r="H75" s="1633"/>
      <c r="I75" s="487">
        <f>GameSheet!BG9</f>
        <v>0</v>
      </c>
      <c r="J75" s="1571" t="str">
        <f>GameSheet!AH9</f>
        <v>:</v>
      </c>
      <c r="K75" s="1572"/>
      <c r="L75" s="846">
        <f>GameSheet!AK9</f>
        <v>0</v>
      </c>
      <c r="M75" s="208" t="str">
        <f>IF(GameSheet!AL9="","",GameSheet!AL9)</f>
        <v/>
      </c>
      <c r="N75" s="1573">
        <f>GameSheet!AM9</f>
        <v>0</v>
      </c>
      <c r="O75" s="1573"/>
      <c r="P75" s="1573"/>
      <c r="Q75" s="1571" t="str">
        <f>GameSheet!AQ9</f>
        <v>:</v>
      </c>
      <c r="R75" s="1571"/>
      <c r="S75" s="1574" t="str">
        <f>GameSheet!AS9</f>
        <v>:</v>
      </c>
      <c r="T75" s="1575"/>
      <c r="V75" s="919" t="str">
        <f t="shared" si="31"/>
        <v/>
      </c>
      <c r="W75" s="920" t="str">
        <f t="shared" si="32"/>
        <v/>
      </c>
      <c r="X75" s="920" t="str">
        <f t="shared" si="33"/>
        <v/>
      </c>
      <c r="Y75" s="920" t="str">
        <f t="shared" si="34"/>
        <v/>
      </c>
      <c r="Z75" s="921" t="str">
        <f t="shared" si="35"/>
        <v/>
      </c>
      <c r="AB75" s="919" t="str">
        <f t="shared" si="36"/>
        <v/>
      </c>
      <c r="AC75" s="920" t="str">
        <f t="shared" si="37"/>
        <v/>
      </c>
      <c r="AD75" s="920" t="str">
        <f t="shared" si="38"/>
        <v/>
      </c>
      <c r="AE75" s="920" t="str">
        <f t="shared" si="39"/>
        <v/>
      </c>
      <c r="AF75" s="921" t="str">
        <f t="shared" si="40"/>
        <v/>
      </c>
      <c r="AH75" s="484"/>
      <c r="AK75" s="476" t="s">
        <v>1027</v>
      </c>
      <c r="AL75" s="1608" t="str">
        <f>Reverse!Z83</f>
        <v>:</v>
      </c>
      <c r="AM75" s="1609"/>
      <c r="AN75" s="239" t="str">
        <f>IF(Reverse!AE83="","",Reverse!AE83)</f>
        <v/>
      </c>
      <c r="AO75" s="239" t="str">
        <f>IF(Reverse!AH83="","",Reverse!AH83)</f>
        <v/>
      </c>
      <c r="AP75" s="479"/>
      <c r="AQ75" s="475">
        <f t="shared" si="30"/>
        <v>0</v>
      </c>
    </row>
    <row r="76" spans="1:43" ht="14.25" customHeight="1" x14ac:dyDescent="0.2">
      <c r="A76" s="490" t="str">
        <f>IF(GameSheet!M10="","",GameSheet!M10)</f>
        <v/>
      </c>
      <c r="B76" s="1571" t="str">
        <f>GameSheet!N10</f>
        <v>:</v>
      </c>
      <c r="C76" s="1572"/>
      <c r="D76" s="846">
        <f>GameSheet!Q10</f>
        <v>0</v>
      </c>
      <c r="E76" s="846">
        <f>GameSheet!R10</f>
        <v>0</v>
      </c>
      <c r="F76" s="846">
        <f>GameSheet!S10</f>
        <v>0</v>
      </c>
      <c r="G76" s="1632">
        <f>GameSheet!T10</f>
        <v>0</v>
      </c>
      <c r="H76" s="1633"/>
      <c r="I76" s="487">
        <f>GameSheet!BG10</f>
        <v>0</v>
      </c>
      <c r="J76" s="1571" t="str">
        <f>GameSheet!AH10</f>
        <v>:</v>
      </c>
      <c r="K76" s="1572"/>
      <c r="L76" s="846">
        <f>GameSheet!AK10</f>
        <v>0</v>
      </c>
      <c r="M76" s="208" t="str">
        <f>IF(GameSheet!AL10="","",GameSheet!AL10)</f>
        <v/>
      </c>
      <c r="N76" s="1573">
        <f>GameSheet!AM10</f>
        <v>0</v>
      </c>
      <c r="O76" s="1573"/>
      <c r="P76" s="1573"/>
      <c r="Q76" s="1571" t="str">
        <f>GameSheet!AQ10</f>
        <v>:</v>
      </c>
      <c r="R76" s="1571"/>
      <c r="S76" s="1574" t="str">
        <f>GameSheet!AS10</f>
        <v>:</v>
      </c>
      <c r="T76" s="1575"/>
      <c r="V76" s="919" t="str">
        <f t="shared" si="31"/>
        <v/>
      </c>
      <c r="W76" s="920" t="str">
        <f t="shared" si="32"/>
        <v/>
      </c>
      <c r="X76" s="920" t="str">
        <f t="shared" si="33"/>
        <v/>
      </c>
      <c r="Y76" s="920" t="str">
        <f t="shared" si="34"/>
        <v/>
      </c>
      <c r="Z76" s="921" t="str">
        <f t="shared" si="35"/>
        <v/>
      </c>
      <c r="AB76" s="919" t="str">
        <f t="shared" si="36"/>
        <v/>
      </c>
      <c r="AC76" s="920" t="str">
        <f t="shared" si="37"/>
        <v/>
      </c>
      <c r="AD76" s="920" t="str">
        <f t="shared" si="38"/>
        <v/>
      </c>
      <c r="AE76" s="920" t="str">
        <f t="shared" si="39"/>
        <v/>
      </c>
      <c r="AF76" s="921" t="str">
        <f t="shared" si="40"/>
        <v/>
      </c>
      <c r="AH76" s="484"/>
      <c r="AL76" s="1612" t="str">
        <f>Reverse!Z84</f>
        <v>:</v>
      </c>
      <c r="AM76" s="1613"/>
      <c r="AN76" s="208" t="str">
        <f>IF(Reverse!AE84="","",Reverse!AE84)</f>
        <v/>
      </c>
      <c r="AO76" s="208" t="str">
        <f>IF(Reverse!AH84="","",Reverse!AH84)</f>
        <v/>
      </c>
      <c r="AP76" s="480"/>
      <c r="AQ76" s="210">
        <f t="shared" si="30"/>
        <v>0</v>
      </c>
    </row>
    <row r="77" spans="1:43" ht="14.25" customHeight="1" x14ac:dyDescent="0.2">
      <c r="A77" s="490" t="str">
        <f>IF(GameSheet!M11="","",GameSheet!M11)</f>
        <v/>
      </c>
      <c r="B77" s="1571" t="str">
        <f>GameSheet!N11</f>
        <v>:</v>
      </c>
      <c r="C77" s="1572"/>
      <c r="D77" s="846">
        <f>GameSheet!Q11</f>
        <v>0</v>
      </c>
      <c r="E77" s="846">
        <f>GameSheet!R11</f>
        <v>0</v>
      </c>
      <c r="F77" s="846">
        <f>GameSheet!S11</f>
        <v>0</v>
      </c>
      <c r="G77" s="1632">
        <f>GameSheet!T11</f>
        <v>0</v>
      </c>
      <c r="H77" s="1633"/>
      <c r="I77" s="487">
        <f>GameSheet!BG11</f>
        <v>0</v>
      </c>
      <c r="J77" s="1571" t="str">
        <f>GameSheet!AH11</f>
        <v>:</v>
      </c>
      <c r="K77" s="1572"/>
      <c r="L77" s="846">
        <f>GameSheet!AK11</f>
        <v>0</v>
      </c>
      <c r="M77" s="208" t="str">
        <f>IF(GameSheet!AL11="","",GameSheet!AL11)</f>
        <v/>
      </c>
      <c r="N77" s="1573">
        <f>GameSheet!AM11</f>
        <v>0</v>
      </c>
      <c r="O77" s="1573"/>
      <c r="P77" s="1573"/>
      <c r="Q77" s="1571" t="str">
        <f>GameSheet!AQ11</f>
        <v>:</v>
      </c>
      <c r="R77" s="1571"/>
      <c r="S77" s="1574" t="str">
        <f>GameSheet!AS11</f>
        <v>:</v>
      </c>
      <c r="T77" s="1575"/>
      <c r="V77" s="919" t="str">
        <f t="shared" si="31"/>
        <v/>
      </c>
      <c r="W77" s="920" t="str">
        <f t="shared" si="32"/>
        <v/>
      </c>
      <c r="X77" s="920" t="str">
        <f t="shared" si="33"/>
        <v/>
      </c>
      <c r="Y77" s="920" t="str">
        <f t="shared" si="34"/>
        <v/>
      </c>
      <c r="Z77" s="921" t="str">
        <f t="shared" si="35"/>
        <v/>
      </c>
      <c r="AB77" s="919" t="str">
        <f t="shared" si="36"/>
        <v/>
      </c>
      <c r="AC77" s="920" t="str">
        <f t="shared" si="37"/>
        <v/>
      </c>
      <c r="AD77" s="920" t="str">
        <f t="shared" si="38"/>
        <v/>
      </c>
      <c r="AE77" s="920" t="str">
        <f t="shared" si="39"/>
        <v/>
      </c>
      <c r="AF77" s="921" t="str">
        <f t="shared" si="40"/>
        <v/>
      </c>
      <c r="AH77" s="484"/>
      <c r="AL77" s="1612" t="str">
        <f>Reverse!Z85</f>
        <v>:</v>
      </c>
      <c r="AM77" s="1613"/>
      <c r="AN77" s="208" t="str">
        <f>IF(Reverse!AE85="","",Reverse!AE85)</f>
        <v/>
      </c>
      <c r="AO77" s="208" t="str">
        <f>IF(Reverse!AH85="","",Reverse!AH85)</f>
        <v/>
      </c>
      <c r="AP77" s="480"/>
      <c r="AQ77" s="210">
        <f t="shared" si="30"/>
        <v>0</v>
      </c>
    </row>
    <row r="78" spans="1:43" ht="14.25" customHeight="1" x14ac:dyDescent="0.2">
      <c r="A78" s="490" t="str">
        <f>IF(GameSheet!M12="","",GameSheet!M12)</f>
        <v/>
      </c>
      <c r="B78" s="1571" t="str">
        <f>GameSheet!N12</f>
        <v>:</v>
      </c>
      <c r="C78" s="1572"/>
      <c r="D78" s="846">
        <f>GameSheet!Q12</f>
        <v>0</v>
      </c>
      <c r="E78" s="846">
        <f>GameSheet!R12</f>
        <v>0</v>
      </c>
      <c r="F78" s="846">
        <f>GameSheet!S12</f>
        <v>0</v>
      </c>
      <c r="G78" s="1632">
        <f>GameSheet!T12</f>
        <v>0</v>
      </c>
      <c r="H78" s="1633"/>
      <c r="I78" s="487">
        <f>GameSheet!BG12</f>
        <v>0</v>
      </c>
      <c r="J78" s="1571" t="str">
        <f>GameSheet!AH12</f>
        <v>:</v>
      </c>
      <c r="K78" s="1572"/>
      <c r="L78" s="846">
        <f>GameSheet!AK12</f>
        <v>0</v>
      </c>
      <c r="M78" s="208" t="str">
        <f>IF(GameSheet!AL12="","",GameSheet!AL12)</f>
        <v/>
      </c>
      <c r="N78" s="1573">
        <f>GameSheet!AM12</f>
        <v>0</v>
      </c>
      <c r="O78" s="1573"/>
      <c r="P78" s="1573"/>
      <c r="Q78" s="1571" t="str">
        <f>GameSheet!AQ12</f>
        <v>:</v>
      </c>
      <c r="R78" s="1571"/>
      <c r="S78" s="1574" t="str">
        <f>GameSheet!AS12</f>
        <v>:</v>
      </c>
      <c r="T78" s="1575"/>
      <c r="V78" s="919" t="str">
        <f t="shared" si="31"/>
        <v/>
      </c>
      <c r="W78" s="920" t="str">
        <f t="shared" si="32"/>
        <v/>
      </c>
      <c r="X78" s="920" t="str">
        <f t="shared" si="33"/>
        <v/>
      </c>
      <c r="Y78" s="920" t="str">
        <f t="shared" si="34"/>
        <v/>
      </c>
      <c r="Z78" s="921" t="str">
        <f t="shared" si="35"/>
        <v/>
      </c>
      <c r="AB78" s="919" t="str">
        <f t="shared" si="36"/>
        <v/>
      </c>
      <c r="AC78" s="920" t="str">
        <f t="shared" si="37"/>
        <v/>
      </c>
      <c r="AD78" s="920" t="str">
        <f t="shared" si="38"/>
        <v/>
      </c>
      <c r="AE78" s="920" t="str">
        <f t="shared" si="39"/>
        <v/>
      </c>
      <c r="AF78" s="921" t="str">
        <f t="shared" si="40"/>
        <v/>
      </c>
      <c r="AL78" s="1612" t="str">
        <f>Reverse!Z86</f>
        <v>:</v>
      </c>
      <c r="AM78" s="1613"/>
      <c r="AN78" s="208" t="str">
        <f>IF(Reverse!AE86="","",Reverse!AE86)</f>
        <v/>
      </c>
      <c r="AO78" s="208" t="str">
        <f>IF(Reverse!AH86="","",Reverse!AH86)</f>
        <v/>
      </c>
      <c r="AP78" s="480"/>
      <c r="AQ78" s="210">
        <f t="shared" si="30"/>
        <v>0</v>
      </c>
    </row>
    <row r="79" spans="1:43" ht="14.25" customHeight="1" x14ac:dyDescent="0.2">
      <c r="A79" s="490" t="str">
        <f>IF(GameSheet!M13="","",GameSheet!M13)</f>
        <v/>
      </c>
      <c r="B79" s="1571" t="str">
        <f>GameSheet!N13</f>
        <v>:</v>
      </c>
      <c r="C79" s="1572"/>
      <c r="D79" s="846">
        <f>GameSheet!Q13</f>
        <v>0</v>
      </c>
      <c r="E79" s="846">
        <f>GameSheet!R13</f>
        <v>0</v>
      </c>
      <c r="F79" s="846">
        <f>GameSheet!S13</f>
        <v>0</v>
      </c>
      <c r="G79" s="1632">
        <f>GameSheet!T13</f>
        <v>0</v>
      </c>
      <c r="H79" s="1633"/>
      <c r="I79" s="487">
        <f>GameSheet!BG13</f>
        <v>0</v>
      </c>
      <c r="J79" s="1571" t="str">
        <f>GameSheet!AH13</f>
        <v>:</v>
      </c>
      <c r="K79" s="1572"/>
      <c r="L79" s="846">
        <f>GameSheet!AK13</f>
        <v>0</v>
      </c>
      <c r="M79" s="208" t="str">
        <f>IF(GameSheet!AL13="","",GameSheet!AL13)</f>
        <v/>
      </c>
      <c r="N79" s="1573">
        <f>GameSheet!AM13</f>
        <v>0</v>
      </c>
      <c r="O79" s="1573"/>
      <c r="P79" s="1573"/>
      <c r="Q79" s="1571" t="str">
        <f>GameSheet!AQ13</f>
        <v>:</v>
      </c>
      <c r="R79" s="1571"/>
      <c r="S79" s="1574" t="str">
        <f>GameSheet!AS13</f>
        <v>:</v>
      </c>
      <c r="T79" s="1575"/>
      <c r="V79" s="919" t="str">
        <f t="shared" si="31"/>
        <v/>
      </c>
      <c r="W79" s="920" t="str">
        <f t="shared" si="32"/>
        <v/>
      </c>
      <c r="X79" s="920" t="str">
        <f t="shared" si="33"/>
        <v/>
      </c>
      <c r="Y79" s="920" t="str">
        <f t="shared" si="34"/>
        <v/>
      </c>
      <c r="Z79" s="921" t="str">
        <f t="shared" si="35"/>
        <v/>
      </c>
      <c r="AB79" s="919" t="str">
        <f t="shared" si="36"/>
        <v/>
      </c>
      <c r="AC79" s="920" t="str">
        <f t="shared" si="37"/>
        <v/>
      </c>
      <c r="AD79" s="920" t="str">
        <f t="shared" si="38"/>
        <v/>
      </c>
      <c r="AE79" s="920" t="str">
        <f t="shared" si="39"/>
        <v/>
      </c>
      <c r="AF79" s="921" t="str">
        <f t="shared" si="40"/>
        <v/>
      </c>
      <c r="AL79" s="1612" t="str">
        <f>Reverse!Z87</f>
        <v>:</v>
      </c>
      <c r="AM79" s="1613"/>
      <c r="AN79" s="208" t="str">
        <f>IF(Reverse!AE87="","",Reverse!AE87)</f>
        <v/>
      </c>
      <c r="AO79" s="208" t="str">
        <f>IF(Reverse!AH87="","",Reverse!AH87)</f>
        <v/>
      </c>
      <c r="AP79" s="480"/>
      <c r="AQ79" s="210">
        <f t="shared" si="30"/>
        <v>0</v>
      </c>
    </row>
    <row r="80" spans="1:43" ht="14.25" customHeight="1" x14ac:dyDescent="0.2">
      <c r="A80" s="490" t="str">
        <f>IF(GameSheet!M14="","",GameSheet!M14)</f>
        <v/>
      </c>
      <c r="B80" s="1571" t="str">
        <f>GameSheet!N14</f>
        <v>:</v>
      </c>
      <c r="C80" s="1572"/>
      <c r="D80" s="846">
        <f>GameSheet!Q14</f>
        <v>0</v>
      </c>
      <c r="E80" s="846">
        <f>GameSheet!R14</f>
        <v>0</v>
      </c>
      <c r="F80" s="846">
        <f>GameSheet!S14</f>
        <v>0</v>
      </c>
      <c r="G80" s="1632">
        <f>GameSheet!T14</f>
        <v>0</v>
      </c>
      <c r="H80" s="1633"/>
      <c r="I80" s="487">
        <f>GameSheet!BG14</f>
        <v>0</v>
      </c>
      <c r="J80" s="1571" t="str">
        <f>GameSheet!AH14</f>
        <v>:</v>
      </c>
      <c r="K80" s="1572"/>
      <c r="L80" s="846">
        <f>GameSheet!AK14</f>
        <v>0</v>
      </c>
      <c r="M80" s="208" t="str">
        <f>IF(GameSheet!AL14="","",GameSheet!AL14)</f>
        <v/>
      </c>
      <c r="N80" s="1573">
        <f>GameSheet!AM14</f>
        <v>0</v>
      </c>
      <c r="O80" s="1573"/>
      <c r="P80" s="1573"/>
      <c r="Q80" s="1571" t="str">
        <f>GameSheet!AQ14</f>
        <v>:</v>
      </c>
      <c r="R80" s="1571"/>
      <c r="S80" s="1574" t="str">
        <f>GameSheet!AS14</f>
        <v>:</v>
      </c>
      <c r="T80" s="1575"/>
      <c r="V80" s="919" t="str">
        <f t="shared" si="31"/>
        <v/>
      </c>
      <c r="W80" s="920" t="str">
        <f t="shared" si="32"/>
        <v/>
      </c>
      <c r="X80" s="920" t="str">
        <f t="shared" si="33"/>
        <v/>
      </c>
      <c r="Y80" s="920" t="str">
        <f t="shared" si="34"/>
        <v/>
      </c>
      <c r="Z80" s="921" t="str">
        <f t="shared" si="35"/>
        <v/>
      </c>
      <c r="AB80" s="919" t="str">
        <f t="shared" si="36"/>
        <v/>
      </c>
      <c r="AC80" s="920" t="str">
        <f t="shared" si="37"/>
        <v/>
      </c>
      <c r="AD80" s="920" t="str">
        <f t="shared" si="38"/>
        <v/>
      </c>
      <c r="AE80" s="920" t="str">
        <f t="shared" si="39"/>
        <v/>
      </c>
      <c r="AF80" s="921" t="str">
        <f t="shared" si="40"/>
        <v/>
      </c>
      <c r="AL80" s="1612" t="str">
        <f>Reverse!Z88</f>
        <v>:</v>
      </c>
      <c r="AM80" s="1613"/>
      <c r="AN80" s="208" t="str">
        <f>IF(Reverse!AE88="","",Reverse!AE88)</f>
        <v/>
      </c>
      <c r="AO80" s="208" t="str">
        <f>IF(Reverse!AH88="","",Reverse!AH88)</f>
        <v/>
      </c>
      <c r="AP80" s="480"/>
      <c r="AQ80" s="210">
        <f t="shared" si="30"/>
        <v>0</v>
      </c>
    </row>
    <row r="81" spans="1:43" ht="14.25" customHeight="1" x14ac:dyDescent="0.2">
      <c r="A81" s="490" t="str">
        <f>IF(GameSheet!M15="","",GameSheet!M15)</f>
        <v/>
      </c>
      <c r="B81" s="1571" t="str">
        <f>GameSheet!N15</f>
        <v>:</v>
      </c>
      <c r="C81" s="1572"/>
      <c r="D81" s="846">
        <f>GameSheet!Q15</f>
        <v>0</v>
      </c>
      <c r="E81" s="846">
        <f>GameSheet!R15</f>
        <v>0</v>
      </c>
      <c r="F81" s="846">
        <f>GameSheet!S15</f>
        <v>0</v>
      </c>
      <c r="G81" s="1632">
        <f>GameSheet!T15</f>
        <v>0</v>
      </c>
      <c r="H81" s="1633"/>
      <c r="I81" s="487">
        <f>GameSheet!BG15</f>
        <v>0</v>
      </c>
      <c r="J81" s="1571" t="str">
        <f>GameSheet!AH15</f>
        <v>:</v>
      </c>
      <c r="K81" s="1572"/>
      <c r="L81" s="846">
        <f>GameSheet!AK15</f>
        <v>0</v>
      </c>
      <c r="M81" s="208" t="str">
        <f>IF(GameSheet!AL15="","",GameSheet!AL15)</f>
        <v/>
      </c>
      <c r="N81" s="1573">
        <f>GameSheet!AM15</f>
        <v>0</v>
      </c>
      <c r="O81" s="1573"/>
      <c r="P81" s="1573"/>
      <c r="Q81" s="1571" t="str">
        <f>GameSheet!AQ15</f>
        <v>:</v>
      </c>
      <c r="R81" s="1571"/>
      <c r="S81" s="1574" t="str">
        <f>GameSheet!AS15</f>
        <v>:</v>
      </c>
      <c r="T81" s="1575"/>
      <c r="V81" s="919" t="str">
        <f t="shared" si="31"/>
        <v/>
      </c>
      <c r="W81" s="920" t="str">
        <f t="shared" si="32"/>
        <v/>
      </c>
      <c r="X81" s="920" t="str">
        <f t="shared" si="33"/>
        <v/>
      </c>
      <c r="Y81" s="920" t="str">
        <f t="shared" si="34"/>
        <v/>
      </c>
      <c r="Z81" s="921" t="str">
        <f t="shared" si="35"/>
        <v/>
      </c>
      <c r="AB81" s="919" t="str">
        <f t="shared" si="36"/>
        <v/>
      </c>
      <c r="AC81" s="920" t="str">
        <f t="shared" si="37"/>
        <v/>
      </c>
      <c r="AD81" s="920" t="str">
        <f t="shared" si="38"/>
        <v/>
      </c>
      <c r="AE81" s="920" t="str">
        <f t="shared" si="39"/>
        <v/>
      </c>
      <c r="AF81" s="921" t="str">
        <f t="shared" si="40"/>
        <v/>
      </c>
      <c r="AL81" s="1612" t="str">
        <f>Reverse!Z89</f>
        <v>:</v>
      </c>
      <c r="AM81" s="1613"/>
      <c r="AN81" s="208" t="str">
        <f>IF(Reverse!AE89="","",Reverse!AE89)</f>
        <v/>
      </c>
      <c r="AO81" s="208" t="str">
        <f>IF(Reverse!AH89="","",Reverse!AH89)</f>
        <v/>
      </c>
      <c r="AP81" s="480"/>
      <c r="AQ81" s="210">
        <f t="shared" si="30"/>
        <v>0</v>
      </c>
    </row>
    <row r="82" spans="1:43" ht="14.25" customHeight="1" x14ac:dyDescent="0.2">
      <c r="A82" s="490" t="str">
        <f>IF(GameSheet!M16="","",GameSheet!M16)</f>
        <v/>
      </c>
      <c r="B82" s="1571" t="str">
        <f>GameSheet!N16</f>
        <v>:</v>
      </c>
      <c r="C82" s="1572"/>
      <c r="D82" s="846">
        <f>GameSheet!Q16</f>
        <v>0</v>
      </c>
      <c r="E82" s="846">
        <f>GameSheet!R16</f>
        <v>0</v>
      </c>
      <c r="F82" s="846">
        <f>GameSheet!S16</f>
        <v>0</v>
      </c>
      <c r="G82" s="1632">
        <f>GameSheet!T16</f>
        <v>0</v>
      </c>
      <c r="H82" s="1633"/>
      <c r="I82" s="487">
        <f>GameSheet!BG16</f>
        <v>0</v>
      </c>
      <c r="J82" s="1571" t="str">
        <f>GameSheet!AH16</f>
        <v>:</v>
      </c>
      <c r="K82" s="1572"/>
      <c r="L82" s="846">
        <f>GameSheet!AK16</f>
        <v>0</v>
      </c>
      <c r="M82" s="208" t="str">
        <f>IF(GameSheet!AL16="","",GameSheet!AL16)</f>
        <v/>
      </c>
      <c r="N82" s="1573">
        <f>GameSheet!AM16</f>
        <v>0</v>
      </c>
      <c r="O82" s="1573"/>
      <c r="P82" s="1573"/>
      <c r="Q82" s="1571" t="str">
        <f>GameSheet!AQ16</f>
        <v>:</v>
      </c>
      <c r="R82" s="1571"/>
      <c r="S82" s="1574" t="str">
        <f>GameSheet!AS16</f>
        <v>:</v>
      </c>
      <c r="T82" s="1575"/>
      <c r="V82" s="919" t="str">
        <f t="shared" si="31"/>
        <v/>
      </c>
      <c r="W82" s="920" t="str">
        <f t="shared" si="32"/>
        <v/>
      </c>
      <c r="X82" s="920" t="str">
        <f t="shared" si="33"/>
        <v/>
      </c>
      <c r="Y82" s="920" t="str">
        <f t="shared" si="34"/>
        <v/>
      </c>
      <c r="Z82" s="921" t="str">
        <f t="shared" si="35"/>
        <v/>
      </c>
      <c r="AB82" s="919" t="str">
        <f t="shared" si="36"/>
        <v/>
      </c>
      <c r="AC82" s="920" t="str">
        <f t="shared" si="37"/>
        <v/>
      </c>
      <c r="AD82" s="920" t="str">
        <f t="shared" si="38"/>
        <v/>
      </c>
      <c r="AE82" s="920" t="str">
        <f t="shared" si="39"/>
        <v/>
      </c>
      <c r="AF82" s="921" t="str">
        <f t="shared" si="40"/>
        <v/>
      </c>
      <c r="AL82" s="1612" t="str">
        <f>Reverse!Z90</f>
        <v>:</v>
      </c>
      <c r="AM82" s="1613"/>
      <c r="AN82" s="208" t="str">
        <f>IF(Reverse!AE90="","",Reverse!AE90)</f>
        <v/>
      </c>
      <c r="AO82" s="208" t="str">
        <f>IF(Reverse!AH90="","",Reverse!AH90)</f>
        <v/>
      </c>
      <c r="AP82" s="480"/>
      <c r="AQ82" s="210">
        <f t="shared" si="30"/>
        <v>0</v>
      </c>
    </row>
    <row r="83" spans="1:43" ht="14.25" customHeight="1" x14ac:dyDescent="0.2">
      <c r="A83" s="490" t="str">
        <f>IF(GameSheet!M17="","",GameSheet!M17)</f>
        <v/>
      </c>
      <c r="B83" s="1571" t="str">
        <f>GameSheet!N17</f>
        <v>:</v>
      </c>
      <c r="C83" s="1572"/>
      <c r="D83" s="846">
        <f>GameSheet!Q17</f>
        <v>0</v>
      </c>
      <c r="E83" s="846">
        <f>GameSheet!R17</f>
        <v>0</v>
      </c>
      <c r="F83" s="846">
        <f>GameSheet!S17</f>
        <v>0</v>
      </c>
      <c r="G83" s="1632">
        <f>GameSheet!T17</f>
        <v>0</v>
      </c>
      <c r="H83" s="1633"/>
      <c r="I83" s="487">
        <f>GameSheet!BG17</f>
        <v>0</v>
      </c>
      <c r="J83" s="1571" t="str">
        <f>GameSheet!AH17</f>
        <v>:</v>
      </c>
      <c r="K83" s="1572"/>
      <c r="L83" s="846">
        <f>GameSheet!AK17</f>
        <v>0</v>
      </c>
      <c r="M83" s="208" t="str">
        <f>IF(GameSheet!AL17="","",GameSheet!AL17)</f>
        <v/>
      </c>
      <c r="N83" s="1573">
        <f>GameSheet!AM17</f>
        <v>0</v>
      </c>
      <c r="O83" s="1573"/>
      <c r="P83" s="1573"/>
      <c r="Q83" s="1571" t="str">
        <f>GameSheet!AQ17</f>
        <v>:</v>
      </c>
      <c r="R83" s="1571"/>
      <c r="S83" s="1574" t="str">
        <f>GameSheet!AS17</f>
        <v>:</v>
      </c>
      <c r="T83" s="1575"/>
      <c r="V83" s="919" t="str">
        <f t="shared" si="31"/>
        <v/>
      </c>
      <c r="W83" s="920" t="str">
        <f t="shared" si="32"/>
        <v/>
      </c>
      <c r="X83" s="920" t="str">
        <f t="shared" si="33"/>
        <v/>
      </c>
      <c r="Y83" s="920" t="str">
        <f t="shared" si="34"/>
        <v/>
      </c>
      <c r="Z83" s="921" t="str">
        <f t="shared" si="35"/>
        <v/>
      </c>
      <c r="AB83" s="919" t="str">
        <f t="shared" si="36"/>
        <v/>
      </c>
      <c r="AC83" s="920" t="str">
        <f t="shared" si="37"/>
        <v/>
      </c>
      <c r="AD83" s="920" t="str">
        <f t="shared" si="38"/>
        <v/>
      </c>
      <c r="AE83" s="920" t="str">
        <f t="shared" si="39"/>
        <v/>
      </c>
      <c r="AF83" s="921" t="str">
        <f t="shared" si="40"/>
        <v/>
      </c>
      <c r="AL83" s="1612" t="str">
        <f>Reverse!Z91</f>
        <v>:</v>
      </c>
      <c r="AM83" s="1613"/>
      <c r="AN83" s="208" t="str">
        <f>IF(Reverse!AE91="","",Reverse!AE91)</f>
        <v/>
      </c>
      <c r="AO83" s="208" t="str">
        <f>IF(Reverse!AH91="","",Reverse!AH91)</f>
        <v/>
      </c>
      <c r="AP83" s="480"/>
      <c r="AQ83" s="210">
        <f t="shared" si="30"/>
        <v>0</v>
      </c>
    </row>
    <row r="84" spans="1:43" ht="14.25" customHeight="1" thickBot="1" x14ac:dyDescent="0.25">
      <c r="A84" s="490" t="str">
        <f>IF(GameSheet!M18="","",GameSheet!M18)</f>
        <v/>
      </c>
      <c r="B84" s="1571" t="str">
        <f>GameSheet!N18</f>
        <v>:</v>
      </c>
      <c r="C84" s="1572"/>
      <c r="D84" s="846">
        <f>GameSheet!Q18</f>
        <v>0</v>
      </c>
      <c r="E84" s="846">
        <f>GameSheet!R18</f>
        <v>0</v>
      </c>
      <c r="F84" s="846">
        <f>GameSheet!S18</f>
        <v>0</v>
      </c>
      <c r="G84" s="1632">
        <f>GameSheet!T18</f>
        <v>0</v>
      </c>
      <c r="H84" s="1633"/>
      <c r="I84" s="487">
        <f>GameSheet!BG18</f>
        <v>0</v>
      </c>
      <c r="J84" s="1571" t="str">
        <f>GameSheet!AH18</f>
        <v>:</v>
      </c>
      <c r="K84" s="1572"/>
      <c r="L84" s="846">
        <f>GameSheet!AK18</f>
        <v>0</v>
      </c>
      <c r="M84" s="208" t="str">
        <f>IF(GameSheet!AL18="","",GameSheet!AL18)</f>
        <v/>
      </c>
      <c r="N84" s="1573">
        <f>GameSheet!AM18</f>
        <v>0</v>
      </c>
      <c r="O84" s="1573"/>
      <c r="P84" s="1573"/>
      <c r="Q84" s="1571" t="str">
        <f>GameSheet!AQ18</f>
        <v>:</v>
      </c>
      <c r="R84" s="1571"/>
      <c r="S84" s="1574" t="str">
        <f>GameSheet!AS18</f>
        <v>:</v>
      </c>
      <c r="T84" s="1575"/>
      <c r="V84" s="919" t="str">
        <f t="shared" si="31"/>
        <v/>
      </c>
      <c r="W84" s="920" t="str">
        <f t="shared" si="32"/>
        <v/>
      </c>
      <c r="X84" s="920" t="str">
        <f t="shared" si="33"/>
        <v/>
      </c>
      <c r="Y84" s="920" t="str">
        <f t="shared" si="34"/>
        <v/>
      </c>
      <c r="Z84" s="921" t="str">
        <f t="shared" si="35"/>
        <v/>
      </c>
      <c r="AB84" s="919" t="str">
        <f t="shared" si="36"/>
        <v/>
      </c>
      <c r="AC84" s="920" t="str">
        <f t="shared" si="37"/>
        <v/>
      </c>
      <c r="AD84" s="920" t="str">
        <f t="shared" si="38"/>
        <v/>
      </c>
      <c r="AE84" s="920" t="str">
        <f t="shared" si="39"/>
        <v/>
      </c>
      <c r="AF84" s="921" t="str">
        <f t="shared" si="40"/>
        <v/>
      </c>
      <c r="AL84" s="1614" t="str">
        <f>Reverse!Z92</f>
        <v>:</v>
      </c>
      <c r="AM84" s="1615"/>
      <c r="AN84" s="231" t="str">
        <f>IF(Reverse!AE92="","",Reverse!AE92)</f>
        <v/>
      </c>
      <c r="AO84" s="231" t="str">
        <f>IF(Reverse!AH92="","",Reverse!AH92)</f>
        <v/>
      </c>
      <c r="AP84" s="481"/>
      <c r="AQ84" s="210">
        <f>IF(OR(ISERR(VALUE(#REF!))=TRUE,ISERR(VALUE(AL84))=TRUE),0,VALUE(#REF!)-VALUE(AL84))</f>
        <v>0</v>
      </c>
    </row>
    <row r="85" spans="1:43" ht="14.25" customHeight="1" thickTop="1" x14ac:dyDescent="0.2">
      <c r="A85" s="490" t="str">
        <f>IF(GameSheet!M19="","",GameSheet!M19)</f>
        <v/>
      </c>
      <c r="B85" s="1571" t="str">
        <f>GameSheet!N19</f>
        <v>:</v>
      </c>
      <c r="C85" s="1572"/>
      <c r="D85" s="846">
        <f>GameSheet!Q19</f>
        <v>0</v>
      </c>
      <c r="E85" s="846">
        <f>GameSheet!R19</f>
        <v>0</v>
      </c>
      <c r="F85" s="846">
        <f>GameSheet!S19</f>
        <v>0</v>
      </c>
      <c r="G85" s="1632">
        <f>GameSheet!T19</f>
        <v>0</v>
      </c>
      <c r="H85" s="1633"/>
      <c r="I85" s="487">
        <f>GameSheet!BG19</f>
        <v>0</v>
      </c>
      <c r="J85" s="1571" t="str">
        <f>GameSheet!AH19</f>
        <v>:</v>
      </c>
      <c r="K85" s="1572"/>
      <c r="L85" s="846">
        <f>GameSheet!AK19</f>
        <v>0</v>
      </c>
      <c r="M85" s="208" t="str">
        <f>IF(GameSheet!AL19="","",GameSheet!AL19)</f>
        <v/>
      </c>
      <c r="N85" s="1573">
        <f>GameSheet!AM19</f>
        <v>0</v>
      </c>
      <c r="O85" s="1573"/>
      <c r="P85" s="1573"/>
      <c r="Q85" s="1571" t="str">
        <f>GameSheet!AQ19</f>
        <v>:</v>
      </c>
      <c r="R85" s="1571"/>
      <c r="S85" s="1574" t="str">
        <f>GameSheet!AS19</f>
        <v>:</v>
      </c>
      <c r="T85" s="1575"/>
      <c r="V85" s="919" t="str">
        <f t="shared" si="31"/>
        <v/>
      </c>
      <c r="W85" s="920" t="str">
        <f t="shared" si="32"/>
        <v/>
      </c>
      <c r="X85" s="920" t="str">
        <f t="shared" si="33"/>
        <v/>
      </c>
      <c r="Y85" s="920" t="str">
        <f t="shared" si="34"/>
        <v/>
      </c>
      <c r="Z85" s="921" t="str">
        <f t="shared" si="35"/>
        <v/>
      </c>
      <c r="AB85" s="919" t="str">
        <f t="shared" si="36"/>
        <v/>
      </c>
      <c r="AC85" s="920" t="str">
        <f t="shared" si="37"/>
        <v/>
      </c>
      <c r="AD85" s="920" t="str">
        <f t="shared" si="38"/>
        <v/>
      </c>
      <c r="AE85" s="920" t="str">
        <f t="shared" si="39"/>
        <v/>
      </c>
      <c r="AF85" s="921" t="str">
        <f t="shared" si="40"/>
        <v/>
      </c>
      <c r="AK85" s="477">
        <v>2</v>
      </c>
      <c r="AL85" s="1616" t="str">
        <f>'(2)'!AN60</f>
        <v>:</v>
      </c>
      <c r="AM85" s="1617"/>
      <c r="AN85" s="239" t="str">
        <f>IF('(2)'!AQ60="","",'(2)'!AQ60)</f>
        <v/>
      </c>
      <c r="AO85" s="239" t="str">
        <f>IF('(2)'!AS60="","",'(2)'!AS60)</f>
        <v/>
      </c>
      <c r="AP85" s="241"/>
      <c r="AQ85" s="242">
        <f t="shared" ref="AQ85:AQ95" si="41">IF(OR(ISERR(VALUE(AL86))=TRUE,ISERR(VALUE(AL85))=TRUE),0,VALUE(AL86)-VALUE(AL85))</f>
        <v>0</v>
      </c>
    </row>
    <row r="86" spans="1:43" ht="14.25" customHeight="1" x14ac:dyDescent="0.2">
      <c r="A86" s="490" t="str">
        <f>IF(GameSheet!M20="","",GameSheet!M20)</f>
        <v/>
      </c>
      <c r="B86" s="1571" t="str">
        <f>GameSheet!N20</f>
        <v>:</v>
      </c>
      <c r="C86" s="1572"/>
      <c r="D86" s="846">
        <f>GameSheet!Q20</f>
        <v>0</v>
      </c>
      <c r="E86" s="846">
        <f>GameSheet!R20</f>
        <v>0</v>
      </c>
      <c r="F86" s="846">
        <f>GameSheet!S20</f>
        <v>0</v>
      </c>
      <c r="G86" s="1632">
        <f>GameSheet!T20</f>
        <v>0</v>
      </c>
      <c r="H86" s="1633"/>
      <c r="I86" s="487">
        <f>GameSheet!BG20</f>
        <v>0</v>
      </c>
      <c r="J86" s="1571" t="str">
        <f>GameSheet!AH20</f>
        <v>:</v>
      </c>
      <c r="K86" s="1572"/>
      <c r="L86" s="846">
        <f>GameSheet!AK20</f>
        <v>0</v>
      </c>
      <c r="M86" s="208" t="str">
        <f>IF(GameSheet!AL20="","",GameSheet!AL20)</f>
        <v/>
      </c>
      <c r="N86" s="1573">
        <f>GameSheet!AM20</f>
        <v>0</v>
      </c>
      <c r="O86" s="1573"/>
      <c r="P86" s="1573"/>
      <c r="Q86" s="1571" t="str">
        <f>GameSheet!AQ20</f>
        <v>:</v>
      </c>
      <c r="R86" s="1571"/>
      <c r="S86" s="1574" t="str">
        <f>GameSheet!AS20</f>
        <v>:</v>
      </c>
      <c r="T86" s="1575"/>
      <c r="V86" s="919" t="str">
        <f t="shared" si="31"/>
        <v/>
      </c>
      <c r="W86" s="920" t="str">
        <f t="shared" si="32"/>
        <v/>
      </c>
      <c r="X86" s="920" t="str">
        <f t="shared" si="33"/>
        <v/>
      </c>
      <c r="Y86" s="920" t="str">
        <f t="shared" si="34"/>
        <v/>
      </c>
      <c r="Z86" s="921" t="str">
        <f t="shared" si="35"/>
        <v/>
      </c>
      <c r="AB86" s="919" t="str">
        <f t="shared" si="36"/>
        <v/>
      </c>
      <c r="AC86" s="920" t="str">
        <f t="shared" si="37"/>
        <v/>
      </c>
      <c r="AD86" s="920" t="str">
        <f t="shared" si="38"/>
        <v/>
      </c>
      <c r="AE86" s="920" t="str">
        <f t="shared" si="39"/>
        <v/>
      </c>
      <c r="AF86" s="921" t="str">
        <f t="shared" si="40"/>
        <v/>
      </c>
      <c r="AL86" s="1571" t="str">
        <f>'(2)'!AN61</f>
        <v>:</v>
      </c>
      <c r="AM86" s="1603"/>
      <c r="AN86" s="208" t="str">
        <f>IF('(2)'!AQ61="","",'(2)'!AQ61)</f>
        <v/>
      </c>
      <c r="AO86" s="208" t="str">
        <f>IF('(2)'!AS61="","",'(2)'!AS61)</f>
        <v/>
      </c>
      <c r="AP86" s="209"/>
      <c r="AQ86" s="210">
        <f t="shared" si="41"/>
        <v>0</v>
      </c>
    </row>
    <row r="87" spans="1:43" ht="14.25" customHeight="1" x14ac:dyDescent="0.2">
      <c r="A87" s="490" t="str">
        <f>IF(GameSheet!M21="","",GameSheet!M21)</f>
        <v/>
      </c>
      <c r="B87" s="1571" t="str">
        <f>GameSheet!N21</f>
        <v>:</v>
      </c>
      <c r="C87" s="1572"/>
      <c r="D87" s="846">
        <f>GameSheet!Q21</f>
        <v>0</v>
      </c>
      <c r="E87" s="846">
        <f>GameSheet!R21</f>
        <v>0</v>
      </c>
      <c r="F87" s="846">
        <f>GameSheet!S21</f>
        <v>0</v>
      </c>
      <c r="G87" s="1632">
        <f>GameSheet!T21</f>
        <v>0</v>
      </c>
      <c r="H87" s="1633"/>
      <c r="I87" s="487">
        <f>GameSheet!BG21</f>
        <v>0</v>
      </c>
      <c r="J87" s="1571" t="str">
        <f>GameSheet!AH21</f>
        <v>:</v>
      </c>
      <c r="K87" s="1572"/>
      <c r="L87" s="846">
        <f>GameSheet!AK21</f>
        <v>0</v>
      </c>
      <c r="M87" s="208" t="str">
        <f>IF(GameSheet!AL21="","",GameSheet!AL21)</f>
        <v/>
      </c>
      <c r="N87" s="1573">
        <f>GameSheet!AM21</f>
        <v>0</v>
      </c>
      <c r="O87" s="1573"/>
      <c r="P87" s="1573"/>
      <c r="Q87" s="1571" t="str">
        <f>GameSheet!AQ21</f>
        <v>:</v>
      </c>
      <c r="R87" s="1571"/>
      <c r="S87" s="1574" t="str">
        <f>GameSheet!AS21</f>
        <v>:</v>
      </c>
      <c r="T87" s="1575"/>
      <c r="V87" s="919" t="str">
        <f t="shared" si="31"/>
        <v/>
      </c>
      <c r="W87" s="920" t="str">
        <f t="shared" si="32"/>
        <v/>
      </c>
      <c r="X87" s="920" t="str">
        <f t="shared" si="33"/>
        <v/>
      </c>
      <c r="Y87" s="920" t="str">
        <f t="shared" si="34"/>
        <v/>
      </c>
      <c r="Z87" s="921" t="str">
        <f t="shared" si="35"/>
        <v/>
      </c>
      <c r="AB87" s="919" t="str">
        <f t="shared" si="36"/>
        <v/>
      </c>
      <c r="AC87" s="920" t="str">
        <f t="shared" si="37"/>
        <v/>
      </c>
      <c r="AD87" s="920" t="str">
        <f t="shared" si="38"/>
        <v/>
      </c>
      <c r="AE87" s="920" t="str">
        <f t="shared" si="39"/>
        <v/>
      </c>
      <c r="AF87" s="921" t="str">
        <f t="shared" si="40"/>
        <v/>
      </c>
      <c r="AL87" s="1571" t="str">
        <f>'(2)'!AN62</f>
        <v>:</v>
      </c>
      <c r="AM87" s="1603"/>
      <c r="AN87" s="208" t="str">
        <f>IF('(2)'!AQ62="","",'(2)'!AQ62)</f>
        <v/>
      </c>
      <c r="AO87" s="208" t="str">
        <f>IF('(2)'!AS62="","",'(2)'!AS62)</f>
        <v/>
      </c>
      <c r="AP87" s="209"/>
      <c r="AQ87" s="210">
        <f t="shared" si="41"/>
        <v>0</v>
      </c>
    </row>
    <row r="88" spans="1:43" ht="14.25" customHeight="1" x14ac:dyDescent="0.2">
      <c r="A88" s="490" t="str">
        <f>IF(GameSheet!M22="","",GameSheet!M22)</f>
        <v/>
      </c>
      <c r="B88" s="1571" t="str">
        <f>GameSheet!N22</f>
        <v>:</v>
      </c>
      <c r="C88" s="1572"/>
      <c r="D88" s="846">
        <f>GameSheet!Q22</f>
        <v>0</v>
      </c>
      <c r="E88" s="846">
        <f>GameSheet!R22</f>
        <v>0</v>
      </c>
      <c r="F88" s="846">
        <f>GameSheet!S22</f>
        <v>0</v>
      </c>
      <c r="G88" s="1632">
        <f>GameSheet!T22</f>
        <v>0</v>
      </c>
      <c r="H88" s="1633"/>
      <c r="I88" s="487">
        <f>GameSheet!BG22</f>
        <v>0</v>
      </c>
      <c r="J88" s="1571" t="str">
        <f>GameSheet!AH22</f>
        <v>:</v>
      </c>
      <c r="K88" s="1572"/>
      <c r="L88" s="846">
        <f>GameSheet!AK22</f>
        <v>0</v>
      </c>
      <c r="M88" s="208" t="str">
        <f>IF(GameSheet!AL22="","",GameSheet!AL22)</f>
        <v/>
      </c>
      <c r="N88" s="1573">
        <f>GameSheet!AM22</f>
        <v>0</v>
      </c>
      <c r="O88" s="1573"/>
      <c r="P88" s="1573"/>
      <c r="Q88" s="1571" t="str">
        <f>GameSheet!AQ22</f>
        <v>:</v>
      </c>
      <c r="R88" s="1571"/>
      <c r="S88" s="1574" t="str">
        <f>GameSheet!AS22</f>
        <v>:</v>
      </c>
      <c r="T88" s="1575"/>
      <c r="V88" s="919" t="str">
        <f t="shared" si="31"/>
        <v/>
      </c>
      <c r="W88" s="920" t="str">
        <f t="shared" si="32"/>
        <v/>
      </c>
      <c r="X88" s="920" t="str">
        <f t="shared" si="33"/>
        <v/>
      </c>
      <c r="Y88" s="920" t="str">
        <f t="shared" si="34"/>
        <v/>
      </c>
      <c r="Z88" s="921" t="str">
        <f t="shared" si="35"/>
        <v/>
      </c>
      <c r="AB88" s="919" t="str">
        <f t="shared" si="36"/>
        <v/>
      </c>
      <c r="AC88" s="920" t="str">
        <f t="shared" si="37"/>
        <v/>
      </c>
      <c r="AD88" s="920" t="str">
        <f t="shared" si="38"/>
        <v/>
      </c>
      <c r="AE88" s="920" t="str">
        <f t="shared" si="39"/>
        <v/>
      </c>
      <c r="AF88" s="921" t="str">
        <f t="shared" si="40"/>
        <v/>
      </c>
      <c r="AL88" s="1571" t="str">
        <f>'(2)'!AN63</f>
        <v>:</v>
      </c>
      <c r="AM88" s="1603"/>
      <c r="AN88" s="208" t="str">
        <f>IF('(2)'!AQ63="","",'(2)'!AQ63)</f>
        <v/>
      </c>
      <c r="AO88" s="208" t="str">
        <f>IF('(2)'!AS63="","",'(2)'!AS63)</f>
        <v/>
      </c>
      <c r="AP88" s="209"/>
      <c r="AQ88" s="210">
        <f t="shared" si="41"/>
        <v>0</v>
      </c>
    </row>
    <row r="89" spans="1:43" ht="14.25" customHeight="1" x14ac:dyDescent="0.2">
      <c r="A89" s="490" t="str">
        <f>IF(GameSheet!M23="","",GameSheet!M23)</f>
        <v/>
      </c>
      <c r="B89" s="1571" t="str">
        <f>GameSheet!N23</f>
        <v>:</v>
      </c>
      <c r="C89" s="1572"/>
      <c r="D89" s="846">
        <f>GameSheet!Q23</f>
        <v>0</v>
      </c>
      <c r="E89" s="846">
        <f>GameSheet!R23</f>
        <v>0</v>
      </c>
      <c r="F89" s="846">
        <f>GameSheet!S23</f>
        <v>0</v>
      </c>
      <c r="G89" s="1632">
        <f>GameSheet!T23</f>
        <v>0</v>
      </c>
      <c r="H89" s="1633"/>
      <c r="I89" s="487">
        <f>GameSheet!BG23</f>
        <v>0</v>
      </c>
      <c r="J89" s="1571" t="str">
        <f>GameSheet!AH23</f>
        <v>:</v>
      </c>
      <c r="K89" s="1572"/>
      <c r="L89" s="846">
        <f>GameSheet!AK23</f>
        <v>0</v>
      </c>
      <c r="M89" s="208" t="str">
        <f>IF(GameSheet!AL23="","",GameSheet!AL23)</f>
        <v/>
      </c>
      <c r="N89" s="1573">
        <f>GameSheet!AM23</f>
        <v>0</v>
      </c>
      <c r="O89" s="1573"/>
      <c r="P89" s="1573"/>
      <c r="Q89" s="1571" t="str">
        <f>GameSheet!AQ23</f>
        <v>:</v>
      </c>
      <c r="R89" s="1571"/>
      <c r="S89" s="1574" t="str">
        <f>GameSheet!AS23</f>
        <v>:</v>
      </c>
      <c r="T89" s="1575"/>
      <c r="V89" s="919" t="str">
        <f t="shared" si="31"/>
        <v/>
      </c>
      <c r="W89" s="920" t="str">
        <f t="shared" si="32"/>
        <v/>
      </c>
      <c r="X89" s="920" t="str">
        <f t="shared" si="33"/>
        <v/>
      </c>
      <c r="Y89" s="920" t="str">
        <f t="shared" si="34"/>
        <v/>
      </c>
      <c r="Z89" s="921" t="str">
        <f t="shared" si="35"/>
        <v/>
      </c>
      <c r="AB89" s="919" t="str">
        <f t="shared" si="36"/>
        <v/>
      </c>
      <c r="AC89" s="920" t="str">
        <f t="shared" si="37"/>
        <v/>
      </c>
      <c r="AD89" s="920" t="str">
        <f t="shared" si="38"/>
        <v/>
      </c>
      <c r="AE89" s="920" t="str">
        <f t="shared" si="39"/>
        <v/>
      </c>
      <c r="AF89" s="921" t="str">
        <f t="shared" si="40"/>
        <v/>
      </c>
      <c r="AL89" s="1571" t="str">
        <f>'(2)'!AN64</f>
        <v>:</v>
      </c>
      <c r="AM89" s="1603"/>
      <c r="AN89" s="208" t="str">
        <f>IF('(2)'!AQ64="","",'(2)'!AQ64)</f>
        <v/>
      </c>
      <c r="AO89" s="208" t="str">
        <f>IF('(2)'!AS64="","",'(2)'!AS64)</f>
        <v/>
      </c>
      <c r="AP89" s="209"/>
      <c r="AQ89" s="210">
        <f t="shared" si="41"/>
        <v>0</v>
      </c>
    </row>
    <row r="90" spans="1:43" ht="14.25" customHeight="1" x14ac:dyDescent="0.2">
      <c r="A90" s="490" t="str">
        <f>IF(GameSheet!M24="","",GameSheet!M24)</f>
        <v/>
      </c>
      <c r="B90" s="1571" t="str">
        <f>GameSheet!N24</f>
        <v>:</v>
      </c>
      <c r="C90" s="1572"/>
      <c r="D90" s="846">
        <f>GameSheet!Q24</f>
        <v>0</v>
      </c>
      <c r="E90" s="846">
        <f>GameSheet!R24</f>
        <v>0</v>
      </c>
      <c r="F90" s="846">
        <f>GameSheet!S24</f>
        <v>0</v>
      </c>
      <c r="G90" s="1632">
        <f>GameSheet!T24</f>
        <v>0</v>
      </c>
      <c r="H90" s="1633"/>
      <c r="I90" s="487">
        <f>GameSheet!BG24</f>
        <v>0</v>
      </c>
      <c r="J90" s="1571" t="str">
        <f>GameSheet!AH24</f>
        <v>:</v>
      </c>
      <c r="K90" s="1572"/>
      <c r="L90" s="846">
        <f>GameSheet!AK24</f>
        <v>0</v>
      </c>
      <c r="M90" s="208" t="str">
        <f>IF(GameSheet!AL24="","",GameSheet!AL24)</f>
        <v/>
      </c>
      <c r="N90" s="1573">
        <f>GameSheet!AM24</f>
        <v>0</v>
      </c>
      <c r="O90" s="1573"/>
      <c r="P90" s="1573"/>
      <c r="Q90" s="1571" t="str">
        <f>GameSheet!AQ24</f>
        <v>:</v>
      </c>
      <c r="R90" s="1571"/>
      <c r="S90" s="1574" t="str">
        <f>GameSheet!AS24</f>
        <v>:</v>
      </c>
      <c r="T90" s="1575"/>
      <c r="V90" s="919" t="str">
        <f t="shared" si="31"/>
        <v/>
      </c>
      <c r="W90" s="920" t="str">
        <f t="shared" si="32"/>
        <v/>
      </c>
      <c r="X90" s="920" t="str">
        <f t="shared" si="33"/>
        <v/>
      </c>
      <c r="Y90" s="920" t="str">
        <f t="shared" si="34"/>
        <v/>
      </c>
      <c r="Z90" s="921" t="str">
        <f t="shared" si="35"/>
        <v/>
      </c>
      <c r="AB90" s="919" t="str">
        <f t="shared" si="36"/>
        <v/>
      </c>
      <c r="AC90" s="920" t="str">
        <f t="shared" si="37"/>
        <v/>
      </c>
      <c r="AD90" s="920" t="str">
        <f t="shared" si="38"/>
        <v/>
      </c>
      <c r="AE90" s="920" t="str">
        <f t="shared" si="39"/>
        <v/>
      </c>
      <c r="AF90" s="921" t="str">
        <f t="shared" si="40"/>
        <v/>
      </c>
      <c r="AL90" s="1571" t="str">
        <f>'(2)'!AN65</f>
        <v>:</v>
      </c>
      <c r="AM90" s="1603"/>
      <c r="AN90" s="208" t="str">
        <f>IF('(2)'!AQ65="","",'(2)'!AQ65)</f>
        <v/>
      </c>
      <c r="AO90" s="208" t="str">
        <f>IF('(2)'!AS65="","",'(2)'!AS65)</f>
        <v/>
      </c>
      <c r="AP90" s="209"/>
      <c r="AQ90" s="210">
        <f t="shared" si="41"/>
        <v>0</v>
      </c>
    </row>
    <row r="91" spans="1:43" ht="14.25" customHeight="1" x14ac:dyDescent="0.2">
      <c r="A91" s="490" t="str">
        <f>IF(GameSheet!M25="","",GameSheet!M25)</f>
        <v/>
      </c>
      <c r="B91" s="1571" t="str">
        <f>GameSheet!N25</f>
        <v>:</v>
      </c>
      <c r="C91" s="1572"/>
      <c r="D91" s="846">
        <f>GameSheet!Q25</f>
        <v>0</v>
      </c>
      <c r="E91" s="846">
        <f>GameSheet!R25</f>
        <v>0</v>
      </c>
      <c r="F91" s="846">
        <f>GameSheet!S25</f>
        <v>0</v>
      </c>
      <c r="G91" s="1632">
        <f>GameSheet!T25</f>
        <v>0</v>
      </c>
      <c r="H91" s="1633"/>
      <c r="I91" s="487">
        <f>GameSheet!BG25</f>
        <v>0</v>
      </c>
      <c r="J91" s="1571" t="str">
        <f>GameSheet!AH25</f>
        <v>:</v>
      </c>
      <c r="K91" s="1572"/>
      <c r="L91" s="846">
        <f>GameSheet!AK25</f>
        <v>0</v>
      </c>
      <c r="M91" s="208" t="str">
        <f>IF(GameSheet!AL25="","",GameSheet!AL25)</f>
        <v/>
      </c>
      <c r="N91" s="1573">
        <f>GameSheet!AM25</f>
        <v>0</v>
      </c>
      <c r="O91" s="1573"/>
      <c r="P91" s="1573"/>
      <c r="Q91" s="1571" t="str">
        <f>GameSheet!AQ25</f>
        <v>:</v>
      </c>
      <c r="R91" s="1571"/>
      <c r="S91" s="1574" t="str">
        <f>GameSheet!AS25</f>
        <v>:</v>
      </c>
      <c r="T91" s="1575"/>
      <c r="V91" s="919" t="str">
        <f t="shared" si="31"/>
        <v/>
      </c>
      <c r="W91" s="920" t="str">
        <f t="shared" si="32"/>
        <v/>
      </c>
      <c r="X91" s="920" t="str">
        <f t="shared" si="33"/>
        <v/>
      </c>
      <c r="Y91" s="920" t="str">
        <f t="shared" si="34"/>
        <v/>
      </c>
      <c r="Z91" s="921" t="str">
        <f t="shared" si="35"/>
        <v/>
      </c>
      <c r="AB91" s="919" t="str">
        <f t="shared" si="36"/>
        <v/>
      </c>
      <c r="AC91" s="920" t="str">
        <f t="shared" si="37"/>
        <v/>
      </c>
      <c r="AD91" s="920" t="str">
        <f t="shared" si="38"/>
        <v/>
      </c>
      <c r="AE91" s="920" t="str">
        <f t="shared" si="39"/>
        <v/>
      </c>
      <c r="AF91" s="921" t="str">
        <f t="shared" si="40"/>
        <v/>
      </c>
      <c r="AL91" s="1571" t="str">
        <f>'(2)'!AN66</f>
        <v>:</v>
      </c>
      <c r="AM91" s="1603"/>
      <c r="AN91" s="208" t="str">
        <f>IF('(2)'!AQ66="","",'(2)'!AQ66)</f>
        <v/>
      </c>
      <c r="AO91" s="208" t="str">
        <f>IF('(2)'!AS66="","",'(2)'!AS66)</f>
        <v/>
      </c>
      <c r="AP91" s="209"/>
      <c r="AQ91" s="210">
        <f t="shared" si="41"/>
        <v>0</v>
      </c>
    </row>
    <row r="92" spans="1:43" ht="14.25" customHeight="1" x14ac:dyDescent="0.2">
      <c r="A92" s="490" t="str">
        <f>IF(GameSheet!M26="","",GameSheet!M26)</f>
        <v/>
      </c>
      <c r="B92" s="1571" t="str">
        <f>GameSheet!N26</f>
        <v>:</v>
      </c>
      <c r="C92" s="1572"/>
      <c r="D92" s="846">
        <f>GameSheet!Q26</f>
        <v>0</v>
      </c>
      <c r="E92" s="846">
        <f>GameSheet!R26</f>
        <v>0</v>
      </c>
      <c r="F92" s="846">
        <f>GameSheet!S26</f>
        <v>0</v>
      </c>
      <c r="G92" s="1632">
        <f>GameSheet!T26</f>
        <v>0</v>
      </c>
      <c r="H92" s="1633"/>
      <c r="I92" s="487">
        <f>GameSheet!BG26</f>
        <v>0</v>
      </c>
      <c r="J92" s="1571" t="str">
        <f>GameSheet!AH26</f>
        <v>:</v>
      </c>
      <c r="K92" s="1572"/>
      <c r="L92" s="846">
        <f>GameSheet!AK26</f>
        <v>0</v>
      </c>
      <c r="M92" s="208" t="str">
        <f>IF(GameSheet!AL26="","",GameSheet!AL26)</f>
        <v/>
      </c>
      <c r="N92" s="1573">
        <f>GameSheet!AM26</f>
        <v>0</v>
      </c>
      <c r="O92" s="1573"/>
      <c r="P92" s="1573"/>
      <c r="Q92" s="1571" t="str">
        <f>GameSheet!AQ26</f>
        <v>:</v>
      </c>
      <c r="R92" s="1571"/>
      <c r="S92" s="1574" t="str">
        <f>GameSheet!AS26</f>
        <v>:</v>
      </c>
      <c r="T92" s="1575"/>
      <c r="V92" s="919" t="str">
        <f t="shared" si="31"/>
        <v/>
      </c>
      <c r="W92" s="920" t="str">
        <f t="shared" si="32"/>
        <v/>
      </c>
      <c r="X92" s="920" t="str">
        <f t="shared" si="33"/>
        <v/>
      </c>
      <c r="Y92" s="920" t="str">
        <f t="shared" si="34"/>
        <v/>
      </c>
      <c r="Z92" s="921" t="str">
        <f t="shared" si="35"/>
        <v/>
      </c>
      <c r="AB92" s="919" t="str">
        <f t="shared" si="36"/>
        <v/>
      </c>
      <c r="AC92" s="920" t="str">
        <f t="shared" si="37"/>
        <v/>
      </c>
      <c r="AD92" s="920" t="str">
        <f t="shared" si="38"/>
        <v/>
      </c>
      <c r="AE92" s="920" t="str">
        <f t="shared" si="39"/>
        <v/>
      </c>
      <c r="AF92" s="921" t="str">
        <f t="shared" si="40"/>
        <v/>
      </c>
      <c r="AL92" s="1571" t="str">
        <f>'(2)'!AN67</f>
        <v>:</v>
      </c>
      <c r="AM92" s="1603"/>
      <c r="AN92" s="208" t="str">
        <f>IF('(2)'!AQ67="","",'(2)'!AQ67)</f>
        <v/>
      </c>
      <c r="AO92" s="208" t="str">
        <f>IF('(2)'!AS67="","",'(2)'!AS67)</f>
        <v/>
      </c>
      <c r="AP92" s="209"/>
      <c r="AQ92" s="210">
        <f t="shared" si="41"/>
        <v>0</v>
      </c>
    </row>
    <row r="93" spans="1:43" ht="14.25" customHeight="1" x14ac:dyDescent="0.2">
      <c r="A93" s="490" t="str">
        <f>IF(GameSheet!M27="","",GameSheet!M27)</f>
        <v/>
      </c>
      <c r="B93" s="1571" t="str">
        <f>GameSheet!N27</f>
        <v>:</v>
      </c>
      <c r="C93" s="1572"/>
      <c r="D93" s="846">
        <f>GameSheet!Q27</f>
        <v>0</v>
      </c>
      <c r="E93" s="846">
        <f>GameSheet!R27</f>
        <v>0</v>
      </c>
      <c r="F93" s="846">
        <f>GameSheet!S27</f>
        <v>0</v>
      </c>
      <c r="G93" s="1632">
        <f>GameSheet!T27</f>
        <v>0</v>
      </c>
      <c r="H93" s="1633"/>
      <c r="I93" s="487">
        <f>GameSheet!BG27</f>
        <v>0</v>
      </c>
      <c r="J93" s="1571" t="str">
        <f>GameSheet!AH27</f>
        <v>:</v>
      </c>
      <c r="K93" s="1572"/>
      <c r="L93" s="846">
        <f>GameSheet!AK27</f>
        <v>0</v>
      </c>
      <c r="M93" s="208" t="str">
        <f>IF(GameSheet!AL27="","",GameSheet!AL27)</f>
        <v/>
      </c>
      <c r="N93" s="1573">
        <f>GameSheet!AM27</f>
        <v>0</v>
      </c>
      <c r="O93" s="1573"/>
      <c r="P93" s="1573"/>
      <c r="Q93" s="1571" t="str">
        <f>GameSheet!AQ27</f>
        <v>:</v>
      </c>
      <c r="R93" s="1571"/>
      <c r="S93" s="1574" t="str">
        <f>GameSheet!AS27</f>
        <v>:</v>
      </c>
      <c r="T93" s="1575"/>
      <c r="V93" s="919" t="str">
        <f t="shared" si="31"/>
        <v/>
      </c>
      <c r="W93" s="920" t="str">
        <f t="shared" si="32"/>
        <v/>
      </c>
      <c r="X93" s="920" t="str">
        <f t="shared" si="33"/>
        <v/>
      </c>
      <c r="Y93" s="920" t="str">
        <f t="shared" si="34"/>
        <v/>
      </c>
      <c r="Z93" s="921" t="str">
        <f t="shared" si="35"/>
        <v/>
      </c>
      <c r="AB93" s="919" t="str">
        <f t="shared" si="36"/>
        <v/>
      </c>
      <c r="AC93" s="920" t="str">
        <f t="shared" si="37"/>
        <v/>
      </c>
      <c r="AD93" s="920" t="str">
        <f t="shared" si="38"/>
        <v/>
      </c>
      <c r="AE93" s="920" t="str">
        <f t="shared" si="39"/>
        <v/>
      </c>
      <c r="AF93" s="921" t="str">
        <f t="shared" si="40"/>
        <v/>
      </c>
      <c r="AL93" s="1571" t="str">
        <f>'(2)'!AN68</f>
        <v>:</v>
      </c>
      <c r="AM93" s="1603"/>
      <c r="AN93" s="208" t="str">
        <f>IF('(2)'!AQ68="","",'(2)'!AQ68)</f>
        <v/>
      </c>
      <c r="AO93" s="208" t="str">
        <f>IF('(2)'!AS68="","",'(2)'!AS68)</f>
        <v/>
      </c>
      <c r="AP93" s="209"/>
      <c r="AQ93" s="210">
        <f t="shared" si="41"/>
        <v>0</v>
      </c>
    </row>
    <row r="94" spans="1:43" ht="14.25" customHeight="1" x14ac:dyDescent="0.2">
      <c r="A94" s="490" t="str">
        <f>IF(GameSheet!M28="","",GameSheet!M28)</f>
        <v/>
      </c>
      <c r="B94" s="1571" t="str">
        <f>GameSheet!N28</f>
        <v>:</v>
      </c>
      <c r="C94" s="1572"/>
      <c r="D94" s="846">
        <f>GameSheet!Q28</f>
        <v>0</v>
      </c>
      <c r="E94" s="846">
        <f>GameSheet!R28</f>
        <v>0</v>
      </c>
      <c r="F94" s="846">
        <f>GameSheet!S28</f>
        <v>0</v>
      </c>
      <c r="G94" s="1632">
        <f>GameSheet!T28</f>
        <v>0</v>
      </c>
      <c r="H94" s="1633"/>
      <c r="I94" s="487">
        <f>GameSheet!BG28</f>
        <v>0</v>
      </c>
      <c r="J94" s="1571" t="str">
        <f>GameSheet!AH28</f>
        <v>:</v>
      </c>
      <c r="K94" s="1572"/>
      <c r="L94" s="846">
        <f>GameSheet!AK28</f>
        <v>0</v>
      </c>
      <c r="M94" s="208" t="str">
        <f>IF(GameSheet!AL28="","",GameSheet!AL28)</f>
        <v/>
      </c>
      <c r="N94" s="1573">
        <f>GameSheet!AM28</f>
        <v>0</v>
      </c>
      <c r="O94" s="1573"/>
      <c r="P94" s="1573"/>
      <c r="Q94" s="1571" t="str">
        <f>GameSheet!AQ28</f>
        <v>:</v>
      </c>
      <c r="R94" s="1571"/>
      <c r="S94" s="1574" t="str">
        <f>GameSheet!AS28</f>
        <v>:</v>
      </c>
      <c r="T94" s="1575"/>
      <c r="V94" s="919" t="str">
        <f t="shared" si="31"/>
        <v/>
      </c>
      <c r="W94" s="920" t="str">
        <f t="shared" si="32"/>
        <v/>
      </c>
      <c r="X94" s="920" t="str">
        <f t="shared" si="33"/>
        <v/>
      </c>
      <c r="Y94" s="920" t="str">
        <f t="shared" si="34"/>
        <v/>
      </c>
      <c r="Z94" s="921" t="str">
        <f t="shared" si="35"/>
        <v/>
      </c>
      <c r="AB94" s="919" t="str">
        <f>IF($I94=1,$M94,"")</f>
        <v/>
      </c>
      <c r="AC94" s="920" t="str">
        <f>IF($I94=2,$M94,"")</f>
        <v/>
      </c>
      <c r="AD94" s="920" t="str">
        <f t="shared" si="38"/>
        <v/>
      </c>
      <c r="AE94" s="920" t="str">
        <f t="shared" si="39"/>
        <v/>
      </c>
      <c r="AF94" s="921" t="str">
        <f t="shared" si="40"/>
        <v/>
      </c>
      <c r="AL94" s="1571" t="str">
        <f>'(2)'!AN69</f>
        <v>:</v>
      </c>
      <c r="AM94" s="1603"/>
      <c r="AN94" s="208" t="str">
        <f>IF('(2)'!AQ69="","",'(2)'!AQ69)</f>
        <v/>
      </c>
      <c r="AO94" s="208" t="str">
        <f>IF('(2)'!AS69="","",'(2)'!AS69)</f>
        <v/>
      </c>
      <c r="AP94" s="209"/>
      <c r="AQ94" s="210">
        <f>IF(OR(ISERR(VALUE(AL95))=TRUE,ISERR(VALUE(AL94))=TRUE),0,VALUE(AL95)-VALUE(AL94))</f>
        <v>0</v>
      </c>
    </row>
    <row r="95" spans="1:43" ht="14.25" customHeight="1" x14ac:dyDescent="0.2">
      <c r="A95" s="490" t="str">
        <f>IF(GameSheet!M29="","",GameSheet!M29)</f>
        <v/>
      </c>
      <c r="B95" s="1571" t="str">
        <f>GameSheet!N29</f>
        <v>:</v>
      </c>
      <c r="C95" s="1572"/>
      <c r="D95" s="846">
        <f>GameSheet!Q29</f>
        <v>0</v>
      </c>
      <c r="E95" s="846">
        <f>GameSheet!R29</f>
        <v>0</v>
      </c>
      <c r="F95" s="846">
        <f>GameSheet!S29</f>
        <v>0</v>
      </c>
      <c r="G95" s="1632">
        <f>GameSheet!T29</f>
        <v>0</v>
      </c>
      <c r="H95" s="1633"/>
      <c r="I95" s="487">
        <f>GameSheet!BG29</f>
        <v>0</v>
      </c>
      <c r="J95" s="1571" t="str">
        <f>GameSheet!AH29</f>
        <v>:</v>
      </c>
      <c r="K95" s="1572"/>
      <c r="L95" s="846">
        <f>GameSheet!AK29</f>
        <v>0</v>
      </c>
      <c r="M95" s="208" t="str">
        <f>IF(GameSheet!AL29="","",GameSheet!AL29)</f>
        <v/>
      </c>
      <c r="N95" s="1573">
        <f>GameSheet!AM29</f>
        <v>0</v>
      </c>
      <c r="O95" s="1573"/>
      <c r="P95" s="1573"/>
      <c r="Q95" s="1571" t="str">
        <f>GameSheet!AQ29</f>
        <v>:</v>
      </c>
      <c r="R95" s="1571"/>
      <c r="S95" s="1574" t="str">
        <f>GameSheet!AS29</f>
        <v>:</v>
      </c>
      <c r="T95" s="1575"/>
      <c r="V95" s="919" t="str">
        <f t="shared" si="31"/>
        <v/>
      </c>
      <c r="W95" s="920" t="str">
        <f t="shared" si="32"/>
        <v/>
      </c>
      <c r="X95" s="920" t="str">
        <f t="shared" si="33"/>
        <v/>
      </c>
      <c r="Y95" s="920" t="str">
        <f t="shared" si="34"/>
        <v/>
      </c>
      <c r="Z95" s="921" t="str">
        <f t="shared" si="35"/>
        <v/>
      </c>
      <c r="AB95" s="919" t="str">
        <f>IF($I95=1,$M95,"")</f>
        <v/>
      </c>
      <c r="AC95" s="920" t="str">
        <f>IF($I95=2,$M95,"")</f>
        <v/>
      </c>
      <c r="AD95" s="920" t="str">
        <f t="shared" si="38"/>
        <v/>
      </c>
      <c r="AE95" s="920" t="str">
        <f t="shared" si="39"/>
        <v/>
      </c>
      <c r="AF95" s="921" t="str">
        <f t="shared" si="40"/>
        <v/>
      </c>
      <c r="AL95" s="1571" t="str">
        <f>'(2)'!AN70</f>
        <v>:</v>
      </c>
      <c r="AM95" s="1603"/>
      <c r="AN95" s="208" t="str">
        <f>IF('(2)'!AQ70="","",'(2)'!AQ70)</f>
        <v/>
      </c>
      <c r="AO95" s="208" t="str">
        <f>IF('(2)'!AS70="","",'(2)'!AS70)</f>
        <v/>
      </c>
      <c r="AP95" s="209"/>
      <c r="AQ95" s="210">
        <f t="shared" si="41"/>
        <v>0</v>
      </c>
    </row>
    <row r="96" spans="1:43" ht="14.25" customHeight="1" thickBot="1" x14ac:dyDescent="0.25">
      <c r="A96" s="490" t="str">
        <f>IF(GameSheet!M30="","",GameSheet!M30)</f>
        <v/>
      </c>
      <c r="B96" s="1571" t="str">
        <f>GameSheet!N30</f>
        <v>:</v>
      </c>
      <c r="C96" s="1572"/>
      <c r="D96" s="846">
        <f>GameSheet!Q30</f>
        <v>0</v>
      </c>
      <c r="E96" s="846">
        <f>GameSheet!R30</f>
        <v>0</v>
      </c>
      <c r="F96" s="846">
        <f>GameSheet!S30</f>
        <v>0</v>
      </c>
      <c r="G96" s="1634">
        <f>GameSheet!T30</f>
        <v>0</v>
      </c>
      <c r="H96" s="1635"/>
      <c r="I96" s="488">
        <f>GameSheet!BG30</f>
        <v>0</v>
      </c>
      <c r="J96" s="1571" t="str">
        <f>GameSheet!AH30</f>
        <v>:</v>
      </c>
      <c r="K96" s="1572"/>
      <c r="L96" s="846">
        <f>GameSheet!AK30</f>
        <v>0</v>
      </c>
      <c r="M96" s="208" t="str">
        <f>IF(GameSheet!AL30="","",GameSheet!AL30)</f>
        <v/>
      </c>
      <c r="N96" s="1573">
        <f>GameSheet!AM30</f>
        <v>0</v>
      </c>
      <c r="O96" s="1573"/>
      <c r="P96" s="1573"/>
      <c r="Q96" s="1571" t="str">
        <f>GameSheet!AQ30</f>
        <v>:</v>
      </c>
      <c r="R96" s="1571"/>
      <c r="S96" s="1574" t="str">
        <f>GameSheet!AS30</f>
        <v>:</v>
      </c>
      <c r="T96" s="1575"/>
      <c r="V96" s="922" t="str">
        <f t="shared" si="31"/>
        <v/>
      </c>
      <c r="W96" s="923" t="str">
        <f t="shared" si="32"/>
        <v/>
      </c>
      <c r="X96" s="923" t="str">
        <f t="shared" si="33"/>
        <v/>
      </c>
      <c r="Y96" s="923" t="str">
        <f t="shared" si="34"/>
        <v/>
      </c>
      <c r="Z96" s="924" t="str">
        <f t="shared" si="35"/>
        <v/>
      </c>
      <c r="AB96" s="934" t="str">
        <f t="shared" si="36"/>
        <v/>
      </c>
      <c r="AC96" s="935" t="str">
        <f t="shared" si="37"/>
        <v/>
      </c>
      <c r="AD96" s="935" t="str">
        <f t="shared" si="38"/>
        <v/>
      </c>
      <c r="AE96" s="935" t="str">
        <f t="shared" si="39"/>
        <v/>
      </c>
      <c r="AF96" s="936" t="str">
        <f t="shared" si="40"/>
        <v/>
      </c>
      <c r="AL96" s="1604" t="str">
        <f>'(2)'!AN71</f>
        <v>:</v>
      </c>
      <c r="AM96" s="1605"/>
      <c r="AN96" s="243" t="str">
        <f>IF('(2)'!AQ71="","",'(2)'!AQ71)</f>
        <v/>
      </c>
      <c r="AO96" s="243" t="str">
        <f>IF('(2)'!AS71="","",'(2)'!AS71)</f>
        <v/>
      </c>
      <c r="AP96" s="244"/>
      <c r="AQ96" s="245" t="s">
        <v>1</v>
      </c>
    </row>
    <row r="97" spans="1:43" ht="14.25" customHeight="1" thickTop="1" x14ac:dyDescent="0.2">
      <c r="A97" s="491" t="str">
        <f>IF('(2)'!M7="","",'(2)'!M7)</f>
        <v/>
      </c>
      <c r="B97" s="1616" t="str">
        <f>'(2)'!N7</f>
        <v>:</v>
      </c>
      <c r="C97" s="1631"/>
      <c r="D97" s="853">
        <f>'(2)'!Q7</f>
        <v>0</v>
      </c>
      <c r="E97" s="853">
        <f>'(2)'!R7</f>
        <v>0</v>
      </c>
      <c r="F97" s="853">
        <f>'(2)'!S7</f>
        <v>0</v>
      </c>
      <c r="G97" s="1636">
        <f>'(2)'!T7</f>
        <v>0</v>
      </c>
      <c r="H97" s="1637"/>
      <c r="I97" s="493" t="str">
        <f>'(2)'!BG7</f>
        <v>OT</v>
      </c>
      <c r="J97" s="1616" t="str">
        <f>'(2)'!AH7</f>
        <v>:</v>
      </c>
      <c r="K97" s="1631"/>
      <c r="L97" s="853">
        <f>'(2)'!AK7</f>
        <v>0</v>
      </c>
      <c r="M97" s="239" t="str">
        <f>IF('(2)'!AL7="","",'(2)'!AL7)</f>
        <v/>
      </c>
      <c r="N97" s="1641">
        <f>'(2)'!AM7</f>
        <v>0</v>
      </c>
      <c r="O97" s="1641"/>
      <c r="P97" s="1641"/>
      <c r="Q97" s="1616" t="str">
        <f>'(2)'!AQ7</f>
        <v>:</v>
      </c>
      <c r="R97" s="1616"/>
      <c r="S97" s="1642" t="str">
        <f>'(2)'!AS7</f>
        <v>:</v>
      </c>
      <c r="T97" s="1643"/>
      <c r="V97" s="925" t="str">
        <f t="shared" si="31"/>
        <v/>
      </c>
      <c r="W97" s="926" t="str">
        <f t="shared" si="32"/>
        <v/>
      </c>
      <c r="X97" s="926" t="str">
        <f t="shared" si="33"/>
        <v/>
      </c>
      <c r="Y97" s="926" t="str">
        <f t="shared" si="34"/>
        <v/>
      </c>
      <c r="Z97" s="927" t="str">
        <f t="shared" si="35"/>
        <v/>
      </c>
      <c r="AB97" s="925" t="str">
        <f t="shared" si="36"/>
        <v/>
      </c>
      <c r="AC97" s="926" t="str">
        <f t="shared" si="37"/>
        <v/>
      </c>
      <c r="AD97" s="926" t="str">
        <f t="shared" si="38"/>
        <v/>
      </c>
      <c r="AE97" s="926" t="str">
        <f t="shared" si="39"/>
        <v/>
      </c>
      <c r="AF97" s="927" t="str">
        <f t="shared" si="40"/>
        <v/>
      </c>
      <c r="AL97" s="1608"/>
      <c r="AM97" s="1609"/>
      <c r="AN97" s="239"/>
      <c r="AO97" s="239"/>
      <c r="AP97" s="479"/>
      <c r="AQ97" s="475"/>
    </row>
    <row r="98" spans="1:43" ht="14.25" customHeight="1" x14ac:dyDescent="0.2">
      <c r="A98" s="490" t="str">
        <f>IF('(2)'!M8="","",'(2)'!M8)</f>
        <v/>
      </c>
      <c r="B98" s="1571" t="str">
        <f>'(2)'!N8</f>
        <v>:</v>
      </c>
      <c r="C98" s="1572"/>
      <c r="D98" s="846">
        <f>'(2)'!Q8</f>
        <v>0</v>
      </c>
      <c r="E98" s="846">
        <f>'(2)'!R8</f>
        <v>0</v>
      </c>
      <c r="F98" s="846">
        <f>'(2)'!S8</f>
        <v>0</v>
      </c>
      <c r="G98" s="1632">
        <f>'(2)'!T8</f>
        <v>0</v>
      </c>
      <c r="H98" s="1633"/>
      <c r="I98" s="487">
        <f>'(2)'!BG8</f>
        <v>0</v>
      </c>
      <c r="J98" s="1571" t="str">
        <f>'(2)'!AH8</f>
        <v>:</v>
      </c>
      <c r="K98" s="1572"/>
      <c r="L98" s="846">
        <f>'(2)'!AK8</f>
        <v>0</v>
      </c>
      <c r="M98" s="208" t="str">
        <f>IF('(2)'!AL8="","",'(2)'!AL8)</f>
        <v/>
      </c>
      <c r="N98" s="1573">
        <f>'(2)'!AM8</f>
        <v>0</v>
      </c>
      <c r="O98" s="1573"/>
      <c r="P98" s="1573"/>
      <c r="Q98" s="1571" t="str">
        <f>'(2)'!AQ8</f>
        <v>:</v>
      </c>
      <c r="R98" s="1571"/>
      <c r="S98" s="1574" t="str">
        <f>'(2)'!AS8</f>
        <v>:</v>
      </c>
      <c r="T98" s="1575"/>
      <c r="V98" s="919" t="str">
        <f t="shared" si="31"/>
        <v/>
      </c>
      <c r="W98" s="920" t="str">
        <f t="shared" si="32"/>
        <v/>
      </c>
      <c r="X98" s="920" t="str">
        <f t="shared" si="33"/>
        <v/>
      </c>
      <c r="Y98" s="920" t="str">
        <f t="shared" si="34"/>
        <v/>
      </c>
      <c r="Z98" s="921" t="str">
        <f t="shared" si="35"/>
        <v/>
      </c>
      <c r="AB98" s="919" t="str">
        <f t="shared" si="36"/>
        <v/>
      </c>
      <c r="AC98" s="920" t="str">
        <f t="shared" si="37"/>
        <v/>
      </c>
      <c r="AD98" s="920" t="str">
        <f t="shared" si="38"/>
        <v/>
      </c>
      <c r="AE98" s="920" t="str">
        <f t="shared" si="39"/>
        <v/>
      </c>
      <c r="AF98" s="921" t="str">
        <f t="shared" si="40"/>
        <v/>
      </c>
      <c r="AK98" s="476"/>
      <c r="AL98" s="1612"/>
      <c r="AM98" s="1613"/>
      <c r="AN98" s="208"/>
      <c r="AO98" s="208"/>
      <c r="AP98" s="480"/>
      <c r="AQ98" s="210"/>
    </row>
    <row r="99" spans="1:43" ht="14.25" customHeight="1" x14ac:dyDescent="0.2">
      <c r="A99" s="490" t="str">
        <f>IF('(2)'!M9="","",'(2)'!M9)</f>
        <v/>
      </c>
      <c r="B99" s="1571" t="str">
        <f>'(2)'!N9</f>
        <v>:</v>
      </c>
      <c r="C99" s="1572"/>
      <c r="D99" s="846">
        <f>'(2)'!Q9</f>
        <v>0</v>
      </c>
      <c r="E99" s="846">
        <f>'(2)'!R9</f>
        <v>0</v>
      </c>
      <c r="F99" s="846">
        <f>'(2)'!S9</f>
        <v>0</v>
      </c>
      <c r="G99" s="1632">
        <f>'(2)'!T9</f>
        <v>0</v>
      </c>
      <c r="H99" s="1633"/>
      <c r="I99" s="487">
        <f>'(2)'!BG9</f>
        <v>0</v>
      </c>
      <c r="J99" s="1571" t="str">
        <f>'(2)'!AH9</f>
        <v>:</v>
      </c>
      <c r="K99" s="1572"/>
      <c r="L99" s="846">
        <f>'(2)'!AK9</f>
        <v>0</v>
      </c>
      <c r="M99" s="208" t="str">
        <f>IF('(2)'!AL9="","",'(2)'!AL9)</f>
        <v/>
      </c>
      <c r="N99" s="1573">
        <f>'(2)'!AM9</f>
        <v>0</v>
      </c>
      <c r="O99" s="1573"/>
      <c r="P99" s="1573"/>
      <c r="Q99" s="1571" t="str">
        <f>'(2)'!AQ9</f>
        <v>:</v>
      </c>
      <c r="R99" s="1571"/>
      <c r="S99" s="1574" t="str">
        <f>'(2)'!AS9</f>
        <v>:</v>
      </c>
      <c r="T99" s="1575"/>
      <c r="V99" s="919" t="str">
        <f t="shared" si="31"/>
        <v/>
      </c>
      <c r="W99" s="920" t="str">
        <f t="shared" si="32"/>
        <v/>
      </c>
      <c r="X99" s="920" t="str">
        <f t="shared" si="33"/>
        <v/>
      </c>
      <c r="Y99" s="920" t="str">
        <f t="shared" si="34"/>
        <v/>
      </c>
      <c r="Z99" s="921" t="str">
        <f t="shared" si="35"/>
        <v/>
      </c>
      <c r="AB99" s="919" t="str">
        <f t="shared" si="36"/>
        <v/>
      </c>
      <c r="AC99" s="920" t="str">
        <f t="shared" si="37"/>
        <v/>
      </c>
      <c r="AD99" s="920" t="str">
        <f t="shared" si="38"/>
        <v/>
      </c>
      <c r="AE99" s="920" t="str">
        <f t="shared" si="39"/>
        <v/>
      </c>
      <c r="AF99" s="921" t="str">
        <f t="shared" si="40"/>
        <v/>
      </c>
      <c r="AL99" s="1612"/>
      <c r="AM99" s="1613"/>
      <c r="AN99" s="208"/>
      <c r="AO99" s="208"/>
      <c r="AP99" s="480"/>
      <c r="AQ99" s="210"/>
    </row>
    <row r="100" spans="1:43" ht="14.25" customHeight="1" x14ac:dyDescent="0.2">
      <c r="A100" s="490" t="str">
        <f>IF('(2)'!M10="","",'(2)'!M10)</f>
        <v/>
      </c>
      <c r="B100" s="1571" t="str">
        <f>'(2)'!N10</f>
        <v>:</v>
      </c>
      <c r="C100" s="1572"/>
      <c r="D100" s="846">
        <f>'(2)'!Q10</f>
        <v>0</v>
      </c>
      <c r="E100" s="846">
        <f>'(2)'!R10</f>
        <v>0</v>
      </c>
      <c r="F100" s="846">
        <f>'(2)'!S10</f>
        <v>0</v>
      </c>
      <c r="G100" s="1632">
        <f>'(2)'!T10</f>
        <v>0</v>
      </c>
      <c r="H100" s="1633"/>
      <c r="I100" s="487">
        <f>'(2)'!BG10</f>
        <v>0</v>
      </c>
      <c r="J100" s="1571" t="str">
        <f>'(2)'!AH10</f>
        <v>:</v>
      </c>
      <c r="K100" s="1572"/>
      <c r="L100" s="846">
        <f>'(2)'!AK10</f>
        <v>0</v>
      </c>
      <c r="M100" s="208" t="str">
        <f>IF('(2)'!AL10="","",'(2)'!AL10)</f>
        <v/>
      </c>
      <c r="N100" s="1573">
        <f>'(2)'!AM10</f>
        <v>0</v>
      </c>
      <c r="O100" s="1573"/>
      <c r="P100" s="1573"/>
      <c r="Q100" s="1571" t="str">
        <f>'(2)'!AQ10</f>
        <v>:</v>
      </c>
      <c r="R100" s="1571"/>
      <c r="S100" s="1574" t="str">
        <f>'(2)'!AS10</f>
        <v>:</v>
      </c>
      <c r="T100" s="1575"/>
      <c r="V100" s="919" t="str">
        <f t="shared" si="31"/>
        <v/>
      </c>
      <c r="W100" s="920" t="str">
        <f t="shared" si="32"/>
        <v/>
      </c>
      <c r="X100" s="920" t="str">
        <f t="shared" si="33"/>
        <v/>
      </c>
      <c r="Y100" s="920" t="str">
        <f t="shared" si="34"/>
        <v/>
      </c>
      <c r="Z100" s="921" t="str">
        <f t="shared" si="35"/>
        <v/>
      </c>
      <c r="AB100" s="919" t="str">
        <f t="shared" si="36"/>
        <v/>
      </c>
      <c r="AC100" s="920" t="str">
        <f t="shared" si="37"/>
        <v/>
      </c>
      <c r="AD100" s="920" t="str">
        <f t="shared" si="38"/>
        <v/>
      </c>
      <c r="AE100" s="920" t="str">
        <f t="shared" si="39"/>
        <v/>
      </c>
      <c r="AF100" s="921" t="str">
        <f t="shared" si="40"/>
        <v/>
      </c>
      <c r="AL100" s="1612"/>
      <c r="AM100" s="1613"/>
      <c r="AN100" s="208"/>
      <c r="AO100" s="208"/>
      <c r="AP100" s="480"/>
      <c r="AQ100" s="210"/>
    </row>
    <row r="101" spans="1:43" ht="14.25" customHeight="1" x14ac:dyDescent="0.2">
      <c r="A101" s="490" t="str">
        <f>IF('(2)'!M11="","",'(2)'!M11)</f>
        <v/>
      </c>
      <c r="B101" s="1571" t="str">
        <f>'(2)'!N11</f>
        <v>:</v>
      </c>
      <c r="C101" s="1572"/>
      <c r="D101" s="846">
        <f>'(2)'!Q11</f>
        <v>0</v>
      </c>
      <c r="E101" s="846">
        <f>'(2)'!R11</f>
        <v>0</v>
      </c>
      <c r="F101" s="846">
        <f>'(2)'!S11</f>
        <v>0</v>
      </c>
      <c r="G101" s="1632">
        <f>'(2)'!T11</f>
        <v>0</v>
      </c>
      <c r="H101" s="1633"/>
      <c r="I101" s="487">
        <f>'(2)'!BG11</f>
        <v>0</v>
      </c>
      <c r="J101" s="1571" t="str">
        <f>'(2)'!AH11</f>
        <v>:</v>
      </c>
      <c r="K101" s="1572"/>
      <c r="L101" s="846">
        <f>'(2)'!AK11</f>
        <v>0</v>
      </c>
      <c r="M101" s="208" t="str">
        <f>IF('(2)'!AL11="","",'(2)'!AL11)</f>
        <v/>
      </c>
      <c r="N101" s="1573">
        <f>'(2)'!AM11</f>
        <v>0</v>
      </c>
      <c r="O101" s="1573"/>
      <c r="P101" s="1573"/>
      <c r="Q101" s="1571" t="str">
        <f>'(2)'!AQ11</f>
        <v>:</v>
      </c>
      <c r="R101" s="1571"/>
      <c r="S101" s="1574" t="str">
        <f>'(2)'!AS11</f>
        <v>:</v>
      </c>
      <c r="T101" s="1575"/>
      <c r="V101" s="919" t="str">
        <f t="shared" si="31"/>
        <v/>
      </c>
      <c r="W101" s="920" t="str">
        <f t="shared" si="32"/>
        <v/>
      </c>
      <c r="X101" s="920" t="str">
        <f t="shared" si="33"/>
        <v/>
      </c>
      <c r="Y101" s="920" t="str">
        <f t="shared" si="34"/>
        <v/>
      </c>
      <c r="Z101" s="921" t="str">
        <f t="shared" si="35"/>
        <v/>
      </c>
      <c r="AB101" s="919" t="str">
        <f t="shared" si="36"/>
        <v/>
      </c>
      <c r="AC101" s="920" t="str">
        <f t="shared" si="37"/>
        <v/>
      </c>
      <c r="AD101" s="920" t="str">
        <f t="shared" si="38"/>
        <v/>
      </c>
      <c r="AE101" s="920" t="str">
        <f t="shared" si="39"/>
        <v/>
      </c>
      <c r="AF101" s="921" t="str">
        <f t="shared" si="40"/>
        <v/>
      </c>
      <c r="AL101" s="1612"/>
      <c r="AM101" s="1613"/>
      <c r="AN101" s="208"/>
      <c r="AO101" s="208"/>
      <c r="AP101" s="480"/>
      <c r="AQ101" s="210"/>
    </row>
    <row r="102" spans="1:43" ht="14.25" customHeight="1" x14ac:dyDescent="0.2">
      <c r="A102" s="490" t="str">
        <f>IF('(2)'!M12="","",'(2)'!M12)</f>
        <v/>
      </c>
      <c r="B102" s="1571" t="str">
        <f>'(2)'!N12</f>
        <v>:</v>
      </c>
      <c r="C102" s="1572"/>
      <c r="D102" s="846">
        <f>'(2)'!Q12</f>
        <v>0</v>
      </c>
      <c r="E102" s="846">
        <f>'(2)'!R12</f>
        <v>0</v>
      </c>
      <c r="F102" s="846">
        <f>'(2)'!S12</f>
        <v>0</v>
      </c>
      <c r="G102" s="1632">
        <f>'(2)'!T12</f>
        <v>0</v>
      </c>
      <c r="H102" s="1633"/>
      <c r="I102" s="487">
        <f>'(2)'!BG12</f>
        <v>0</v>
      </c>
      <c r="J102" s="1571" t="str">
        <f>'(2)'!AH12</f>
        <v>:</v>
      </c>
      <c r="K102" s="1572"/>
      <c r="L102" s="846">
        <f>'(2)'!AK12</f>
        <v>0</v>
      </c>
      <c r="M102" s="208" t="str">
        <f>IF('(2)'!AL12="","",'(2)'!AL12)</f>
        <v/>
      </c>
      <c r="N102" s="1573">
        <f>'(2)'!AM12</f>
        <v>0</v>
      </c>
      <c r="O102" s="1573"/>
      <c r="P102" s="1573"/>
      <c r="Q102" s="1571" t="str">
        <f>'(2)'!AQ12</f>
        <v>:</v>
      </c>
      <c r="R102" s="1571"/>
      <c r="S102" s="1574" t="str">
        <f>'(2)'!AS12</f>
        <v>:</v>
      </c>
      <c r="T102" s="1575"/>
      <c r="V102" s="919" t="str">
        <f t="shared" si="31"/>
        <v/>
      </c>
      <c r="W102" s="920" t="str">
        <f t="shared" si="32"/>
        <v/>
      </c>
      <c r="X102" s="920" t="str">
        <f t="shared" si="33"/>
        <v/>
      </c>
      <c r="Y102" s="920" t="str">
        <f t="shared" si="34"/>
        <v/>
      </c>
      <c r="Z102" s="921" t="str">
        <f t="shared" si="35"/>
        <v/>
      </c>
      <c r="AB102" s="919" t="str">
        <f t="shared" si="36"/>
        <v/>
      </c>
      <c r="AC102" s="920" t="str">
        <f t="shared" si="37"/>
        <v/>
      </c>
      <c r="AD102" s="920" t="str">
        <f t="shared" si="38"/>
        <v/>
      </c>
      <c r="AE102" s="920" t="str">
        <f t="shared" si="39"/>
        <v/>
      </c>
      <c r="AF102" s="921" t="str">
        <f t="shared" si="40"/>
        <v/>
      </c>
      <c r="AL102" s="1612"/>
      <c r="AM102" s="1613"/>
      <c r="AN102" s="208"/>
      <c r="AO102" s="208"/>
      <c r="AP102" s="480"/>
      <c r="AQ102" s="210"/>
    </row>
    <row r="103" spans="1:43" ht="14.25" customHeight="1" x14ac:dyDescent="0.2">
      <c r="A103" s="490" t="str">
        <f>IF('(2)'!M13="","",'(2)'!M13)</f>
        <v/>
      </c>
      <c r="B103" s="1571" t="str">
        <f>'(2)'!N13</f>
        <v>:</v>
      </c>
      <c r="C103" s="1572"/>
      <c r="D103" s="846">
        <f>'(2)'!Q13</f>
        <v>0</v>
      </c>
      <c r="E103" s="846">
        <f>'(2)'!R13</f>
        <v>0</v>
      </c>
      <c r="F103" s="846">
        <f>'(2)'!S13</f>
        <v>0</v>
      </c>
      <c r="G103" s="1632">
        <f>'(2)'!T13</f>
        <v>0</v>
      </c>
      <c r="H103" s="1633"/>
      <c r="I103" s="487">
        <f>'(2)'!BG13</f>
        <v>0</v>
      </c>
      <c r="J103" s="1571" t="str">
        <f>'(2)'!AH13</f>
        <v>:</v>
      </c>
      <c r="K103" s="1572"/>
      <c r="L103" s="846">
        <f>'(2)'!AK13</f>
        <v>0</v>
      </c>
      <c r="M103" s="208" t="str">
        <f>IF('(2)'!AL13="","",'(2)'!AL13)</f>
        <v/>
      </c>
      <c r="N103" s="1573">
        <f>'(2)'!AM13</f>
        <v>0</v>
      </c>
      <c r="O103" s="1573"/>
      <c r="P103" s="1573"/>
      <c r="Q103" s="1571" t="str">
        <f>'(2)'!AQ13</f>
        <v>:</v>
      </c>
      <c r="R103" s="1571"/>
      <c r="S103" s="1574" t="str">
        <f>'(2)'!AS13</f>
        <v>:</v>
      </c>
      <c r="T103" s="1575"/>
      <c r="V103" s="919" t="str">
        <f t="shared" si="31"/>
        <v/>
      </c>
      <c r="W103" s="920" t="str">
        <f t="shared" si="32"/>
        <v/>
      </c>
      <c r="X103" s="920" t="str">
        <f t="shared" si="33"/>
        <v/>
      </c>
      <c r="Y103" s="920" t="str">
        <f t="shared" si="34"/>
        <v/>
      </c>
      <c r="Z103" s="921" t="str">
        <f t="shared" si="35"/>
        <v/>
      </c>
      <c r="AB103" s="919" t="str">
        <f t="shared" si="36"/>
        <v/>
      </c>
      <c r="AC103" s="920" t="str">
        <f t="shared" si="37"/>
        <v/>
      </c>
      <c r="AD103" s="920" t="str">
        <f t="shared" si="38"/>
        <v/>
      </c>
      <c r="AE103" s="920" t="str">
        <f t="shared" si="39"/>
        <v/>
      </c>
      <c r="AF103" s="921" t="str">
        <f t="shared" si="40"/>
        <v/>
      </c>
      <c r="AL103" s="1612"/>
      <c r="AM103" s="1613"/>
      <c r="AN103" s="208"/>
      <c r="AO103" s="208"/>
      <c r="AP103" s="480"/>
      <c r="AQ103" s="210"/>
    </row>
    <row r="104" spans="1:43" ht="14.25" customHeight="1" x14ac:dyDescent="0.2">
      <c r="A104" s="490" t="str">
        <f>IF('(2)'!M14="","",'(2)'!M14)</f>
        <v/>
      </c>
      <c r="B104" s="1571" t="str">
        <f>'(2)'!N14</f>
        <v>:</v>
      </c>
      <c r="C104" s="1572"/>
      <c r="D104" s="846">
        <f>'(2)'!Q14</f>
        <v>0</v>
      </c>
      <c r="E104" s="846">
        <f>'(2)'!R14</f>
        <v>0</v>
      </c>
      <c r="F104" s="846">
        <f>'(2)'!S14</f>
        <v>0</v>
      </c>
      <c r="G104" s="1632">
        <f>'(2)'!T14</f>
        <v>0</v>
      </c>
      <c r="H104" s="1633"/>
      <c r="I104" s="487">
        <f>'(2)'!BG14</f>
        <v>0</v>
      </c>
      <c r="J104" s="1571" t="str">
        <f>'(2)'!AH14</f>
        <v>:</v>
      </c>
      <c r="K104" s="1572"/>
      <c r="L104" s="846">
        <f>'(2)'!AK14</f>
        <v>0</v>
      </c>
      <c r="M104" s="208" t="str">
        <f>IF('(2)'!AL14="","",'(2)'!AL14)</f>
        <v/>
      </c>
      <c r="N104" s="1573">
        <f>'(2)'!AM14</f>
        <v>0</v>
      </c>
      <c r="O104" s="1573"/>
      <c r="P104" s="1573"/>
      <c r="Q104" s="1571" t="str">
        <f>'(2)'!AQ14</f>
        <v>:</v>
      </c>
      <c r="R104" s="1571"/>
      <c r="S104" s="1574" t="str">
        <f>'(2)'!AS14</f>
        <v>:</v>
      </c>
      <c r="T104" s="1575"/>
      <c r="V104" s="919" t="str">
        <f t="shared" si="31"/>
        <v/>
      </c>
      <c r="W104" s="920" t="str">
        <f t="shared" si="32"/>
        <v/>
      </c>
      <c r="X104" s="920" t="str">
        <f t="shared" si="33"/>
        <v/>
      </c>
      <c r="Y104" s="920" t="str">
        <f t="shared" si="34"/>
        <v/>
      </c>
      <c r="Z104" s="921" t="str">
        <f t="shared" si="35"/>
        <v/>
      </c>
      <c r="AB104" s="919" t="str">
        <f t="shared" si="36"/>
        <v/>
      </c>
      <c r="AC104" s="920" t="str">
        <f t="shared" si="37"/>
        <v/>
      </c>
      <c r="AD104" s="920" t="str">
        <f t="shared" si="38"/>
        <v/>
      </c>
      <c r="AE104" s="920" t="str">
        <f t="shared" si="39"/>
        <v/>
      </c>
      <c r="AF104" s="921" t="str">
        <f t="shared" si="40"/>
        <v/>
      </c>
      <c r="AL104" s="1612"/>
      <c r="AM104" s="1613"/>
      <c r="AN104" s="208"/>
      <c r="AO104" s="208"/>
      <c r="AP104" s="480"/>
      <c r="AQ104" s="210"/>
    </row>
    <row r="105" spans="1:43" ht="14.25" customHeight="1" x14ac:dyDescent="0.2">
      <c r="A105" s="490" t="str">
        <f>IF('(2)'!M15="","",'(2)'!M15)</f>
        <v/>
      </c>
      <c r="B105" s="1571" t="str">
        <f>'(2)'!N15</f>
        <v>:</v>
      </c>
      <c r="C105" s="1572"/>
      <c r="D105" s="846">
        <f>'(2)'!Q15</f>
        <v>0</v>
      </c>
      <c r="E105" s="846">
        <f>'(2)'!R15</f>
        <v>0</v>
      </c>
      <c r="F105" s="846">
        <f>'(2)'!S15</f>
        <v>0</v>
      </c>
      <c r="G105" s="1632">
        <f>'(2)'!T15</f>
        <v>0</v>
      </c>
      <c r="H105" s="1633"/>
      <c r="I105" s="487">
        <f>'(2)'!BG15</f>
        <v>0</v>
      </c>
      <c r="J105" s="1571" t="str">
        <f>'(2)'!AH15</f>
        <v>:</v>
      </c>
      <c r="K105" s="1572"/>
      <c r="L105" s="846">
        <f>'(2)'!AK15</f>
        <v>0</v>
      </c>
      <c r="M105" s="208" t="str">
        <f>IF('(2)'!AL15="","",'(2)'!AL15)</f>
        <v/>
      </c>
      <c r="N105" s="1573">
        <f>'(2)'!AM15</f>
        <v>0</v>
      </c>
      <c r="O105" s="1573"/>
      <c r="P105" s="1573"/>
      <c r="Q105" s="1571" t="str">
        <f>'(2)'!AQ15</f>
        <v>:</v>
      </c>
      <c r="R105" s="1571"/>
      <c r="S105" s="1574" t="str">
        <f>'(2)'!AS15</f>
        <v>:</v>
      </c>
      <c r="T105" s="1575"/>
      <c r="V105" s="919" t="str">
        <f t="shared" si="31"/>
        <v/>
      </c>
      <c r="W105" s="920" t="str">
        <f t="shared" si="32"/>
        <v/>
      </c>
      <c r="X105" s="920" t="str">
        <f t="shared" si="33"/>
        <v/>
      </c>
      <c r="Y105" s="920" t="str">
        <f t="shared" si="34"/>
        <v/>
      </c>
      <c r="Z105" s="921" t="str">
        <f t="shared" si="35"/>
        <v/>
      </c>
      <c r="AB105" s="919" t="str">
        <f t="shared" si="36"/>
        <v/>
      </c>
      <c r="AC105" s="920" t="str">
        <f t="shared" si="37"/>
        <v/>
      </c>
      <c r="AD105" s="920" t="str">
        <f t="shared" si="38"/>
        <v/>
      </c>
      <c r="AE105" s="920" t="str">
        <f t="shared" si="39"/>
        <v/>
      </c>
      <c r="AF105" s="921" t="str">
        <f t="shared" si="40"/>
        <v/>
      </c>
      <c r="AL105" s="1612"/>
      <c r="AM105" s="1613"/>
      <c r="AN105" s="208"/>
      <c r="AO105" s="208"/>
      <c r="AP105" s="480"/>
      <c r="AQ105" s="210"/>
    </row>
    <row r="106" spans="1:43" ht="14.25" customHeight="1" thickBot="1" x14ac:dyDescent="0.25">
      <c r="A106" s="490" t="str">
        <f>IF('(2)'!M16="","",'(2)'!M16)</f>
        <v/>
      </c>
      <c r="B106" s="1571" t="str">
        <f>'(2)'!N16</f>
        <v>:</v>
      </c>
      <c r="C106" s="1572"/>
      <c r="D106" s="846">
        <f>'(2)'!Q16</f>
        <v>0</v>
      </c>
      <c r="E106" s="846">
        <f>'(2)'!R16</f>
        <v>0</v>
      </c>
      <c r="F106" s="846">
        <f>'(2)'!S16</f>
        <v>0</v>
      </c>
      <c r="G106" s="1632">
        <f>'(2)'!T16</f>
        <v>0</v>
      </c>
      <c r="H106" s="1633"/>
      <c r="I106" s="487">
        <f>'(2)'!BG16</f>
        <v>0</v>
      </c>
      <c r="J106" s="1571" t="str">
        <f>'(2)'!AH16</f>
        <v>:</v>
      </c>
      <c r="K106" s="1572"/>
      <c r="L106" s="846">
        <f>'(2)'!AK16</f>
        <v>0</v>
      </c>
      <c r="M106" s="208" t="str">
        <f>IF('(2)'!AL16="","",'(2)'!AL16)</f>
        <v/>
      </c>
      <c r="N106" s="1573">
        <f>'(2)'!AM16</f>
        <v>0</v>
      </c>
      <c r="O106" s="1573"/>
      <c r="P106" s="1573"/>
      <c r="Q106" s="1571" t="str">
        <f>'(2)'!AQ16</f>
        <v>:</v>
      </c>
      <c r="R106" s="1571"/>
      <c r="S106" s="1574" t="str">
        <f>'(2)'!AS16</f>
        <v>:</v>
      </c>
      <c r="T106" s="1575"/>
      <c r="V106" s="919" t="str">
        <f t="shared" si="31"/>
        <v/>
      </c>
      <c r="W106" s="920" t="str">
        <f t="shared" si="32"/>
        <v/>
      </c>
      <c r="X106" s="920" t="str">
        <f t="shared" si="33"/>
        <v/>
      </c>
      <c r="Y106" s="920" t="str">
        <f t="shared" si="34"/>
        <v/>
      </c>
      <c r="Z106" s="921" t="str">
        <f t="shared" si="35"/>
        <v/>
      </c>
      <c r="AB106" s="919" t="str">
        <f t="shared" si="36"/>
        <v/>
      </c>
      <c r="AC106" s="920" t="str">
        <f t="shared" si="37"/>
        <v/>
      </c>
      <c r="AD106" s="920" t="str">
        <f t="shared" si="38"/>
        <v/>
      </c>
      <c r="AE106" s="920" t="str">
        <f t="shared" si="39"/>
        <v/>
      </c>
      <c r="AF106" s="921" t="str">
        <f t="shared" si="40"/>
        <v/>
      </c>
      <c r="AL106" s="1757"/>
      <c r="AM106" s="1758"/>
      <c r="AN106" s="231"/>
      <c r="AO106" s="231"/>
      <c r="AP106" s="483"/>
      <c r="AQ106" s="232"/>
    </row>
    <row r="107" spans="1:43" ht="14.25" customHeight="1" thickTop="1" x14ac:dyDescent="0.2">
      <c r="A107" s="490" t="str">
        <f>IF('(2)'!M17="","",'(2)'!M17)</f>
        <v/>
      </c>
      <c r="B107" s="1571" t="str">
        <f>'(2)'!N17</f>
        <v>:</v>
      </c>
      <c r="C107" s="1572"/>
      <c r="D107" s="846">
        <f>'(2)'!Q17</f>
        <v>0</v>
      </c>
      <c r="E107" s="846">
        <f>'(2)'!R17</f>
        <v>0</v>
      </c>
      <c r="F107" s="846">
        <f>'(2)'!S17</f>
        <v>0</v>
      </c>
      <c r="G107" s="1632">
        <f>'(2)'!T17</f>
        <v>0</v>
      </c>
      <c r="H107" s="1633"/>
      <c r="I107" s="487">
        <f>'(2)'!BG17</f>
        <v>0</v>
      </c>
      <c r="J107" s="1571" t="str">
        <f>'(2)'!AH17</f>
        <v>:</v>
      </c>
      <c r="K107" s="1572"/>
      <c r="L107" s="846">
        <f>'(2)'!AK17</f>
        <v>0</v>
      </c>
      <c r="M107" s="208" t="str">
        <f>IF('(2)'!AL17="","",'(2)'!AL17)</f>
        <v/>
      </c>
      <c r="N107" s="1573">
        <f>'(2)'!AM17</f>
        <v>0</v>
      </c>
      <c r="O107" s="1573"/>
      <c r="P107" s="1573"/>
      <c r="Q107" s="1571" t="str">
        <f>'(2)'!AQ17</f>
        <v>:</v>
      </c>
      <c r="R107" s="1571"/>
      <c r="S107" s="1574" t="str">
        <f>'(2)'!AS17</f>
        <v>:</v>
      </c>
      <c r="T107" s="1575"/>
      <c r="V107" s="919" t="str">
        <f t="shared" si="31"/>
        <v/>
      </c>
      <c r="W107" s="920" t="str">
        <f t="shared" si="32"/>
        <v/>
      </c>
      <c r="X107" s="920" t="str">
        <f t="shared" si="33"/>
        <v/>
      </c>
      <c r="Y107" s="920" t="str">
        <f t="shared" si="34"/>
        <v/>
      </c>
      <c r="Z107" s="921" t="str">
        <f t="shared" si="35"/>
        <v/>
      </c>
      <c r="AB107" s="919" t="str">
        <f t="shared" si="36"/>
        <v/>
      </c>
      <c r="AC107" s="920" t="str">
        <f t="shared" si="37"/>
        <v/>
      </c>
      <c r="AD107" s="920" t="str">
        <f t="shared" si="38"/>
        <v/>
      </c>
      <c r="AE107" s="920" t="str">
        <f t="shared" si="39"/>
        <v/>
      </c>
      <c r="AF107" s="921" t="str">
        <f t="shared" si="40"/>
        <v/>
      </c>
    </row>
    <row r="108" spans="1:43" ht="14.25" customHeight="1" x14ac:dyDescent="0.2">
      <c r="A108" s="490" t="str">
        <f>IF('(2)'!M18="","",'(2)'!M18)</f>
        <v/>
      </c>
      <c r="B108" s="1571" t="str">
        <f>'(2)'!N18</f>
        <v>:</v>
      </c>
      <c r="C108" s="1572"/>
      <c r="D108" s="846">
        <f>'(2)'!Q18</f>
        <v>0</v>
      </c>
      <c r="E108" s="846">
        <f>'(2)'!R18</f>
        <v>0</v>
      </c>
      <c r="F108" s="846">
        <f>'(2)'!S18</f>
        <v>0</v>
      </c>
      <c r="G108" s="1632">
        <f>'(2)'!T18</f>
        <v>0</v>
      </c>
      <c r="H108" s="1633"/>
      <c r="I108" s="487">
        <f>'(2)'!BG18</f>
        <v>0</v>
      </c>
      <c r="J108" s="1571" t="str">
        <f>'(2)'!AH18</f>
        <v>:</v>
      </c>
      <c r="K108" s="1572"/>
      <c r="L108" s="846">
        <f>'(2)'!AK18</f>
        <v>0</v>
      </c>
      <c r="M108" s="208" t="str">
        <f>IF('(2)'!AL18="","",'(2)'!AL18)</f>
        <v/>
      </c>
      <c r="N108" s="1573">
        <f>'(2)'!AM18</f>
        <v>0</v>
      </c>
      <c r="O108" s="1573"/>
      <c r="P108" s="1573"/>
      <c r="Q108" s="1571" t="str">
        <f>'(2)'!AQ18</f>
        <v>:</v>
      </c>
      <c r="R108" s="1571"/>
      <c r="S108" s="1574" t="str">
        <f>'(2)'!AS18</f>
        <v>:</v>
      </c>
      <c r="T108" s="1575"/>
      <c r="V108" s="919" t="str">
        <f t="shared" si="31"/>
        <v/>
      </c>
      <c r="W108" s="920" t="str">
        <f t="shared" si="32"/>
        <v/>
      </c>
      <c r="X108" s="920" t="str">
        <f t="shared" si="33"/>
        <v/>
      </c>
      <c r="Y108" s="920" t="str">
        <f t="shared" si="34"/>
        <v/>
      </c>
      <c r="Z108" s="921" t="str">
        <f t="shared" si="35"/>
        <v/>
      </c>
      <c r="AB108" s="919" t="str">
        <f t="shared" si="36"/>
        <v/>
      </c>
      <c r="AC108" s="920" t="str">
        <f t="shared" si="37"/>
        <v/>
      </c>
      <c r="AD108" s="920" t="str">
        <f t="shared" si="38"/>
        <v/>
      </c>
      <c r="AE108" s="920" t="str">
        <f t="shared" si="39"/>
        <v/>
      </c>
      <c r="AF108" s="921" t="str">
        <f t="shared" si="40"/>
        <v/>
      </c>
    </row>
    <row r="109" spans="1:43" ht="14.25" customHeight="1" x14ac:dyDescent="0.2">
      <c r="A109" s="490" t="str">
        <f>IF('(2)'!M19="","",'(2)'!M19)</f>
        <v/>
      </c>
      <c r="B109" s="1571" t="str">
        <f>'(2)'!N19</f>
        <v>:</v>
      </c>
      <c r="C109" s="1572"/>
      <c r="D109" s="846">
        <f>'(2)'!Q19</f>
        <v>0</v>
      </c>
      <c r="E109" s="846">
        <f>'(2)'!R19</f>
        <v>0</v>
      </c>
      <c r="F109" s="846">
        <f>'(2)'!S19</f>
        <v>0</v>
      </c>
      <c r="G109" s="1632">
        <f>'(2)'!T19</f>
        <v>0</v>
      </c>
      <c r="H109" s="1633"/>
      <c r="I109" s="487">
        <f>'(2)'!BG19</f>
        <v>0</v>
      </c>
      <c r="J109" s="1571" t="str">
        <f>'(2)'!AH19</f>
        <v>:</v>
      </c>
      <c r="K109" s="1572"/>
      <c r="L109" s="846">
        <f>'(2)'!AK19</f>
        <v>0</v>
      </c>
      <c r="M109" s="208" t="str">
        <f>IF('(2)'!AL19="","",'(2)'!AL19)</f>
        <v/>
      </c>
      <c r="N109" s="1573">
        <f>'(2)'!AM19</f>
        <v>0</v>
      </c>
      <c r="O109" s="1573"/>
      <c r="P109" s="1573"/>
      <c r="Q109" s="1571" t="str">
        <f>'(2)'!AQ19</f>
        <v>:</v>
      </c>
      <c r="R109" s="1571"/>
      <c r="S109" s="1574" t="str">
        <f>'(2)'!AS19</f>
        <v>:</v>
      </c>
      <c r="T109" s="1575"/>
      <c r="V109" s="919" t="str">
        <f t="shared" si="31"/>
        <v/>
      </c>
      <c r="W109" s="920" t="str">
        <f t="shared" si="32"/>
        <v/>
      </c>
      <c r="X109" s="920" t="str">
        <f t="shared" si="33"/>
        <v/>
      </c>
      <c r="Y109" s="920" t="str">
        <f t="shared" si="34"/>
        <v/>
      </c>
      <c r="Z109" s="921" t="str">
        <f t="shared" si="35"/>
        <v/>
      </c>
      <c r="AB109" s="919" t="str">
        <f t="shared" si="36"/>
        <v/>
      </c>
      <c r="AC109" s="920" t="str">
        <f t="shared" si="37"/>
        <v/>
      </c>
      <c r="AD109" s="920" t="str">
        <f t="shared" si="38"/>
        <v/>
      </c>
      <c r="AE109" s="920" t="str">
        <f t="shared" si="39"/>
        <v/>
      </c>
      <c r="AF109" s="921" t="str">
        <f t="shared" si="40"/>
        <v/>
      </c>
      <c r="AL109" s="1602" t="s">
        <v>690</v>
      </c>
      <c r="AM109" s="1602"/>
      <c r="AN109" s="355">
        <f>GameMember!F5</f>
        <v>33</v>
      </c>
      <c r="AO109" s="1602" t="s">
        <v>692</v>
      </c>
      <c r="AP109" s="1602"/>
      <c r="AQ109" s="355">
        <f>GameMember!F6</f>
        <v>44</v>
      </c>
    </row>
    <row r="110" spans="1:43" ht="14.25" customHeight="1" x14ac:dyDescent="0.2">
      <c r="A110" s="490" t="str">
        <f>IF('(2)'!M20="","",'(2)'!M20)</f>
        <v/>
      </c>
      <c r="B110" s="1571" t="str">
        <f>'(2)'!N20</f>
        <v>:</v>
      </c>
      <c r="C110" s="1572"/>
      <c r="D110" s="846">
        <f>'(2)'!Q20</f>
        <v>0</v>
      </c>
      <c r="E110" s="846">
        <f>'(2)'!R20</f>
        <v>0</v>
      </c>
      <c r="F110" s="846">
        <f>'(2)'!S20</f>
        <v>0</v>
      </c>
      <c r="G110" s="1632">
        <f>'(2)'!T20</f>
        <v>0</v>
      </c>
      <c r="H110" s="1633"/>
      <c r="I110" s="487">
        <f>'(2)'!BG20</f>
        <v>0</v>
      </c>
      <c r="J110" s="1571" t="str">
        <f>'(2)'!AH20</f>
        <v>:</v>
      </c>
      <c r="K110" s="1572"/>
      <c r="L110" s="846">
        <f>'(2)'!AK20</f>
        <v>0</v>
      </c>
      <c r="M110" s="208" t="str">
        <f>IF('(2)'!AL20="","",'(2)'!AL20)</f>
        <v/>
      </c>
      <c r="N110" s="1573">
        <f>'(2)'!AM20</f>
        <v>0</v>
      </c>
      <c r="O110" s="1573"/>
      <c r="P110" s="1573"/>
      <c r="Q110" s="1571" t="str">
        <f>'(2)'!AQ20</f>
        <v>:</v>
      </c>
      <c r="R110" s="1571"/>
      <c r="S110" s="1574" t="str">
        <f>'(2)'!AS20</f>
        <v>:</v>
      </c>
      <c r="T110" s="1575"/>
      <c r="V110" s="919" t="str">
        <f t="shared" si="31"/>
        <v/>
      </c>
      <c r="W110" s="920" t="str">
        <f t="shared" si="32"/>
        <v/>
      </c>
      <c r="X110" s="920" t="str">
        <f t="shared" si="33"/>
        <v/>
      </c>
      <c r="Y110" s="920" t="str">
        <f t="shared" si="34"/>
        <v/>
      </c>
      <c r="Z110" s="921" t="str">
        <f t="shared" si="35"/>
        <v/>
      </c>
      <c r="AB110" s="919" t="str">
        <f t="shared" si="36"/>
        <v/>
      </c>
      <c r="AC110" s="920" t="str">
        <f t="shared" si="37"/>
        <v/>
      </c>
      <c r="AD110" s="920" t="str">
        <f t="shared" si="38"/>
        <v/>
      </c>
      <c r="AE110" s="920" t="str">
        <f t="shared" si="39"/>
        <v/>
      </c>
      <c r="AF110" s="921" t="str">
        <f t="shared" si="40"/>
        <v/>
      </c>
      <c r="AL110" s="1600">
        <f>IF(AN109="",":",IF(AN109="-","-",SUMIF($AN$63:$AN$84,AN109,$AQ$63:$AQ$84)))</f>
        <v>0</v>
      </c>
      <c r="AM110" s="1601"/>
      <c r="AN110" s="268">
        <f>SUM(GK_Shot!G29,GK_Shot!G7,GK_Shot!G33,GK_Shot!G35)</f>
        <v>0</v>
      </c>
      <c r="AO110" s="1600">
        <f>IF(AQ109="",":",IF(AQ109="-","-",SUMIF($AN$63:$AN$84,AQ109,$AQ$63:$AQ$84)))</f>
        <v>0</v>
      </c>
      <c r="AP110" s="1601"/>
      <c r="AQ110" s="268">
        <f>SUM(GK_Shot!G30,GK_Shot!G8,GK_Shot!G34,GK_Shot!G36)</f>
        <v>0</v>
      </c>
    </row>
    <row r="111" spans="1:43" ht="14.25" customHeight="1" x14ac:dyDescent="0.2">
      <c r="A111" s="490" t="str">
        <f>IF('(2)'!M21="","",'(2)'!M21)</f>
        <v/>
      </c>
      <c r="B111" s="1571" t="str">
        <f>'(2)'!N21</f>
        <v>:</v>
      </c>
      <c r="C111" s="1572"/>
      <c r="D111" s="846">
        <f>'(2)'!Q21</f>
        <v>0</v>
      </c>
      <c r="E111" s="846">
        <f>'(2)'!R21</f>
        <v>0</v>
      </c>
      <c r="F111" s="846">
        <f>'(2)'!S21</f>
        <v>0</v>
      </c>
      <c r="G111" s="1632">
        <f>'(2)'!T21</f>
        <v>0</v>
      </c>
      <c r="H111" s="1633"/>
      <c r="I111" s="487">
        <f>'(2)'!BG21</f>
        <v>0</v>
      </c>
      <c r="J111" s="1571" t="str">
        <f>'(2)'!AH21</f>
        <v>:</v>
      </c>
      <c r="K111" s="1572"/>
      <c r="L111" s="846">
        <f>'(2)'!AK21</f>
        <v>0</v>
      </c>
      <c r="M111" s="208" t="str">
        <f>IF('(2)'!AL21="","",'(2)'!AL21)</f>
        <v/>
      </c>
      <c r="N111" s="1573">
        <f>'(2)'!AM21</f>
        <v>0</v>
      </c>
      <c r="O111" s="1573"/>
      <c r="P111" s="1573"/>
      <c r="Q111" s="1571" t="str">
        <f>'(2)'!AQ21</f>
        <v>:</v>
      </c>
      <c r="R111" s="1571"/>
      <c r="S111" s="1574" t="str">
        <f>'(2)'!AS21</f>
        <v>:</v>
      </c>
      <c r="T111" s="1575"/>
      <c r="V111" s="919" t="str">
        <f t="shared" si="31"/>
        <v/>
      </c>
      <c r="W111" s="920" t="str">
        <f t="shared" si="32"/>
        <v/>
      </c>
      <c r="X111" s="920" t="str">
        <f t="shared" si="33"/>
        <v/>
      </c>
      <c r="Y111" s="920" t="str">
        <f t="shared" si="34"/>
        <v/>
      </c>
      <c r="Z111" s="921" t="str">
        <f t="shared" si="35"/>
        <v/>
      </c>
      <c r="AB111" s="919" t="str">
        <f t="shared" si="36"/>
        <v/>
      </c>
      <c r="AC111" s="920" t="str">
        <f t="shared" si="37"/>
        <v/>
      </c>
      <c r="AD111" s="920" t="str">
        <f t="shared" si="38"/>
        <v/>
      </c>
      <c r="AE111" s="920" t="str">
        <f t="shared" si="39"/>
        <v/>
      </c>
      <c r="AF111" s="921" t="str">
        <f t="shared" si="40"/>
        <v/>
      </c>
      <c r="AL111" s="1597" t="s">
        <v>691</v>
      </c>
      <c r="AM111" s="1597"/>
      <c r="AN111" s="355">
        <f>GameMember!P5</f>
        <v>1</v>
      </c>
      <c r="AO111" s="1597" t="s">
        <v>693</v>
      </c>
      <c r="AP111" s="1597"/>
      <c r="AQ111" s="355">
        <f>GameMember!P6</f>
        <v>22</v>
      </c>
    </row>
    <row r="112" spans="1:43" ht="14.25" customHeight="1" x14ac:dyDescent="0.2">
      <c r="A112" s="490" t="str">
        <f>IF('(2)'!M22="","",'(2)'!M22)</f>
        <v/>
      </c>
      <c r="B112" s="1571" t="str">
        <f>'(2)'!N22</f>
        <v>:</v>
      </c>
      <c r="C112" s="1572"/>
      <c r="D112" s="846">
        <f>'(2)'!Q22</f>
        <v>0</v>
      </c>
      <c r="E112" s="846">
        <f>'(2)'!R22</f>
        <v>0</v>
      </c>
      <c r="F112" s="846">
        <f>'(2)'!S22</f>
        <v>0</v>
      </c>
      <c r="G112" s="1632">
        <f>'(2)'!T22</f>
        <v>0</v>
      </c>
      <c r="H112" s="1633"/>
      <c r="I112" s="487">
        <f>'(2)'!BG22</f>
        <v>0</v>
      </c>
      <c r="J112" s="1571" t="str">
        <f>'(2)'!AH22</f>
        <v>:</v>
      </c>
      <c r="K112" s="1572"/>
      <c r="L112" s="846">
        <f>'(2)'!AK22</f>
        <v>0</v>
      </c>
      <c r="M112" s="208" t="str">
        <f>IF('(2)'!AL22="","",'(2)'!AL22)</f>
        <v/>
      </c>
      <c r="N112" s="1573">
        <f>'(2)'!AM22</f>
        <v>0</v>
      </c>
      <c r="O112" s="1573"/>
      <c r="P112" s="1573"/>
      <c r="Q112" s="1571" t="str">
        <f>'(2)'!AQ22</f>
        <v>:</v>
      </c>
      <c r="R112" s="1571"/>
      <c r="S112" s="1574" t="str">
        <f>'(2)'!AS22</f>
        <v>:</v>
      </c>
      <c r="T112" s="1575"/>
      <c r="V112" s="919" t="str">
        <f t="shared" si="31"/>
        <v/>
      </c>
      <c r="W112" s="920" t="str">
        <f t="shared" si="32"/>
        <v/>
      </c>
      <c r="X112" s="920" t="str">
        <f t="shared" si="33"/>
        <v/>
      </c>
      <c r="Y112" s="920" t="str">
        <f t="shared" si="34"/>
        <v/>
      </c>
      <c r="Z112" s="921" t="str">
        <f t="shared" si="35"/>
        <v/>
      </c>
      <c r="AB112" s="919" t="str">
        <f t="shared" si="36"/>
        <v/>
      </c>
      <c r="AC112" s="920" t="str">
        <f t="shared" si="37"/>
        <v/>
      </c>
      <c r="AD112" s="920" t="str">
        <f t="shared" si="38"/>
        <v/>
      </c>
      <c r="AE112" s="920" t="str">
        <f t="shared" si="39"/>
        <v/>
      </c>
      <c r="AF112" s="921" t="str">
        <f t="shared" si="40"/>
        <v/>
      </c>
      <c r="AL112" s="1598">
        <f>IF(AN111="",":",IF(AN111="-","-",SUMIF($AO$63:$AO$84,AN111,$AQ$63:$AQ$84)))</f>
        <v>0</v>
      </c>
      <c r="AM112" s="1599"/>
      <c r="AN112" s="268">
        <f>SUM(GK_Shot!G5,GK_Shot!G31,GK_Shot!G9,GK_Shot!G11)</f>
        <v>0</v>
      </c>
      <c r="AO112" s="1598">
        <f>IF(AQ111="",":",IF(AQ111="-","-",SUMIF($AO$63:$AO$84,AQ111,$AQ$63:$AQ$84)))</f>
        <v>0</v>
      </c>
      <c r="AP112" s="1599"/>
      <c r="AQ112" s="268">
        <f>SUM(GK_Shot!G6,GK_Shot!G32,GK_Shot!G10,GK_Shot!G12)</f>
        <v>0</v>
      </c>
    </row>
    <row r="113" spans="1:44" ht="14.25" customHeight="1" x14ac:dyDescent="0.2">
      <c r="A113" s="490" t="str">
        <f>IF('(2)'!M23="","",'(2)'!M23)</f>
        <v/>
      </c>
      <c r="B113" s="1571" t="str">
        <f>'(2)'!N23</f>
        <v>:</v>
      </c>
      <c r="C113" s="1572"/>
      <c r="D113" s="846">
        <f>'(2)'!Q23</f>
        <v>0</v>
      </c>
      <c r="E113" s="846">
        <f>'(2)'!R23</f>
        <v>0</v>
      </c>
      <c r="F113" s="846">
        <f>'(2)'!S23</f>
        <v>0</v>
      </c>
      <c r="G113" s="1632">
        <f>'(2)'!T23</f>
        <v>0</v>
      </c>
      <c r="H113" s="1633"/>
      <c r="I113" s="487">
        <f>'(2)'!BG23</f>
        <v>0</v>
      </c>
      <c r="J113" s="1571" t="str">
        <f>'(2)'!AH23</f>
        <v>:</v>
      </c>
      <c r="K113" s="1572"/>
      <c r="L113" s="846">
        <f>'(2)'!AK23</f>
        <v>0</v>
      </c>
      <c r="M113" s="208" t="str">
        <f>IF('(2)'!AL23="","",'(2)'!AL23)</f>
        <v/>
      </c>
      <c r="N113" s="1573">
        <f>'(2)'!AM23</f>
        <v>0</v>
      </c>
      <c r="O113" s="1573"/>
      <c r="P113" s="1573"/>
      <c r="Q113" s="1571" t="str">
        <f>'(2)'!AQ23</f>
        <v>:</v>
      </c>
      <c r="R113" s="1571"/>
      <c r="S113" s="1574" t="str">
        <f>'(2)'!AS23</f>
        <v>:</v>
      </c>
      <c r="T113" s="1575"/>
      <c r="V113" s="919" t="str">
        <f t="shared" si="31"/>
        <v/>
      </c>
      <c r="W113" s="920" t="str">
        <f t="shared" si="32"/>
        <v/>
      </c>
      <c r="X113" s="920" t="str">
        <f t="shared" si="33"/>
        <v/>
      </c>
      <c r="Y113" s="920" t="str">
        <f t="shared" si="34"/>
        <v/>
      </c>
      <c r="Z113" s="921" t="str">
        <f t="shared" si="35"/>
        <v/>
      </c>
      <c r="AB113" s="919" t="str">
        <f t="shared" si="36"/>
        <v/>
      </c>
      <c r="AC113" s="920" t="str">
        <f t="shared" si="37"/>
        <v/>
      </c>
      <c r="AD113" s="920" t="str">
        <f t="shared" si="38"/>
        <v/>
      </c>
      <c r="AE113" s="920" t="str">
        <f t="shared" si="39"/>
        <v/>
      </c>
      <c r="AF113" s="921" t="str">
        <f t="shared" si="40"/>
        <v/>
      </c>
    </row>
    <row r="114" spans="1:44" ht="14.25" customHeight="1" x14ac:dyDescent="0.2">
      <c r="A114" s="490" t="str">
        <f>IF('(2)'!M24="","",'(2)'!M24)</f>
        <v/>
      </c>
      <c r="B114" s="1571" t="str">
        <f>'(2)'!N24</f>
        <v>:</v>
      </c>
      <c r="C114" s="1572"/>
      <c r="D114" s="846">
        <f>'(2)'!Q24</f>
        <v>0</v>
      </c>
      <c r="E114" s="846">
        <f>'(2)'!R24</f>
        <v>0</v>
      </c>
      <c r="F114" s="846">
        <f>'(2)'!S24</f>
        <v>0</v>
      </c>
      <c r="G114" s="1632">
        <f>'(2)'!T24</f>
        <v>0</v>
      </c>
      <c r="H114" s="1633"/>
      <c r="I114" s="487">
        <f>'(2)'!BG24</f>
        <v>0</v>
      </c>
      <c r="J114" s="1571" t="str">
        <f>'(2)'!AH24</f>
        <v>:</v>
      </c>
      <c r="K114" s="1572"/>
      <c r="L114" s="846">
        <f>'(2)'!AK24</f>
        <v>0</v>
      </c>
      <c r="M114" s="208" t="str">
        <f>IF('(2)'!AL24="","",'(2)'!AL24)</f>
        <v/>
      </c>
      <c r="N114" s="1573">
        <f>'(2)'!AM24</f>
        <v>0</v>
      </c>
      <c r="O114" s="1573"/>
      <c r="P114" s="1573"/>
      <c r="Q114" s="1571" t="str">
        <f>'(2)'!AQ24</f>
        <v>:</v>
      </c>
      <c r="R114" s="1571"/>
      <c r="S114" s="1574" t="str">
        <f>'(2)'!AS24</f>
        <v>:</v>
      </c>
      <c r="T114" s="1575"/>
      <c r="V114" s="919" t="str">
        <f t="shared" si="31"/>
        <v/>
      </c>
      <c r="W114" s="920" t="str">
        <f t="shared" si="32"/>
        <v/>
      </c>
      <c r="X114" s="920" t="str">
        <f t="shared" si="33"/>
        <v/>
      </c>
      <c r="Y114" s="920" t="str">
        <f t="shared" si="34"/>
        <v/>
      </c>
      <c r="Z114" s="921" t="str">
        <f t="shared" si="35"/>
        <v/>
      </c>
      <c r="AB114" s="919" t="str">
        <f t="shared" si="36"/>
        <v/>
      </c>
      <c r="AC114" s="920" t="str">
        <f t="shared" si="37"/>
        <v/>
      </c>
      <c r="AD114" s="920" t="str">
        <f t="shared" si="38"/>
        <v/>
      </c>
      <c r="AE114" s="920" t="str">
        <f t="shared" si="39"/>
        <v/>
      </c>
      <c r="AF114" s="921" t="str">
        <f t="shared" si="40"/>
        <v/>
      </c>
      <c r="AO114" s="357" t="s">
        <v>526</v>
      </c>
      <c r="AP114" s="144"/>
      <c r="AQ114" s="144"/>
    </row>
    <row r="115" spans="1:44" ht="14.25" customHeight="1" x14ac:dyDescent="0.2">
      <c r="A115" s="490" t="str">
        <f>IF('(2)'!M25="","",'(2)'!M25)</f>
        <v/>
      </c>
      <c r="B115" s="1571" t="str">
        <f>'(2)'!N25</f>
        <v>:</v>
      </c>
      <c r="C115" s="1572"/>
      <c r="D115" s="846">
        <f>'(2)'!Q25</f>
        <v>0</v>
      </c>
      <c r="E115" s="846">
        <f>'(2)'!R25</f>
        <v>0</v>
      </c>
      <c r="F115" s="846">
        <f>'(2)'!S25</f>
        <v>0</v>
      </c>
      <c r="G115" s="1632">
        <f>'(2)'!T25</f>
        <v>0</v>
      </c>
      <c r="H115" s="1633"/>
      <c r="I115" s="487">
        <f>'(2)'!BG25</f>
        <v>0</v>
      </c>
      <c r="J115" s="1571" t="str">
        <f>'(2)'!AH25</f>
        <v>:</v>
      </c>
      <c r="K115" s="1572"/>
      <c r="L115" s="846">
        <f>'(2)'!AK25</f>
        <v>0</v>
      </c>
      <c r="M115" s="208" t="str">
        <f>IF('(2)'!AL25="","",'(2)'!AL25)</f>
        <v/>
      </c>
      <c r="N115" s="1573">
        <f>'(2)'!AM25</f>
        <v>0</v>
      </c>
      <c r="O115" s="1573"/>
      <c r="P115" s="1573"/>
      <c r="Q115" s="1571" t="str">
        <f>'(2)'!AQ25</f>
        <v>:</v>
      </c>
      <c r="R115" s="1571"/>
      <c r="S115" s="1574" t="str">
        <f>'(2)'!AS25</f>
        <v>:</v>
      </c>
      <c r="T115" s="1575"/>
      <c r="V115" s="919" t="str">
        <f t="shared" si="31"/>
        <v/>
      </c>
      <c r="W115" s="920" t="str">
        <f t="shared" si="32"/>
        <v/>
      </c>
      <c r="X115" s="920" t="str">
        <f t="shared" si="33"/>
        <v/>
      </c>
      <c r="Y115" s="920" t="str">
        <f t="shared" si="34"/>
        <v/>
      </c>
      <c r="Z115" s="921" t="str">
        <f t="shared" si="35"/>
        <v/>
      </c>
      <c r="AB115" s="919" t="str">
        <f t="shared" si="36"/>
        <v/>
      </c>
      <c r="AC115" s="920" t="str">
        <f t="shared" si="37"/>
        <v/>
      </c>
      <c r="AD115" s="920" t="str">
        <f t="shared" si="38"/>
        <v/>
      </c>
      <c r="AE115" s="920" t="str">
        <f t="shared" si="39"/>
        <v/>
      </c>
      <c r="AF115" s="921" t="str">
        <f t="shared" si="40"/>
        <v/>
      </c>
      <c r="AO115" s="1747" t="s">
        <v>525</v>
      </c>
      <c r="AP115" s="1748"/>
      <c r="AQ115" s="1749"/>
    </row>
    <row r="116" spans="1:44" ht="14.25" customHeight="1" x14ac:dyDescent="0.2">
      <c r="A116" s="490" t="str">
        <f>IF('(2)'!M26="","",'(2)'!M26)</f>
        <v/>
      </c>
      <c r="B116" s="1571" t="str">
        <f>'(2)'!N26</f>
        <v>:</v>
      </c>
      <c r="C116" s="1572"/>
      <c r="D116" s="846">
        <f>'(2)'!Q26</f>
        <v>0</v>
      </c>
      <c r="E116" s="846">
        <f>'(2)'!R26</f>
        <v>0</v>
      </c>
      <c r="F116" s="846">
        <f>'(2)'!S26</f>
        <v>0</v>
      </c>
      <c r="G116" s="1632">
        <f>'(2)'!T26</f>
        <v>0</v>
      </c>
      <c r="H116" s="1633"/>
      <c r="I116" s="487">
        <f>'(2)'!BG26</f>
        <v>0</v>
      </c>
      <c r="J116" s="1571" t="str">
        <f>'(2)'!AH26</f>
        <v>:</v>
      </c>
      <c r="K116" s="1572"/>
      <c r="L116" s="846">
        <f>'(2)'!AK26</f>
        <v>0</v>
      </c>
      <c r="M116" s="208" t="str">
        <f>IF('(2)'!AL26="","",'(2)'!AL26)</f>
        <v/>
      </c>
      <c r="N116" s="1573">
        <f>'(2)'!AM26</f>
        <v>0</v>
      </c>
      <c r="O116" s="1573"/>
      <c r="P116" s="1573"/>
      <c r="Q116" s="1571" t="str">
        <f>'(2)'!AQ26</f>
        <v>:</v>
      </c>
      <c r="R116" s="1571"/>
      <c r="S116" s="1574" t="str">
        <f>'(2)'!AS26</f>
        <v>:</v>
      </c>
      <c r="T116" s="1575"/>
      <c r="V116" s="919" t="str">
        <f t="shared" si="31"/>
        <v/>
      </c>
      <c r="W116" s="920" t="str">
        <f t="shared" si="32"/>
        <v/>
      </c>
      <c r="X116" s="920" t="str">
        <f t="shared" si="33"/>
        <v/>
      </c>
      <c r="Y116" s="920" t="str">
        <f t="shared" si="34"/>
        <v/>
      </c>
      <c r="Z116" s="921" t="str">
        <f t="shared" si="35"/>
        <v/>
      </c>
      <c r="AB116" s="919" t="str">
        <f t="shared" si="36"/>
        <v/>
      </c>
      <c r="AC116" s="920" t="str">
        <f t="shared" si="37"/>
        <v/>
      </c>
      <c r="AD116" s="920" t="str">
        <f t="shared" si="38"/>
        <v/>
      </c>
      <c r="AE116" s="920" t="str">
        <f t="shared" si="39"/>
        <v/>
      </c>
      <c r="AF116" s="921" t="str">
        <f t="shared" si="40"/>
        <v/>
      </c>
      <c r="AO116" s="358" t="s">
        <v>523</v>
      </c>
      <c r="AP116" s="1750">
        <f>GameSheet!BH70</f>
        <v>0.625</v>
      </c>
      <c r="AQ116" s="1751"/>
      <c r="AR116" s="970"/>
    </row>
    <row r="117" spans="1:44" ht="14.25" customHeight="1" x14ac:dyDescent="0.2">
      <c r="A117" s="490" t="str">
        <f>IF('(2)'!M27="","",'(2)'!M27)</f>
        <v/>
      </c>
      <c r="B117" s="1571" t="str">
        <f>'(2)'!N27</f>
        <v>:</v>
      </c>
      <c r="C117" s="1572"/>
      <c r="D117" s="846">
        <f>'(2)'!Q27</f>
        <v>0</v>
      </c>
      <c r="E117" s="846">
        <f>'(2)'!R27</f>
        <v>0</v>
      </c>
      <c r="F117" s="846">
        <f>'(2)'!S27</f>
        <v>0</v>
      </c>
      <c r="G117" s="1632">
        <f>'(2)'!T27</f>
        <v>0</v>
      </c>
      <c r="H117" s="1633"/>
      <c r="I117" s="487">
        <f>'(2)'!BG27</f>
        <v>0</v>
      </c>
      <c r="J117" s="1571" t="str">
        <f>'(2)'!AH27</f>
        <v>:</v>
      </c>
      <c r="K117" s="1572"/>
      <c r="L117" s="846">
        <f>'(2)'!AK27</f>
        <v>0</v>
      </c>
      <c r="M117" s="208" t="str">
        <f>IF('(2)'!AL27="","",'(2)'!AL27)</f>
        <v/>
      </c>
      <c r="N117" s="1573">
        <f>'(2)'!AM27</f>
        <v>0</v>
      </c>
      <c r="O117" s="1573"/>
      <c r="P117" s="1573"/>
      <c r="Q117" s="1571" t="str">
        <f>'(2)'!AQ27</f>
        <v>:</v>
      </c>
      <c r="R117" s="1571"/>
      <c r="S117" s="1574" t="str">
        <f>'(2)'!AS27</f>
        <v>:</v>
      </c>
      <c r="T117" s="1575"/>
      <c r="V117" s="919" t="str">
        <f t="shared" si="31"/>
        <v/>
      </c>
      <c r="W117" s="920" t="str">
        <f t="shared" si="32"/>
        <v/>
      </c>
      <c r="X117" s="920" t="str">
        <f t="shared" si="33"/>
        <v/>
      </c>
      <c r="Y117" s="920" t="str">
        <f t="shared" si="34"/>
        <v/>
      </c>
      <c r="Z117" s="921" t="str">
        <f t="shared" si="35"/>
        <v/>
      </c>
      <c r="AB117" s="919" t="str">
        <f t="shared" si="36"/>
        <v/>
      </c>
      <c r="AC117" s="920" t="str">
        <f t="shared" si="37"/>
        <v/>
      </c>
      <c r="AD117" s="920" t="str">
        <f t="shared" si="38"/>
        <v/>
      </c>
      <c r="AE117" s="920" t="str">
        <f t="shared" si="39"/>
        <v/>
      </c>
      <c r="AF117" s="921" t="str">
        <f t="shared" si="40"/>
        <v/>
      </c>
      <c r="AO117" s="359" t="s">
        <v>217</v>
      </c>
      <c r="AP117" s="1752">
        <f>GameSheet!BH71</f>
        <v>0.20833333333333334</v>
      </c>
      <c r="AQ117" s="1753"/>
    </row>
    <row r="118" spans="1:44" ht="14.25" customHeight="1" x14ac:dyDescent="0.2">
      <c r="A118" s="490" t="str">
        <f>IF('(2)'!M28="","",'(2)'!M28)</f>
        <v/>
      </c>
      <c r="B118" s="1571" t="str">
        <f>'(2)'!N28</f>
        <v>:</v>
      </c>
      <c r="C118" s="1572"/>
      <c r="D118" s="846">
        <f>'(2)'!Q28</f>
        <v>0</v>
      </c>
      <c r="E118" s="846">
        <f>'(2)'!R28</f>
        <v>0</v>
      </c>
      <c r="F118" s="846">
        <f>'(2)'!S28</f>
        <v>0</v>
      </c>
      <c r="G118" s="1632">
        <f>'(2)'!T28</f>
        <v>0</v>
      </c>
      <c r="H118" s="1633"/>
      <c r="I118" s="487">
        <f>'(2)'!BG28</f>
        <v>0</v>
      </c>
      <c r="J118" s="1571" t="str">
        <f>'(2)'!AH28</f>
        <v>:</v>
      </c>
      <c r="K118" s="1572"/>
      <c r="L118" s="846">
        <f>'(2)'!AK28</f>
        <v>0</v>
      </c>
      <c r="M118" s="208" t="str">
        <f>IF('(2)'!AL28="","",'(2)'!AL28)</f>
        <v/>
      </c>
      <c r="N118" s="1573">
        <f>'(2)'!AM28</f>
        <v>0</v>
      </c>
      <c r="O118" s="1573"/>
      <c r="P118" s="1573"/>
      <c r="Q118" s="1571" t="str">
        <f>'(2)'!AQ28</f>
        <v>:</v>
      </c>
      <c r="R118" s="1571"/>
      <c r="S118" s="1574" t="str">
        <f>'(2)'!AS28</f>
        <v>:</v>
      </c>
      <c r="T118" s="1575"/>
      <c r="V118" s="919" t="str">
        <f t="shared" si="31"/>
        <v/>
      </c>
      <c r="W118" s="920" t="str">
        <f t="shared" si="32"/>
        <v/>
      </c>
      <c r="X118" s="920" t="str">
        <f t="shared" si="33"/>
        <v/>
      </c>
      <c r="Y118" s="920" t="str">
        <f t="shared" si="34"/>
        <v/>
      </c>
      <c r="Z118" s="921" t="str">
        <f t="shared" si="35"/>
        <v/>
      </c>
      <c r="AB118" s="919" t="str">
        <f t="shared" si="36"/>
        <v/>
      </c>
      <c r="AC118" s="920" t="str">
        <f t="shared" si="37"/>
        <v/>
      </c>
      <c r="AD118" s="920" t="str">
        <f t="shared" si="38"/>
        <v/>
      </c>
      <c r="AE118" s="920" t="str">
        <f t="shared" si="39"/>
        <v/>
      </c>
      <c r="AF118" s="921" t="str">
        <f t="shared" si="40"/>
        <v/>
      </c>
      <c r="AO118" s="819"/>
      <c r="AP118" s="820"/>
      <c r="AQ118" s="971"/>
    </row>
    <row r="119" spans="1:44" ht="14.25" customHeight="1" x14ac:dyDescent="0.2">
      <c r="A119" s="490" t="str">
        <f>IF('(2)'!M29="","",'(2)'!M29)</f>
        <v/>
      </c>
      <c r="B119" s="1571" t="str">
        <f>'(2)'!N29</f>
        <v>:</v>
      </c>
      <c r="C119" s="1572"/>
      <c r="D119" s="846">
        <f>'(2)'!Q29</f>
        <v>0</v>
      </c>
      <c r="E119" s="846">
        <f>'(2)'!R29</f>
        <v>0</v>
      </c>
      <c r="F119" s="846">
        <f>'(2)'!S29</f>
        <v>0</v>
      </c>
      <c r="G119" s="1632">
        <f>'(2)'!T29</f>
        <v>0</v>
      </c>
      <c r="H119" s="1633"/>
      <c r="I119" s="487">
        <f>'(2)'!BG29</f>
        <v>0</v>
      </c>
      <c r="J119" s="1571" t="str">
        <f>'(2)'!AH29</f>
        <v>:</v>
      </c>
      <c r="K119" s="1572"/>
      <c r="L119" s="846">
        <f>'(2)'!AK29</f>
        <v>0</v>
      </c>
      <c r="M119" s="208" t="str">
        <f>IF('(2)'!AL29="","",'(2)'!AL29)</f>
        <v/>
      </c>
      <c r="N119" s="1573">
        <f>'(2)'!AM29</f>
        <v>0</v>
      </c>
      <c r="O119" s="1573"/>
      <c r="P119" s="1573"/>
      <c r="Q119" s="1571" t="str">
        <f>'(2)'!AQ29</f>
        <v>:</v>
      </c>
      <c r="R119" s="1571"/>
      <c r="S119" s="1574" t="str">
        <f>'(2)'!AS29</f>
        <v>:</v>
      </c>
      <c r="T119" s="1575"/>
      <c r="V119" s="919" t="str">
        <f t="shared" si="31"/>
        <v/>
      </c>
      <c r="W119" s="920" t="str">
        <f t="shared" si="32"/>
        <v/>
      </c>
      <c r="X119" s="920" t="str">
        <f t="shared" si="33"/>
        <v/>
      </c>
      <c r="Y119" s="920" t="str">
        <f t="shared" si="34"/>
        <v/>
      </c>
      <c r="Z119" s="921" t="str">
        <f t="shared" si="35"/>
        <v/>
      </c>
      <c r="AB119" s="919" t="str">
        <f t="shared" si="36"/>
        <v/>
      </c>
      <c r="AC119" s="920" t="str">
        <f>IF($I119=2,$M119,"")</f>
        <v/>
      </c>
      <c r="AD119" s="920" t="str">
        <f t="shared" si="38"/>
        <v/>
      </c>
      <c r="AE119" s="920" t="str">
        <f t="shared" si="39"/>
        <v/>
      </c>
      <c r="AF119" s="921" t="str">
        <f t="shared" si="40"/>
        <v/>
      </c>
    </row>
    <row r="120" spans="1:44" ht="14.25" customHeight="1" thickBot="1" x14ac:dyDescent="0.25">
      <c r="A120" s="492" t="str">
        <f>IF('(2)'!M30="","",'(2)'!M30)</f>
        <v/>
      </c>
      <c r="B120" s="1618" t="str">
        <f>'(2)'!N30</f>
        <v>:</v>
      </c>
      <c r="C120" s="1620"/>
      <c r="D120" s="851">
        <f>'(2)'!Q30</f>
        <v>0</v>
      </c>
      <c r="E120" s="851">
        <f>'(2)'!R30</f>
        <v>0</v>
      </c>
      <c r="F120" s="851">
        <f>'(2)'!S30</f>
        <v>0</v>
      </c>
      <c r="G120" s="1762">
        <f>'(2)'!T30</f>
        <v>0</v>
      </c>
      <c r="H120" s="1763"/>
      <c r="I120" s="494">
        <f>'(2)'!BG30</f>
        <v>0</v>
      </c>
      <c r="J120" s="1618" t="str">
        <f>'(2)'!AH30</f>
        <v>:</v>
      </c>
      <c r="K120" s="1620"/>
      <c r="L120" s="851">
        <f>'(2)'!AK30</f>
        <v>0</v>
      </c>
      <c r="M120" s="246" t="str">
        <f>IF('(2)'!AL30="","",'(2)'!AL30)</f>
        <v/>
      </c>
      <c r="N120" s="1621">
        <f>'(2)'!AM30</f>
        <v>0</v>
      </c>
      <c r="O120" s="1621"/>
      <c r="P120" s="1621"/>
      <c r="Q120" s="1618" t="str">
        <f>'(2)'!AQ30</f>
        <v>:</v>
      </c>
      <c r="R120" s="1618"/>
      <c r="S120" s="1622" t="str">
        <f>'(2)'!AS30</f>
        <v>:</v>
      </c>
      <c r="T120" s="1623"/>
      <c r="V120" s="928" t="str">
        <f t="shared" si="31"/>
        <v/>
      </c>
      <c r="W120" s="929" t="str">
        <f t="shared" si="32"/>
        <v/>
      </c>
      <c r="X120" s="929" t="str">
        <f t="shared" si="33"/>
        <v/>
      </c>
      <c r="Y120" s="929" t="str">
        <f t="shared" si="34"/>
        <v/>
      </c>
      <c r="Z120" s="930" t="str">
        <f t="shared" si="35"/>
        <v/>
      </c>
      <c r="AB120" s="928" t="str">
        <f t="shared" si="36"/>
        <v/>
      </c>
      <c r="AC120" s="929" t="str">
        <f>IF($I120=2,$M120,"")</f>
        <v/>
      </c>
      <c r="AD120" s="929" t="str">
        <f t="shared" si="38"/>
        <v/>
      </c>
      <c r="AE120" s="929" t="str">
        <f t="shared" si="39"/>
        <v/>
      </c>
      <c r="AF120" s="930" t="str">
        <f t="shared" si="40"/>
        <v/>
      </c>
    </row>
    <row r="121" spans="1:44" x14ac:dyDescent="0.2">
      <c r="V121" s="931">
        <f>SUM(V73:V120)</f>
        <v>0</v>
      </c>
      <c r="W121" s="932">
        <f>SUM(W73:W120)</f>
        <v>0</v>
      </c>
      <c r="X121" s="932">
        <f>SUM(X73:X120)</f>
        <v>0</v>
      </c>
      <c r="Y121" s="932">
        <f>SUM(Y73:Y120)</f>
        <v>0</v>
      </c>
      <c r="Z121" s="933">
        <f>SUM(Z73:Z120)</f>
        <v>0</v>
      </c>
      <c r="AB121" s="931">
        <f>SUM(AB73:AB120)</f>
        <v>0</v>
      </c>
      <c r="AC121" s="932">
        <f>SUM(AC73:AC120)</f>
        <v>0</v>
      </c>
      <c r="AD121" s="932">
        <f>SUM(AD73:AD120)</f>
        <v>0</v>
      </c>
      <c r="AE121" s="932">
        <f>SUM(AE73:AE120)</f>
        <v>0</v>
      </c>
      <c r="AF121" s="933">
        <f>SUM(AF73:AF120)</f>
        <v>0</v>
      </c>
    </row>
    <row r="122" spans="1:44" x14ac:dyDescent="0.2">
      <c r="V122" s="159"/>
      <c r="W122" s="159"/>
      <c r="X122" s="159"/>
      <c r="Y122" s="159"/>
      <c r="Z122" s="159">
        <f>COUNTIF(B73:B120,SUM(($AP$116*3)+$AP$117))</f>
        <v>0</v>
      </c>
      <c r="AB122" s="159"/>
      <c r="AC122" s="159"/>
      <c r="AD122" s="159"/>
      <c r="AE122" s="159"/>
      <c r="AF122" s="159"/>
    </row>
    <row r="123" spans="1:44" ht="15" thickBot="1" x14ac:dyDescent="0.25">
      <c r="A123" s="153" t="str">
        <f>CONCATENATE("【",GameMember!L2,"】")</f>
        <v>【TOYOTA CYGNUS】</v>
      </c>
      <c r="AL123" s="501" t="s">
        <v>1080</v>
      </c>
    </row>
    <row r="124" spans="1:44" ht="15" thickBot="1" x14ac:dyDescent="0.25">
      <c r="A124" s="444" t="s">
        <v>663</v>
      </c>
      <c r="B124" s="1649" t="s">
        <v>647</v>
      </c>
      <c r="C124" s="1651"/>
      <c r="D124" s="855" t="s">
        <v>662</v>
      </c>
      <c r="E124" s="855" t="s">
        <v>664</v>
      </c>
      <c r="F124" s="855" t="s">
        <v>240</v>
      </c>
      <c r="G124" s="1759" t="s">
        <v>1170</v>
      </c>
      <c r="H124" s="1654"/>
      <c r="I124" s="949" t="s">
        <v>939</v>
      </c>
      <c r="J124" s="1654" t="s">
        <v>647</v>
      </c>
      <c r="K124" s="1655"/>
      <c r="L124" s="855" t="s">
        <v>648</v>
      </c>
      <c r="M124" s="855" t="s">
        <v>649</v>
      </c>
      <c r="N124" s="1649" t="s">
        <v>650</v>
      </c>
      <c r="O124" s="1649"/>
      <c r="P124" s="1649"/>
      <c r="Q124" s="1649" t="s">
        <v>651</v>
      </c>
      <c r="R124" s="1649"/>
      <c r="S124" s="1649" t="s">
        <v>652</v>
      </c>
      <c r="T124" s="1650"/>
      <c r="V124" s="1754" t="s">
        <v>1030</v>
      </c>
      <c r="W124" s="1755"/>
      <c r="X124" s="1755"/>
      <c r="Y124" s="1755"/>
      <c r="Z124" s="1756"/>
      <c r="AB124" s="1754" t="s">
        <v>1029</v>
      </c>
      <c r="AC124" s="1755"/>
      <c r="AD124" s="1755"/>
      <c r="AE124" s="1755"/>
      <c r="AF124" s="1756"/>
      <c r="AL124" s="821" t="s">
        <v>1075</v>
      </c>
      <c r="AM124" s="850" t="s">
        <v>1076</v>
      </c>
      <c r="AN124" s="850" t="s">
        <v>1077</v>
      </c>
      <c r="AO124" s="850" t="s">
        <v>1078</v>
      </c>
      <c r="AP124" s="1592" t="s">
        <v>1079</v>
      </c>
      <c r="AQ124" s="1593"/>
    </row>
    <row r="125" spans="1:44" x14ac:dyDescent="0.2">
      <c r="A125" s="482" t="str">
        <f>IF(GameSheet!M34="","",GameSheet!M34)</f>
        <v/>
      </c>
      <c r="B125" s="1647" t="str">
        <f>GameSheet!N34</f>
        <v>:</v>
      </c>
      <c r="C125" s="1656"/>
      <c r="D125" s="854">
        <f>GameSheet!Q34</f>
        <v>0</v>
      </c>
      <c r="E125" s="854">
        <f>GameSheet!R34</f>
        <v>0</v>
      </c>
      <c r="F125" s="854">
        <f>GameSheet!S34</f>
        <v>0</v>
      </c>
      <c r="G125" s="1760">
        <f>GameSheet!T34</f>
        <v>0</v>
      </c>
      <c r="H125" s="1761"/>
      <c r="I125" s="950">
        <f>GameSheet!BG34</f>
        <v>1</v>
      </c>
      <c r="J125" s="1644" t="str">
        <f>GameSheet!AH34</f>
        <v>:</v>
      </c>
      <c r="K125" s="1645"/>
      <c r="L125" s="854">
        <f>GameSheet!AK34</f>
        <v>0</v>
      </c>
      <c r="M125" s="240" t="str">
        <f>IF(GameSheet!AL34="","",GameSheet!AL34)</f>
        <v/>
      </c>
      <c r="N125" s="1646">
        <f>GameSheet!AM34</f>
        <v>0</v>
      </c>
      <c r="O125" s="1646"/>
      <c r="P125" s="1646"/>
      <c r="Q125" s="1647" t="str">
        <f>GameSheet!AQ34</f>
        <v>:</v>
      </c>
      <c r="R125" s="1647"/>
      <c r="S125" s="1647" t="str">
        <f>GameSheet!AS34</f>
        <v>:</v>
      </c>
      <c r="T125" s="1648"/>
      <c r="V125" s="916" t="str">
        <f t="shared" ref="V125:V172" si="42">IF($A125="-","",IF($B125&lt;$AP$116,1,""))</f>
        <v/>
      </c>
      <c r="W125" s="917" t="str">
        <f t="shared" ref="W125:W172" si="43">IF(A125="-","",IF(AND($B125&gt;$AP$116,$B125&lt;($AP$116*2)),1,""))</f>
        <v/>
      </c>
      <c r="X125" s="917" t="str">
        <f t="shared" ref="X125:X172" si="44">IF(A125="-","",IF(AND($B125&gt;($AP$116*2),$B125&lt;($AP$116*3)),1,""))</f>
        <v/>
      </c>
      <c r="Y125" s="917" t="str">
        <f t="shared" ref="Y125:Y172" si="45">IF(A125="-","",IF(AND($B125&gt;($AP$116*3),$B125&lt;($AP$116*3+$AP$117)),1,""))</f>
        <v/>
      </c>
      <c r="Z125" s="918" t="str">
        <f t="shared" ref="Z125:Z172" si="46">IF(A125="-","",IF(B125="","",IF(B125=":","",IF(VALUE($B125)=($AP$116*3+$AP$117),1,""))))</f>
        <v/>
      </c>
      <c r="AB125" s="916" t="str">
        <f>IF($I125=1,$M125,"")</f>
        <v/>
      </c>
      <c r="AC125" s="917" t="str">
        <f>IF($I125=2,$M125,"")</f>
        <v/>
      </c>
      <c r="AD125" s="917" t="str">
        <f>IF($I125=3,$M125,"")</f>
        <v/>
      </c>
      <c r="AE125" s="917" t="str">
        <f>IF($I125="OT",$M125,"")</f>
        <v/>
      </c>
      <c r="AF125" s="918" t="str">
        <f>IF($I125="PSS",$M125,"")</f>
        <v/>
      </c>
      <c r="AL125" s="502" t="str">
        <f>IF(Reverse!A75="","",Reverse!A75)</f>
        <v/>
      </c>
      <c r="AM125" s="849" t="str">
        <f>IF(Reverse!B75="","",Reverse!B75)</f>
        <v/>
      </c>
      <c r="AN125" s="849" t="str">
        <f>IF(Reverse!C75="","",Reverse!C75)</f>
        <v/>
      </c>
      <c r="AO125" s="849" t="str">
        <f>IF(Reverse!D75="","",Reverse!D75)</f>
        <v/>
      </c>
      <c r="AP125" s="1594" t="str">
        <f>Reverse!E75</f>
        <v>:</v>
      </c>
      <c r="AQ125" s="1584"/>
    </row>
    <row r="126" spans="1:44" x14ac:dyDescent="0.2">
      <c r="A126" s="354" t="str">
        <f>IF(GameSheet!M35="","",GameSheet!M35)</f>
        <v/>
      </c>
      <c r="B126" s="1571" t="str">
        <f>GameSheet!N35</f>
        <v>:</v>
      </c>
      <c r="C126" s="1572"/>
      <c r="D126" s="846">
        <f>GameSheet!Q35</f>
        <v>0</v>
      </c>
      <c r="E126" s="846">
        <f>GameSheet!R35</f>
        <v>0</v>
      </c>
      <c r="F126" s="846">
        <f>GameSheet!S35</f>
        <v>0</v>
      </c>
      <c r="G126" s="1632">
        <f>GameSheet!T35</f>
        <v>0</v>
      </c>
      <c r="H126" s="1633"/>
      <c r="I126" s="951">
        <f>GameSheet!BG35</f>
        <v>1</v>
      </c>
      <c r="J126" s="1576" t="str">
        <f>GameSheet!AH35</f>
        <v>:</v>
      </c>
      <c r="K126" s="1577"/>
      <c r="L126" s="846">
        <f>GameSheet!AK35</f>
        <v>0</v>
      </c>
      <c r="M126" s="208" t="str">
        <f>IF(GameSheet!AL35="","",GameSheet!AL35)</f>
        <v/>
      </c>
      <c r="N126" s="1573">
        <f>GameSheet!AM35</f>
        <v>0</v>
      </c>
      <c r="O126" s="1573"/>
      <c r="P126" s="1573"/>
      <c r="Q126" s="1571" t="str">
        <f>GameSheet!AQ35</f>
        <v>:</v>
      </c>
      <c r="R126" s="1571"/>
      <c r="S126" s="1571" t="str">
        <f>GameSheet!AS35</f>
        <v>:</v>
      </c>
      <c r="T126" s="1578"/>
      <c r="V126" s="919" t="str">
        <f t="shared" si="42"/>
        <v/>
      </c>
      <c r="W126" s="920" t="str">
        <f t="shared" si="43"/>
        <v/>
      </c>
      <c r="X126" s="920" t="str">
        <f t="shared" si="44"/>
        <v/>
      </c>
      <c r="Y126" s="920" t="str">
        <f t="shared" si="45"/>
        <v/>
      </c>
      <c r="Z126" s="921" t="str">
        <f t="shared" si="46"/>
        <v/>
      </c>
      <c r="AB126" s="919" t="str">
        <f t="shared" ref="AB126:AB172" si="47">IF($I126=1,$M126,"")</f>
        <v/>
      </c>
      <c r="AC126" s="920" t="str">
        <f>IF($I126=2,$M126,"")</f>
        <v/>
      </c>
      <c r="AD126" s="920" t="str">
        <f t="shared" ref="AD126:AD172" si="48">IF($I126=3,$M126,"")</f>
        <v/>
      </c>
      <c r="AE126" s="920" t="str">
        <f t="shared" ref="AE126:AE172" si="49">IF($I126="OT",$M126,"")</f>
        <v/>
      </c>
      <c r="AF126" s="921" t="str">
        <f t="shared" ref="AF126:AF172" si="50">IF($I126="PSS",$M126,"")</f>
        <v/>
      </c>
      <c r="AL126" s="858" t="str">
        <f>IF(Reverse!A76="","",Reverse!A76)</f>
        <v/>
      </c>
      <c r="AM126" s="847" t="str">
        <f>IF(Reverse!B76="","",Reverse!B76)</f>
        <v/>
      </c>
      <c r="AN126" s="847" t="str">
        <f>IF(Reverse!C76="","",Reverse!C76)</f>
        <v/>
      </c>
      <c r="AO126" s="847" t="str">
        <f>IF(Reverse!D76="","",Reverse!D76)</f>
        <v/>
      </c>
      <c r="AP126" s="1595" t="str">
        <f>Reverse!E76</f>
        <v>:</v>
      </c>
      <c r="AQ126" s="1580"/>
    </row>
    <row r="127" spans="1:44" x14ac:dyDescent="0.2">
      <c r="A127" s="354" t="str">
        <f>IF(GameSheet!M36="","",GameSheet!M36)</f>
        <v/>
      </c>
      <c r="B127" s="1571" t="str">
        <f>GameSheet!N36</f>
        <v>:</v>
      </c>
      <c r="C127" s="1572"/>
      <c r="D127" s="846">
        <f>GameSheet!Q36</f>
        <v>0</v>
      </c>
      <c r="E127" s="846">
        <f>GameSheet!R36</f>
        <v>0</v>
      </c>
      <c r="F127" s="846">
        <f>GameSheet!S36</f>
        <v>0</v>
      </c>
      <c r="G127" s="1632">
        <f>GameSheet!T36</f>
        <v>0</v>
      </c>
      <c r="H127" s="1633"/>
      <c r="I127" s="951">
        <f>GameSheet!BG36</f>
        <v>0</v>
      </c>
      <c r="J127" s="1576" t="str">
        <f>GameSheet!AH36</f>
        <v>:</v>
      </c>
      <c r="K127" s="1577"/>
      <c r="L127" s="846">
        <f>GameSheet!AK36</f>
        <v>0</v>
      </c>
      <c r="M127" s="208" t="str">
        <f>IF(GameSheet!AL36="","",GameSheet!AL36)</f>
        <v/>
      </c>
      <c r="N127" s="1573">
        <f>GameSheet!AM36</f>
        <v>0</v>
      </c>
      <c r="O127" s="1573"/>
      <c r="P127" s="1573"/>
      <c r="Q127" s="1571" t="str">
        <f>GameSheet!AQ36</f>
        <v>:</v>
      </c>
      <c r="R127" s="1571"/>
      <c r="S127" s="1571" t="str">
        <f>GameSheet!AS36</f>
        <v>:</v>
      </c>
      <c r="T127" s="1578"/>
      <c r="V127" s="919" t="str">
        <f t="shared" si="42"/>
        <v/>
      </c>
      <c r="W127" s="920" t="str">
        <f t="shared" si="43"/>
        <v/>
      </c>
      <c r="X127" s="920" t="str">
        <f t="shared" si="44"/>
        <v/>
      </c>
      <c r="Y127" s="920" t="str">
        <f t="shared" si="45"/>
        <v/>
      </c>
      <c r="Z127" s="921" t="str">
        <f t="shared" si="46"/>
        <v/>
      </c>
      <c r="AB127" s="919" t="str">
        <f t="shared" si="47"/>
        <v/>
      </c>
      <c r="AC127" s="920" t="str">
        <f t="shared" ref="AC127:AC172" si="51">IF($I127=2,$M127,"")</f>
        <v/>
      </c>
      <c r="AD127" s="920" t="str">
        <f t="shared" si="48"/>
        <v/>
      </c>
      <c r="AE127" s="920" t="str">
        <f t="shared" si="49"/>
        <v/>
      </c>
      <c r="AF127" s="921" t="str">
        <f t="shared" si="50"/>
        <v/>
      </c>
      <c r="AL127" s="858" t="str">
        <f>IF(Reverse!A77="","",Reverse!A77)</f>
        <v/>
      </c>
      <c r="AM127" s="847" t="str">
        <f>IF(Reverse!B77="","",Reverse!B77)</f>
        <v/>
      </c>
      <c r="AN127" s="847" t="str">
        <f>IF(Reverse!C77="","",Reverse!C77)</f>
        <v/>
      </c>
      <c r="AO127" s="847" t="str">
        <f>IF(Reverse!D77="","",Reverse!D77)</f>
        <v/>
      </c>
      <c r="AP127" s="1595" t="str">
        <f>Reverse!E77</f>
        <v>:</v>
      </c>
      <c r="AQ127" s="1580"/>
    </row>
    <row r="128" spans="1:44" x14ac:dyDescent="0.2">
      <c r="A128" s="354" t="str">
        <f>IF(GameSheet!M37="","",GameSheet!M37)</f>
        <v/>
      </c>
      <c r="B128" s="1571" t="str">
        <f>GameSheet!N37</f>
        <v>:</v>
      </c>
      <c r="C128" s="1572"/>
      <c r="D128" s="846">
        <f>GameSheet!Q37</f>
        <v>0</v>
      </c>
      <c r="E128" s="846">
        <f>GameSheet!R37</f>
        <v>0</v>
      </c>
      <c r="F128" s="846">
        <f>GameSheet!S37</f>
        <v>0</v>
      </c>
      <c r="G128" s="1632">
        <f>GameSheet!T37</f>
        <v>0</v>
      </c>
      <c r="H128" s="1633"/>
      <c r="I128" s="951">
        <f>GameSheet!BG37</f>
        <v>0</v>
      </c>
      <c r="J128" s="1576" t="str">
        <f>GameSheet!AH37</f>
        <v>:</v>
      </c>
      <c r="K128" s="1577"/>
      <c r="L128" s="846">
        <f>GameSheet!AK37</f>
        <v>0</v>
      </c>
      <c r="M128" s="208" t="str">
        <f>IF(GameSheet!AL37="","",GameSheet!AL37)</f>
        <v/>
      </c>
      <c r="N128" s="1573">
        <f>GameSheet!AM37</f>
        <v>0</v>
      </c>
      <c r="O128" s="1573"/>
      <c r="P128" s="1573"/>
      <c r="Q128" s="1571" t="str">
        <f>GameSheet!AQ37</f>
        <v>:</v>
      </c>
      <c r="R128" s="1571"/>
      <c r="S128" s="1571" t="str">
        <f>GameSheet!AS37</f>
        <v>:</v>
      </c>
      <c r="T128" s="1578"/>
      <c r="V128" s="919" t="str">
        <f t="shared" si="42"/>
        <v/>
      </c>
      <c r="W128" s="920" t="str">
        <f t="shared" si="43"/>
        <v/>
      </c>
      <c r="X128" s="920" t="str">
        <f t="shared" si="44"/>
        <v/>
      </c>
      <c r="Y128" s="920" t="str">
        <f t="shared" si="45"/>
        <v/>
      </c>
      <c r="Z128" s="921" t="str">
        <f t="shared" si="46"/>
        <v/>
      </c>
      <c r="AB128" s="919" t="str">
        <f t="shared" si="47"/>
        <v/>
      </c>
      <c r="AC128" s="920" t="str">
        <f t="shared" si="51"/>
        <v/>
      </c>
      <c r="AD128" s="920" t="str">
        <f t="shared" si="48"/>
        <v/>
      </c>
      <c r="AE128" s="920" t="str">
        <f t="shared" si="49"/>
        <v/>
      </c>
      <c r="AF128" s="921" t="str">
        <f t="shared" si="50"/>
        <v/>
      </c>
      <c r="AL128" s="858" t="str">
        <f>IF(Reverse!A78="","",Reverse!A78)</f>
        <v/>
      </c>
      <c r="AM128" s="847" t="str">
        <f>IF(Reverse!B78="","",Reverse!B78)</f>
        <v/>
      </c>
      <c r="AN128" s="847" t="str">
        <f>IF(Reverse!C78="","",Reverse!C78)</f>
        <v/>
      </c>
      <c r="AO128" s="847" t="str">
        <f>IF(Reverse!D78="","",Reverse!D78)</f>
        <v/>
      </c>
      <c r="AP128" s="1595" t="str">
        <f>Reverse!E78</f>
        <v>:</v>
      </c>
      <c r="AQ128" s="1580"/>
    </row>
    <row r="129" spans="1:43" x14ac:dyDescent="0.2">
      <c r="A129" s="354" t="str">
        <f>IF(GameSheet!M38="","",GameSheet!M38)</f>
        <v/>
      </c>
      <c r="B129" s="1571" t="str">
        <f>GameSheet!N38</f>
        <v>:</v>
      </c>
      <c r="C129" s="1572"/>
      <c r="D129" s="846">
        <f>GameSheet!Q38</f>
        <v>0</v>
      </c>
      <c r="E129" s="846">
        <f>GameSheet!R38</f>
        <v>0</v>
      </c>
      <c r="F129" s="846">
        <f>GameSheet!S38</f>
        <v>0</v>
      </c>
      <c r="G129" s="1632">
        <f>GameSheet!T38</f>
        <v>0</v>
      </c>
      <c r="H129" s="1633"/>
      <c r="I129" s="951">
        <f>GameSheet!BG38</f>
        <v>0</v>
      </c>
      <c r="J129" s="1576" t="str">
        <f>GameSheet!AH38</f>
        <v>:</v>
      </c>
      <c r="K129" s="1577"/>
      <c r="L129" s="846">
        <f>GameSheet!AK38</f>
        <v>0</v>
      </c>
      <c r="M129" s="208" t="str">
        <f>IF(GameSheet!AL38="","",GameSheet!AL38)</f>
        <v/>
      </c>
      <c r="N129" s="1573">
        <f>GameSheet!AM38</f>
        <v>0</v>
      </c>
      <c r="O129" s="1573"/>
      <c r="P129" s="1573"/>
      <c r="Q129" s="1571" t="str">
        <f>GameSheet!AQ38</f>
        <v>:</v>
      </c>
      <c r="R129" s="1571"/>
      <c r="S129" s="1571" t="str">
        <f>GameSheet!AS38</f>
        <v>:</v>
      </c>
      <c r="T129" s="1578"/>
      <c r="V129" s="919" t="str">
        <f t="shared" si="42"/>
        <v/>
      </c>
      <c r="W129" s="920" t="str">
        <f t="shared" si="43"/>
        <v/>
      </c>
      <c r="X129" s="920" t="str">
        <f t="shared" si="44"/>
        <v/>
      </c>
      <c r="Y129" s="920" t="str">
        <f t="shared" si="45"/>
        <v/>
      </c>
      <c r="Z129" s="921" t="str">
        <f t="shared" si="46"/>
        <v/>
      </c>
      <c r="AB129" s="919" t="str">
        <f t="shared" si="47"/>
        <v/>
      </c>
      <c r="AC129" s="920" t="str">
        <f t="shared" si="51"/>
        <v/>
      </c>
      <c r="AD129" s="920" t="str">
        <f t="shared" si="48"/>
        <v/>
      </c>
      <c r="AE129" s="920" t="str">
        <f t="shared" si="49"/>
        <v/>
      </c>
      <c r="AF129" s="921" t="str">
        <f t="shared" si="50"/>
        <v/>
      </c>
      <c r="AL129" s="859" t="str">
        <f>IF(Reverse!A79="","",Reverse!A79)</f>
        <v/>
      </c>
      <c r="AM129" s="848" t="str">
        <f>IF(Reverse!B79="","",Reverse!B79)</f>
        <v/>
      </c>
      <c r="AN129" s="848" t="str">
        <f>IF(Reverse!C79="","",Reverse!C79)</f>
        <v/>
      </c>
      <c r="AO129" s="848" t="str">
        <f>IF(Reverse!D79="","",Reverse!D79)</f>
        <v/>
      </c>
      <c r="AP129" s="1596" t="str">
        <f>Reverse!E79</f>
        <v>:</v>
      </c>
      <c r="AQ129" s="1582"/>
    </row>
    <row r="130" spans="1:43" x14ac:dyDescent="0.2">
      <c r="A130" s="354" t="str">
        <f>IF(GameSheet!M39="","",GameSheet!M39)</f>
        <v/>
      </c>
      <c r="B130" s="1571" t="str">
        <f>GameSheet!N39</f>
        <v>:</v>
      </c>
      <c r="C130" s="1572"/>
      <c r="D130" s="846">
        <f>GameSheet!Q39</f>
        <v>0</v>
      </c>
      <c r="E130" s="846">
        <f>GameSheet!R39</f>
        <v>0</v>
      </c>
      <c r="F130" s="846">
        <f>GameSheet!S39</f>
        <v>0</v>
      </c>
      <c r="G130" s="1632">
        <f>GameSheet!T39</f>
        <v>0</v>
      </c>
      <c r="H130" s="1633"/>
      <c r="I130" s="951">
        <f>GameSheet!BG39</f>
        <v>0</v>
      </c>
      <c r="J130" s="1576" t="str">
        <f>GameSheet!AH39</f>
        <v>:</v>
      </c>
      <c r="K130" s="1577"/>
      <c r="L130" s="846">
        <f>GameSheet!AK39</f>
        <v>0</v>
      </c>
      <c r="M130" s="208" t="str">
        <f>IF(GameSheet!AL39="","",GameSheet!AL39)</f>
        <v/>
      </c>
      <c r="N130" s="1573">
        <f>GameSheet!AM39</f>
        <v>0</v>
      </c>
      <c r="O130" s="1573"/>
      <c r="P130" s="1573"/>
      <c r="Q130" s="1571" t="str">
        <f>GameSheet!AQ39</f>
        <v>:</v>
      </c>
      <c r="R130" s="1571"/>
      <c r="S130" s="1571" t="str">
        <f>GameSheet!AS39</f>
        <v>:</v>
      </c>
      <c r="T130" s="1578"/>
      <c r="V130" s="919" t="str">
        <f t="shared" si="42"/>
        <v/>
      </c>
      <c r="W130" s="920" t="str">
        <f t="shared" si="43"/>
        <v/>
      </c>
      <c r="X130" s="920" t="str">
        <f t="shared" si="44"/>
        <v/>
      </c>
      <c r="Y130" s="920" t="str">
        <f t="shared" si="45"/>
        <v/>
      </c>
      <c r="Z130" s="921" t="str">
        <f t="shared" si="46"/>
        <v/>
      </c>
      <c r="AB130" s="919" t="str">
        <f t="shared" si="47"/>
        <v/>
      </c>
      <c r="AC130" s="920" t="str">
        <f t="shared" si="51"/>
        <v/>
      </c>
      <c r="AD130" s="920" t="str">
        <f t="shared" si="48"/>
        <v/>
      </c>
      <c r="AE130" s="920" t="str">
        <f t="shared" si="49"/>
        <v/>
      </c>
      <c r="AF130" s="921" t="str">
        <f t="shared" si="50"/>
        <v/>
      </c>
      <c r="AL130" s="502" t="str">
        <f>IF(Reverse!G75="","",Reverse!G75)</f>
        <v/>
      </c>
      <c r="AM130" s="849" t="str">
        <f>IF(Reverse!H75="","",Reverse!H75)</f>
        <v/>
      </c>
      <c r="AN130" s="849" t="str">
        <f>IF(Reverse!I75="","",Reverse!I75)</f>
        <v/>
      </c>
      <c r="AO130" s="849" t="str">
        <f>IF(Reverse!J75="","",Reverse!J75)</f>
        <v/>
      </c>
      <c r="AP130" s="1591" t="str">
        <f>Reverse!K75</f>
        <v>:</v>
      </c>
      <c r="AQ130" s="1584"/>
    </row>
    <row r="131" spans="1:43" x14ac:dyDescent="0.2">
      <c r="A131" s="354" t="str">
        <f>IF(GameSheet!M40="","",GameSheet!M40)</f>
        <v/>
      </c>
      <c r="B131" s="1571" t="str">
        <f>GameSheet!N40</f>
        <v>:</v>
      </c>
      <c r="C131" s="1572"/>
      <c r="D131" s="846">
        <f>GameSheet!Q40</f>
        <v>0</v>
      </c>
      <c r="E131" s="846">
        <f>GameSheet!R40</f>
        <v>0</v>
      </c>
      <c r="F131" s="846">
        <f>GameSheet!S40</f>
        <v>0</v>
      </c>
      <c r="G131" s="1632">
        <f>GameSheet!T40</f>
        <v>0</v>
      </c>
      <c r="H131" s="1633"/>
      <c r="I131" s="951">
        <f>GameSheet!BG40</f>
        <v>0</v>
      </c>
      <c r="J131" s="1576" t="str">
        <f>GameSheet!AH40</f>
        <v>:</v>
      </c>
      <c r="K131" s="1577"/>
      <c r="L131" s="846">
        <f>GameSheet!AK40</f>
        <v>0</v>
      </c>
      <c r="M131" s="208" t="str">
        <f>IF(GameSheet!AL40="","",GameSheet!AL40)</f>
        <v/>
      </c>
      <c r="N131" s="1573">
        <f>GameSheet!AM40</f>
        <v>0</v>
      </c>
      <c r="O131" s="1573"/>
      <c r="P131" s="1573"/>
      <c r="Q131" s="1571" t="str">
        <f>GameSheet!AQ40</f>
        <v>:</v>
      </c>
      <c r="R131" s="1571"/>
      <c r="S131" s="1571" t="str">
        <f>GameSheet!AS40</f>
        <v>:</v>
      </c>
      <c r="T131" s="1578"/>
      <c r="V131" s="919" t="str">
        <f t="shared" si="42"/>
        <v/>
      </c>
      <c r="W131" s="920" t="str">
        <f t="shared" si="43"/>
        <v/>
      </c>
      <c r="X131" s="920" t="str">
        <f t="shared" si="44"/>
        <v/>
      </c>
      <c r="Y131" s="920" t="str">
        <f t="shared" si="45"/>
        <v/>
      </c>
      <c r="Z131" s="921" t="str">
        <f t="shared" si="46"/>
        <v/>
      </c>
      <c r="AB131" s="919" t="str">
        <f t="shared" si="47"/>
        <v/>
      </c>
      <c r="AC131" s="920" t="str">
        <f t="shared" si="51"/>
        <v/>
      </c>
      <c r="AD131" s="920" t="str">
        <f t="shared" si="48"/>
        <v/>
      </c>
      <c r="AE131" s="920" t="str">
        <f t="shared" si="49"/>
        <v/>
      </c>
      <c r="AF131" s="921" t="str">
        <f t="shared" si="50"/>
        <v/>
      </c>
      <c r="AL131" s="858" t="str">
        <f>IF(Reverse!G76="","",Reverse!G76)</f>
        <v/>
      </c>
      <c r="AM131" s="847" t="str">
        <f>IF(Reverse!H76="","",Reverse!H76)</f>
        <v/>
      </c>
      <c r="AN131" s="847" t="str">
        <f>IF(Reverse!I76="","",Reverse!I76)</f>
        <v/>
      </c>
      <c r="AO131" s="847" t="str">
        <f>IF(Reverse!J76="","",Reverse!J76)</f>
        <v/>
      </c>
      <c r="AP131" s="1589" t="str">
        <f>Reverse!K76</f>
        <v>:</v>
      </c>
      <c r="AQ131" s="1580"/>
    </row>
    <row r="132" spans="1:43" x14ac:dyDescent="0.2">
      <c r="A132" s="354" t="str">
        <f>IF(GameSheet!M41="","",GameSheet!M41)</f>
        <v/>
      </c>
      <c r="B132" s="1571" t="str">
        <f>GameSheet!N41</f>
        <v>:</v>
      </c>
      <c r="C132" s="1572"/>
      <c r="D132" s="846">
        <f>GameSheet!Q41</f>
        <v>0</v>
      </c>
      <c r="E132" s="846">
        <f>GameSheet!R41</f>
        <v>0</v>
      </c>
      <c r="F132" s="846">
        <f>GameSheet!S41</f>
        <v>0</v>
      </c>
      <c r="G132" s="1632">
        <f>GameSheet!T41</f>
        <v>0</v>
      </c>
      <c r="H132" s="1633"/>
      <c r="I132" s="951">
        <f>GameSheet!BG41</f>
        <v>0</v>
      </c>
      <c r="J132" s="1576" t="str">
        <f>GameSheet!AH41</f>
        <v>:</v>
      </c>
      <c r="K132" s="1577"/>
      <c r="L132" s="846">
        <f>GameSheet!AK41</f>
        <v>0</v>
      </c>
      <c r="M132" s="208" t="str">
        <f>IF(GameSheet!AL41="","",GameSheet!AL41)</f>
        <v/>
      </c>
      <c r="N132" s="1573">
        <f>GameSheet!AM41</f>
        <v>0</v>
      </c>
      <c r="O132" s="1573"/>
      <c r="P132" s="1573"/>
      <c r="Q132" s="1571" t="str">
        <f>GameSheet!AQ41</f>
        <v>:</v>
      </c>
      <c r="R132" s="1571"/>
      <c r="S132" s="1571" t="str">
        <f>GameSheet!AS41</f>
        <v>:</v>
      </c>
      <c r="T132" s="1578"/>
      <c r="V132" s="919" t="str">
        <f t="shared" si="42"/>
        <v/>
      </c>
      <c r="W132" s="920" t="str">
        <f t="shared" si="43"/>
        <v/>
      </c>
      <c r="X132" s="920" t="str">
        <f t="shared" si="44"/>
        <v/>
      </c>
      <c r="Y132" s="920" t="str">
        <f t="shared" si="45"/>
        <v/>
      </c>
      <c r="Z132" s="921" t="str">
        <f t="shared" si="46"/>
        <v/>
      </c>
      <c r="AB132" s="919" t="str">
        <f t="shared" si="47"/>
        <v/>
      </c>
      <c r="AC132" s="920" t="str">
        <f t="shared" si="51"/>
        <v/>
      </c>
      <c r="AD132" s="920" t="str">
        <f t="shared" si="48"/>
        <v/>
      </c>
      <c r="AE132" s="920" t="str">
        <f t="shared" si="49"/>
        <v/>
      </c>
      <c r="AF132" s="921" t="str">
        <f t="shared" si="50"/>
        <v/>
      </c>
      <c r="AL132" s="858" t="str">
        <f>IF(Reverse!G77="","",Reverse!G77)</f>
        <v/>
      </c>
      <c r="AM132" s="847" t="str">
        <f>IF(Reverse!H77="","",Reverse!H77)</f>
        <v/>
      </c>
      <c r="AN132" s="847" t="str">
        <f>IF(Reverse!I77="","",Reverse!I77)</f>
        <v/>
      </c>
      <c r="AO132" s="847" t="str">
        <f>IF(Reverse!J77="","",Reverse!J77)</f>
        <v/>
      </c>
      <c r="AP132" s="1589" t="str">
        <f>Reverse!K77</f>
        <v>:</v>
      </c>
      <c r="AQ132" s="1580"/>
    </row>
    <row r="133" spans="1:43" x14ac:dyDescent="0.2">
      <c r="A133" s="354" t="str">
        <f>IF(GameSheet!M42="","",GameSheet!M42)</f>
        <v/>
      </c>
      <c r="B133" s="1571" t="str">
        <f>GameSheet!N42</f>
        <v>:</v>
      </c>
      <c r="C133" s="1572"/>
      <c r="D133" s="846">
        <f>GameSheet!Q42</f>
        <v>0</v>
      </c>
      <c r="E133" s="846">
        <f>GameSheet!R42</f>
        <v>0</v>
      </c>
      <c r="F133" s="846">
        <f>GameSheet!S42</f>
        <v>0</v>
      </c>
      <c r="G133" s="1632">
        <f>GameSheet!T42</f>
        <v>0</v>
      </c>
      <c r="H133" s="1633"/>
      <c r="I133" s="951">
        <f>GameSheet!BG42</f>
        <v>0</v>
      </c>
      <c r="J133" s="1576" t="str">
        <f>GameSheet!AH42</f>
        <v>:</v>
      </c>
      <c r="K133" s="1577"/>
      <c r="L133" s="846">
        <f>GameSheet!AK42</f>
        <v>0</v>
      </c>
      <c r="M133" s="208" t="str">
        <f>IF(GameSheet!AL42="","",GameSheet!AL42)</f>
        <v/>
      </c>
      <c r="N133" s="1573">
        <f>GameSheet!AM42</f>
        <v>0</v>
      </c>
      <c r="O133" s="1573"/>
      <c r="P133" s="1573"/>
      <c r="Q133" s="1571" t="str">
        <f>GameSheet!AQ42</f>
        <v>:</v>
      </c>
      <c r="R133" s="1571"/>
      <c r="S133" s="1571" t="str">
        <f>GameSheet!AS42</f>
        <v>:</v>
      </c>
      <c r="T133" s="1578"/>
      <c r="V133" s="919" t="str">
        <f t="shared" si="42"/>
        <v/>
      </c>
      <c r="W133" s="920" t="str">
        <f t="shared" si="43"/>
        <v/>
      </c>
      <c r="X133" s="920" t="str">
        <f t="shared" si="44"/>
        <v/>
      </c>
      <c r="Y133" s="920" t="str">
        <f t="shared" si="45"/>
        <v/>
      </c>
      <c r="Z133" s="921" t="str">
        <f t="shared" si="46"/>
        <v/>
      </c>
      <c r="AB133" s="919" t="str">
        <f t="shared" si="47"/>
        <v/>
      </c>
      <c r="AC133" s="920" t="str">
        <f t="shared" si="51"/>
        <v/>
      </c>
      <c r="AD133" s="920" t="str">
        <f t="shared" si="48"/>
        <v/>
      </c>
      <c r="AE133" s="920" t="str">
        <f t="shared" si="49"/>
        <v/>
      </c>
      <c r="AF133" s="921" t="str">
        <f t="shared" si="50"/>
        <v/>
      </c>
      <c r="AL133" s="858" t="str">
        <f>IF(Reverse!G78="","",Reverse!G78)</f>
        <v/>
      </c>
      <c r="AM133" s="847" t="str">
        <f>IF(Reverse!H78="","",Reverse!H78)</f>
        <v/>
      </c>
      <c r="AN133" s="847" t="str">
        <f>IF(Reverse!I78="","",Reverse!I78)</f>
        <v/>
      </c>
      <c r="AO133" s="847" t="str">
        <f>IF(Reverse!J78="","",Reverse!J78)</f>
        <v/>
      </c>
      <c r="AP133" s="1589" t="str">
        <f>Reverse!K78</f>
        <v>:</v>
      </c>
      <c r="AQ133" s="1580"/>
    </row>
    <row r="134" spans="1:43" x14ac:dyDescent="0.2">
      <c r="A134" s="354" t="str">
        <f>IF(GameSheet!M43="","",GameSheet!M43)</f>
        <v/>
      </c>
      <c r="B134" s="1571" t="str">
        <f>GameSheet!N43</f>
        <v>:</v>
      </c>
      <c r="C134" s="1572"/>
      <c r="D134" s="846">
        <f>GameSheet!Q43</f>
        <v>0</v>
      </c>
      <c r="E134" s="846">
        <f>GameSheet!R43</f>
        <v>0</v>
      </c>
      <c r="F134" s="846">
        <f>GameSheet!S43</f>
        <v>0</v>
      </c>
      <c r="G134" s="1632">
        <f>GameSheet!T43</f>
        <v>0</v>
      </c>
      <c r="H134" s="1633"/>
      <c r="I134" s="951">
        <f>GameSheet!BG43</f>
        <v>0</v>
      </c>
      <c r="J134" s="1576" t="str">
        <f>GameSheet!AH43</f>
        <v>:</v>
      </c>
      <c r="K134" s="1577"/>
      <c r="L134" s="846">
        <f>GameSheet!AK43</f>
        <v>0</v>
      </c>
      <c r="M134" s="208" t="str">
        <f>IF(GameSheet!AL43="","",GameSheet!AL43)</f>
        <v/>
      </c>
      <c r="N134" s="1573">
        <f>GameSheet!AM43</f>
        <v>0</v>
      </c>
      <c r="O134" s="1573"/>
      <c r="P134" s="1573"/>
      <c r="Q134" s="1571" t="str">
        <f>GameSheet!AQ43</f>
        <v>:</v>
      </c>
      <c r="R134" s="1571"/>
      <c r="S134" s="1571" t="str">
        <f>GameSheet!AS43</f>
        <v>:</v>
      </c>
      <c r="T134" s="1578"/>
      <c r="V134" s="919" t="str">
        <f t="shared" si="42"/>
        <v/>
      </c>
      <c r="W134" s="920" t="str">
        <f t="shared" si="43"/>
        <v/>
      </c>
      <c r="X134" s="920" t="str">
        <f t="shared" si="44"/>
        <v/>
      </c>
      <c r="Y134" s="920" t="str">
        <f t="shared" si="45"/>
        <v/>
      </c>
      <c r="Z134" s="921" t="str">
        <f t="shared" si="46"/>
        <v/>
      </c>
      <c r="AB134" s="919" t="str">
        <f t="shared" si="47"/>
        <v/>
      </c>
      <c r="AC134" s="920" t="str">
        <f t="shared" si="51"/>
        <v/>
      </c>
      <c r="AD134" s="920" t="str">
        <f t="shared" si="48"/>
        <v/>
      </c>
      <c r="AE134" s="920" t="str">
        <f t="shared" si="49"/>
        <v/>
      </c>
      <c r="AF134" s="921" t="str">
        <f t="shared" si="50"/>
        <v/>
      </c>
      <c r="AL134" s="859" t="str">
        <f>IF(Reverse!G79="","",Reverse!G79)</f>
        <v/>
      </c>
      <c r="AM134" s="848" t="str">
        <f>IF(Reverse!H79="","",Reverse!H79)</f>
        <v/>
      </c>
      <c r="AN134" s="848" t="str">
        <f>IF(Reverse!I79="","",Reverse!I79)</f>
        <v/>
      </c>
      <c r="AO134" s="848" t="str">
        <f>IF(Reverse!J79="","",Reverse!J79)</f>
        <v/>
      </c>
      <c r="AP134" s="1590" t="str">
        <f>Reverse!K79</f>
        <v>:</v>
      </c>
      <c r="AQ134" s="1582"/>
    </row>
    <row r="135" spans="1:43" x14ac:dyDescent="0.2">
      <c r="A135" s="354" t="str">
        <f>IF(GameSheet!M44="","",GameSheet!M44)</f>
        <v/>
      </c>
      <c r="B135" s="1571" t="str">
        <f>GameSheet!N44</f>
        <v>:</v>
      </c>
      <c r="C135" s="1572"/>
      <c r="D135" s="846">
        <f>GameSheet!Q44</f>
        <v>0</v>
      </c>
      <c r="E135" s="846">
        <f>GameSheet!R44</f>
        <v>0</v>
      </c>
      <c r="F135" s="846">
        <f>GameSheet!S44</f>
        <v>0</v>
      </c>
      <c r="G135" s="1632">
        <f>GameSheet!T44</f>
        <v>0</v>
      </c>
      <c r="H135" s="1633"/>
      <c r="I135" s="951">
        <f>GameSheet!BG44</f>
        <v>0</v>
      </c>
      <c r="J135" s="1576" t="str">
        <f>GameSheet!AH44</f>
        <v>:</v>
      </c>
      <c r="K135" s="1577"/>
      <c r="L135" s="846">
        <f>GameSheet!AK44</f>
        <v>0</v>
      </c>
      <c r="M135" s="208" t="str">
        <f>IF(GameSheet!AL44="","",GameSheet!AL44)</f>
        <v/>
      </c>
      <c r="N135" s="1573">
        <f>GameSheet!AM44</f>
        <v>0</v>
      </c>
      <c r="O135" s="1573"/>
      <c r="P135" s="1573"/>
      <c r="Q135" s="1571" t="str">
        <f>GameSheet!AQ44</f>
        <v>:</v>
      </c>
      <c r="R135" s="1571"/>
      <c r="S135" s="1571" t="str">
        <f>GameSheet!AS44</f>
        <v>:</v>
      </c>
      <c r="T135" s="1578"/>
      <c r="V135" s="919" t="str">
        <f t="shared" si="42"/>
        <v/>
      </c>
      <c r="W135" s="920" t="str">
        <f t="shared" si="43"/>
        <v/>
      </c>
      <c r="X135" s="920" t="str">
        <f t="shared" si="44"/>
        <v/>
      </c>
      <c r="Y135" s="920" t="str">
        <f t="shared" si="45"/>
        <v/>
      </c>
      <c r="Z135" s="921" t="str">
        <f t="shared" si="46"/>
        <v/>
      </c>
      <c r="AB135" s="919" t="str">
        <f t="shared" si="47"/>
        <v/>
      </c>
      <c r="AC135" s="920" t="str">
        <f t="shared" si="51"/>
        <v/>
      </c>
      <c r="AD135" s="920" t="str">
        <f t="shared" si="48"/>
        <v/>
      </c>
      <c r="AE135" s="920" t="str">
        <f t="shared" si="49"/>
        <v/>
      </c>
      <c r="AF135" s="921" t="str">
        <f t="shared" si="50"/>
        <v/>
      </c>
      <c r="AL135" s="502" t="str">
        <f>IF(Reverse!M75="","",Reverse!M75)</f>
        <v/>
      </c>
      <c r="AM135" s="849" t="str">
        <f>IF(Reverse!N75="","",Reverse!N75)</f>
        <v/>
      </c>
      <c r="AN135" s="849" t="str">
        <f>IF(Reverse!O75="","",Reverse!O75)</f>
        <v/>
      </c>
      <c r="AO135" s="849" t="str">
        <f>IF(Reverse!P75="","",Reverse!P75)</f>
        <v/>
      </c>
      <c r="AP135" s="1591" t="str">
        <f>Reverse!Q75</f>
        <v>:</v>
      </c>
      <c r="AQ135" s="1584"/>
    </row>
    <row r="136" spans="1:43" x14ac:dyDescent="0.2">
      <c r="A136" s="354" t="str">
        <f>IF(GameSheet!M45="","",GameSheet!M45)</f>
        <v/>
      </c>
      <c r="B136" s="1571" t="str">
        <f>GameSheet!N45</f>
        <v>:</v>
      </c>
      <c r="C136" s="1572"/>
      <c r="D136" s="846">
        <f>GameSheet!Q45</f>
        <v>0</v>
      </c>
      <c r="E136" s="846">
        <f>GameSheet!R45</f>
        <v>0</v>
      </c>
      <c r="F136" s="846">
        <f>GameSheet!S45</f>
        <v>0</v>
      </c>
      <c r="G136" s="1632">
        <f>GameSheet!T45</f>
        <v>0</v>
      </c>
      <c r="H136" s="1633"/>
      <c r="I136" s="951">
        <f>GameSheet!BG45</f>
        <v>0</v>
      </c>
      <c r="J136" s="1576" t="str">
        <f>GameSheet!AH45</f>
        <v>:</v>
      </c>
      <c r="K136" s="1577"/>
      <c r="L136" s="846">
        <f>GameSheet!AK45</f>
        <v>0</v>
      </c>
      <c r="M136" s="208" t="str">
        <f>IF(GameSheet!AL45="","",GameSheet!AL45)</f>
        <v/>
      </c>
      <c r="N136" s="1573">
        <f>GameSheet!AM45</f>
        <v>0</v>
      </c>
      <c r="O136" s="1573"/>
      <c r="P136" s="1573"/>
      <c r="Q136" s="1571" t="str">
        <f>GameSheet!AQ45</f>
        <v>:</v>
      </c>
      <c r="R136" s="1571"/>
      <c r="S136" s="1571" t="str">
        <f>GameSheet!AS45</f>
        <v>:</v>
      </c>
      <c r="T136" s="1578"/>
      <c r="V136" s="919" t="str">
        <f t="shared" si="42"/>
        <v/>
      </c>
      <c r="W136" s="920" t="str">
        <f t="shared" si="43"/>
        <v/>
      </c>
      <c r="X136" s="920" t="str">
        <f t="shared" si="44"/>
        <v/>
      </c>
      <c r="Y136" s="920" t="str">
        <f t="shared" si="45"/>
        <v/>
      </c>
      <c r="Z136" s="921" t="str">
        <f t="shared" si="46"/>
        <v/>
      </c>
      <c r="AB136" s="919" t="str">
        <f t="shared" si="47"/>
        <v/>
      </c>
      <c r="AC136" s="920" t="str">
        <f t="shared" si="51"/>
        <v/>
      </c>
      <c r="AD136" s="920" t="str">
        <f t="shared" si="48"/>
        <v/>
      </c>
      <c r="AE136" s="920" t="str">
        <f t="shared" si="49"/>
        <v/>
      </c>
      <c r="AF136" s="921" t="str">
        <f t="shared" si="50"/>
        <v/>
      </c>
      <c r="AL136" s="858" t="str">
        <f>IF(Reverse!M76="","",Reverse!M76)</f>
        <v/>
      </c>
      <c r="AM136" s="847" t="str">
        <f>IF(Reverse!N76="","",Reverse!N76)</f>
        <v/>
      </c>
      <c r="AN136" s="847" t="str">
        <f>IF(Reverse!O76="","",Reverse!O76)</f>
        <v/>
      </c>
      <c r="AO136" s="847" t="str">
        <f>IF(Reverse!P76="","",Reverse!P76)</f>
        <v/>
      </c>
      <c r="AP136" s="1589" t="str">
        <f>Reverse!Q76</f>
        <v>:</v>
      </c>
      <c r="AQ136" s="1580"/>
    </row>
    <row r="137" spans="1:43" x14ac:dyDescent="0.2">
      <c r="A137" s="354" t="str">
        <f>IF(GameSheet!M46="","",GameSheet!M46)</f>
        <v/>
      </c>
      <c r="B137" s="1571" t="str">
        <f>GameSheet!N46</f>
        <v>:</v>
      </c>
      <c r="C137" s="1572"/>
      <c r="D137" s="846">
        <f>GameSheet!Q46</f>
        <v>0</v>
      </c>
      <c r="E137" s="846">
        <f>GameSheet!R46</f>
        <v>0</v>
      </c>
      <c r="F137" s="846">
        <f>GameSheet!S46</f>
        <v>0</v>
      </c>
      <c r="G137" s="1632">
        <f>GameSheet!T46</f>
        <v>0</v>
      </c>
      <c r="H137" s="1633"/>
      <c r="I137" s="951">
        <f>GameSheet!BG46</f>
        <v>0</v>
      </c>
      <c r="J137" s="1576" t="str">
        <f>GameSheet!AH46</f>
        <v>:</v>
      </c>
      <c r="K137" s="1577"/>
      <c r="L137" s="846">
        <f>GameSheet!AK46</f>
        <v>0</v>
      </c>
      <c r="M137" s="208" t="str">
        <f>IF(GameSheet!AL46="","",GameSheet!AL46)</f>
        <v/>
      </c>
      <c r="N137" s="1573">
        <f>GameSheet!AM46</f>
        <v>0</v>
      </c>
      <c r="O137" s="1573"/>
      <c r="P137" s="1573"/>
      <c r="Q137" s="1571" t="str">
        <f>GameSheet!AQ46</f>
        <v>:</v>
      </c>
      <c r="R137" s="1571"/>
      <c r="S137" s="1571" t="str">
        <f>GameSheet!AS46</f>
        <v>:</v>
      </c>
      <c r="T137" s="1578"/>
      <c r="V137" s="919" t="str">
        <f t="shared" si="42"/>
        <v/>
      </c>
      <c r="W137" s="920" t="str">
        <f t="shared" si="43"/>
        <v/>
      </c>
      <c r="X137" s="920" t="str">
        <f t="shared" si="44"/>
        <v/>
      </c>
      <c r="Y137" s="920" t="str">
        <f t="shared" si="45"/>
        <v/>
      </c>
      <c r="Z137" s="921" t="str">
        <f t="shared" si="46"/>
        <v/>
      </c>
      <c r="AB137" s="919" t="str">
        <f t="shared" si="47"/>
        <v/>
      </c>
      <c r="AC137" s="920" t="str">
        <f t="shared" si="51"/>
        <v/>
      </c>
      <c r="AD137" s="920" t="str">
        <f t="shared" si="48"/>
        <v/>
      </c>
      <c r="AE137" s="920" t="str">
        <f t="shared" si="49"/>
        <v/>
      </c>
      <c r="AF137" s="921" t="str">
        <f t="shared" si="50"/>
        <v/>
      </c>
      <c r="AL137" s="858" t="str">
        <f>IF(Reverse!M77="","",Reverse!M77)</f>
        <v/>
      </c>
      <c r="AM137" s="847" t="str">
        <f>IF(Reverse!N77="","",Reverse!N77)</f>
        <v/>
      </c>
      <c r="AN137" s="847" t="str">
        <f>IF(Reverse!O77="","",Reverse!O77)</f>
        <v/>
      </c>
      <c r="AO137" s="847" t="str">
        <f>IF(Reverse!P77="","",Reverse!P77)</f>
        <v/>
      </c>
      <c r="AP137" s="1589" t="str">
        <f>Reverse!Q77</f>
        <v>:</v>
      </c>
      <c r="AQ137" s="1580"/>
    </row>
    <row r="138" spans="1:43" x14ac:dyDescent="0.2">
      <c r="A138" s="354" t="str">
        <f>IF(GameSheet!M47="","",GameSheet!M47)</f>
        <v/>
      </c>
      <c r="B138" s="1571" t="str">
        <f>GameSheet!N47</f>
        <v>:</v>
      </c>
      <c r="C138" s="1572"/>
      <c r="D138" s="846">
        <f>GameSheet!Q47</f>
        <v>0</v>
      </c>
      <c r="E138" s="846">
        <f>GameSheet!R47</f>
        <v>0</v>
      </c>
      <c r="F138" s="846">
        <f>GameSheet!S47</f>
        <v>0</v>
      </c>
      <c r="G138" s="1632">
        <f>GameSheet!T47</f>
        <v>0</v>
      </c>
      <c r="H138" s="1633"/>
      <c r="I138" s="951">
        <f>GameSheet!BG47</f>
        <v>0</v>
      </c>
      <c r="J138" s="1576" t="str">
        <f>GameSheet!AH47</f>
        <v>:</v>
      </c>
      <c r="K138" s="1577"/>
      <c r="L138" s="846">
        <f>GameSheet!AK47</f>
        <v>0</v>
      </c>
      <c r="M138" s="208" t="str">
        <f>IF(GameSheet!AL47="","",GameSheet!AL47)</f>
        <v/>
      </c>
      <c r="N138" s="1573">
        <f>GameSheet!AM47</f>
        <v>0</v>
      </c>
      <c r="O138" s="1573"/>
      <c r="P138" s="1573"/>
      <c r="Q138" s="1571" t="str">
        <f>GameSheet!AQ47</f>
        <v>:</v>
      </c>
      <c r="R138" s="1571"/>
      <c r="S138" s="1571" t="str">
        <f>GameSheet!AS47</f>
        <v>:</v>
      </c>
      <c r="T138" s="1578"/>
      <c r="V138" s="919" t="str">
        <f t="shared" si="42"/>
        <v/>
      </c>
      <c r="W138" s="920" t="str">
        <f t="shared" si="43"/>
        <v/>
      </c>
      <c r="X138" s="920" t="str">
        <f t="shared" si="44"/>
        <v/>
      </c>
      <c r="Y138" s="920" t="str">
        <f t="shared" si="45"/>
        <v/>
      </c>
      <c r="Z138" s="921" t="str">
        <f t="shared" si="46"/>
        <v/>
      </c>
      <c r="AB138" s="919" t="str">
        <f t="shared" si="47"/>
        <v/>
      </c>
      <c r="AC138" s="920" t="str">
        <f t="shared" si="51"/>
        <v/>
      </c>
      <c r="AD138" s="920" t="str">
        <f t="shared" si="48"/>
        <v/>
      </c>
      <c r="AE138" s="920" t="str">
        <f t="shared" si="49"/>
        <v/>
      </c>
      <c r="AF138" s="921" t="str">
        <f t="shared" si="50"/>
        <v/>
      </c>
      <c r="AL138" s="858" t="str">
        <f>IF(Reverse!M78="","",Reverse!M78)</f>
        <v/>
      </c>
      <c r="AM138" s="847" t="str">
        <f>IF(Reverse!N78="","",Reverse!N78)</f>
        <v/>
      </c>
      <c r="AN138" s="847" t="str">
        <f>IF(Reverse!O78="","",Reverse!O78)</f>
        <v/>
      </c>
      <c r="AO138" s="847" t="str">
        <f>IF(Reverse!P78="","",Reverse!P78)</f>
        <v/>
      </c>
      <c r="AP138" s="1589" t="str">
        <f>Reverse!Q78</f>
        <v>:</v>
      </c>
      <c r="AQ138" s="1580"/>
    </row>
    <row r="139" spans="1:43" x14ac:dyDescent="0.2">
      <c r="A139" s="354" t="str">
        <f>IF(GameSheet!M48="","",GameSheet!M48)</f>
        <v/>
      </c>
      <c r="B139" s="1571" t="str">
        <f>GameSheet!N48</f>
        <v>:</v>
      </c>
      <c r="C139" s="1572"/>
      <c r="D139" s="846">
        <f>GameSheet!Q48</f>
        <v>0</v>
      </c>
      <c r="E139" s="846">
        <f>GameSheet!R48</f>
        <v>0</v>
      </c>
      <c r="F139" s="846">
        <f>GameSheet!S48</f>
        <v>0</v>
      </c>
      <c r="G139" s="1632">
        <f>GameSheet!T48</f>
        <v>0</v>
      </c>
      <c r="H139" s="1633"/>
      <c r="I139" s="951">
        <f>GameSheet!BG48</f>
        <v>0</v>
      </c>
      <c r="J139" s="1576" t="str">
        <f>GameSheet!AH48</f>
        <v>:</v>
      </c>
      <c r="K139" s="1577"/>
      <c r="L139" s="846">
        <f>GameSheet!AK48</f>
        <v>0</v>
      </c>
      <c r="M139" s="208" t="str">
        <f>IF(GameSheet!AL48="","",GameSheet!AL48)</f>
        <v/>
      </c>
      <c r="N139" s="1573">
        <f>GameSheet!AM48</f>
        <v>0</v>
      </c>
      <c r="O139" s="1573"/>
      <c r="P139" s="1573"/>
      <c r="Q139" s="1571" t="str">
        <f>GameSheet!AQ48</f>
        <v>:</v>
      </c>
      <c r="R139" s="1571"/>
      <c r="S139" s="1571" t="str">
        <f>GameSheet!AS48</f>
        <v>:</v>
      </c>
      <c r="T139" s="1578"/>
      <c r="V139" s="919" t="str">
        <f t="shared" si="42"/>
        <v/>
      </c>
      <c r="W139" s="920" t="str">
        <f t="shared" si="43"/>
        <v/>
      </c>
      <c r="X139" s="920" t="str">
        <f t="shared" si="44"/>
        <v/>
      </c>
      <c r="Y139" s="920" t="str">
        <f t="shared" si="45"/>
        <v/>
      </c>
      <c r="Z139" s="921" t="str">
        <f t="shared" si="46"/>
        <v/>
      </c>
      <c r="AB139" s="919" t="str">
        <f t="shared" si="47"/>
        <v/>
      </c>
      <c r="AC139" s="920" t="str">
        <f t="shared" si="51"/>
        <v/>
      </c>
      <c r="AD139" s="920" t="str">
        <f t="shared" si="48"/>
        <v/>
      </c>
      <c r="AE139" s="920" t="str">
        <f t="shared" si="49"/>
        <v/>
      </c>
      <c r="AF139" s="921" t="str">
        <f t="shared" si="50"/>
        <v/>
      </c>
      <c r="AL139" s="859" t="str">
        <f>IF(Reverse!M79="","",Reverse!M79)</f>
        <v/>
      </c>
      <c r="AM139" s="848" t="str">
        <f>IF(Reverse!N79="","",Reverse!N79)</f>
        <v/>
      </c>
      <c r="AN139" s="848" t="str">
        <f>IF(Reverse!O79="","",Reverse!O79)</f>
        <v/>
      </c>
      <c r="AO139" s="848" t="str">
        <f>IF(Reverse!P79="","",Reverse!P79)</f>
        <v/>
      </c>
      <c r="AP139" s="1590" t="str">
        <f>Reverse!Q79</f>
        <v>:</v>
      </c>
      <c r="AQ139" s="1582"/>
    </row>
    <row r="140" spans="1:43" x14ac:dyDescent="0.2">
      <c r="A140" s="354" t="str">
        <f>IF(GameSheet!M49="","",GameSheet!M49)</f>
        <v/>
      </c>
      <c r="B140" s="1571" t="str">
        <f>GameSheet!N49</f>
        <v>:</v>
      </c>
      <c r="C140" s="1572"/>
      <c r="D140" s="846">
        <f>GameSheet!Q49</f>
        <v>0</v>
      </c>
      <c r="E140" s="846">
        <f>GameSheet!R49</f>
        <v>0</v>
      </c>
      <c r="F140" s="846">
        <f>GameSheet!S49</f>
        <v>0</v>
      </c>
      <c r="G140" s="1632">
        <f>GameSheet!T49</f>
        <v>0</v>
      </c>
      <c r="H140" s="1633"/>
      <c r="I140" s="951">
        <f>GameSheet!BG49</f>
        <v>0</v>
      </c>
      <c r="J140" s="1576" t="str">
        <f>GameSheet!AH49</f>
        <v>:</v>
      </c>
      <c r="K140" s="1577"/>
      <c r="L140" s="846">
        <f>GameSheet!AK49</f>
        <v>0</v>
      </c>
      <c r="M140" s="208" t="str">
        <f>IF(GameSheet!AL49="","",GameSheet!AL49)</f>
        <v/>
      </c>
      <c r="N140" s="1573">
        <f>GameSheet!AM49</f>
        <v>0</v>
      </c>
      <c r="O140" s="1573"/>
      <c r="P140" s="1573"/>
      <c r="Q140" s="1571" t="str">
        <f>GameSheet!AQ49</f>
        <v>:</v>
      </c>
      <c r="R140" s="1571"/>
      <c r="S140" s="1571" t="str">
        <f>GameSheet!AS49</f>
        <v>:</v>
      </c>
      <c r="T140" s="1578"/>
      <c r="V140" s="919" t="str">
        <f t="shared" si="42"/>
        <v/>
      </c>
      <c r="W140" s="920" t="str">
        <f t="shared" si="43"/>
        <v/>
      </c>
      <c r="X140" s="920" t="str">
        <f t="shared" si="44"/>
        <v/>
      </c>
      <c r="Y140" s="920" t="str">
        <f t="shared" si="45"/>
        <v/>
      </c>
      <c r="Z140" s="921" t="str">
        <f t="shared" si="46"/>
        <v/>
      </c>
      <c r="AB140" s="919" t="str">
        <f t="shared" si="47"/>
        <v/>
      </c>
      <c r="AC140" s="920" t="str">
        <f t="shared" si="51"/>
        <v/>
      </c>
      <c r="AD140" s="920" t="str">
        <f t="shared" si="48"/>
        <v/>
      </c>
      <c r="AE140" s="920" t="str">
        <f t="shared" si="49"/>
        <v/>
      </c>
      <c r="AF140" s="921" t="str">
        <f t="shared" si="50"/>
        <v/>
      </c>
      <c r="AL140" s="502" t="str">
        <f>IF(Reverse!S75="","",Reverse!S75)</f>
        <v/>
      </c>
      <c r="AM140" s="849" t="str">
        <f>IF(Reverse!T75="","",Reverse!T75)</f>
        <v/>
      </c>
      <c r="AN140" s="849" t="str">
        <f>IF(Reverse!U75="","",Reverse!U75)</f>
        <v/>
      </c>
      <c r="AO140" s="849" t="str">
        <f>IF(Reverse!V75="","",Reverse!V75)</f>
        <v/>
      </c>
      <c r="AP140" s="1583" t="str">
        <f>Reverse!W75</f>
        <v>:</v>
      </c>
      <c r="AQ140" s="1584"/>
    </row>
    <row r="141" spans="1:43" x14ac:dyDescent="0.2">
      <c r="A141" s="354" t="str">
        <f>IF(GameSheet!M50="","",GameSheet!M50)</f>
        <v/>
      </c>
      <c r="B141" s="1571" t="str">
        <f>GameSheet!N50</f>
        <v>:</v>
      </c>
      <c r="C141" s="1572"/>
      <c r="D141" s="846">
        <f>GameSheet!Q50</f>
        <v>0</v>
      </c>
      <c r="E141" s="846">
        <f>GameSheet!R50</f>
        <v>0</v>
      </c>
      <c r="F141" s="846">
        <f>GameSheet!S50</f>
        <v>0</v>
      </c>
      <c r="G141" s="1632">
        <f>GameSheet!T50</f>
        <v>0</v>
      </c>
      <c r="H141" s="1633"/>
      <c r="I141" s="951">
        <f>GameSheet!BG50</f>
        <v>0</v>
      </c>
      <c r="J141" s="1576" t="str">
        <f>GameSheet!AH50</f>
        <v>:</v>
      </c>
      <c r="K141" s="1577"/>
      <c r="L141" s="846">
        <f>GameSheet!AK50</f>
        <v>0</v>
      </c>
      <c r="M141" s="208" t="str">
        <f>IF(GameSheet!AL50="","",GameSheet!AL50)</f>
        <v/>
      </c>
      <c r="N141" s="1573">
        <f>GameSheet!AM50</f>
        <v>0</v>
      </c>
      <c r="O141" s="1573"/>
      <c r="P141" s="1573"/>
      <c r="Q141" s="1571" t="str">
        <f>GameSheet!AQ50</f>
        <v>:</v>
      </c>
      <c r="R141" s="1571"/>
      <c r="S141" s="1571" t="str">
        <f>GameSheet!AS50</f>
        <v>:</v>
      </c>
      <c r="T141" s="1578"/>
      <c r="V141" s="919" t="str">
        <f t="shared" si="42"/>
        <v/>
      </c>
      <c r="W141" s="920" t="str">
        <f t="shared" si="43"/>
        <v/>
      </c>
      <c r="X141" s="920" t="str">
        <f t="shared" si="44"/>
        <v/>
      </c>
      <c r="Y141" s="920" t="str">
        <f t="shared" si="45"/>
        <v/>
      </c>
      <c r="Z141" s="921" t="str">
        <f t="shared" si="46"/>
        <v/>
      </c>
      <c r="AB141" s="919" t="str">
        <f t="shared" si="47"/>
        <v/>
      </c>
      <c r="AC141" s="920" t="str">
        <f t="shared" si="51"/>
        <v/>
      </c>
      <c r="AD141" s="920" t="str">
        <f t="shared" si="48"/>
        <v/>
      </c>
      <c r="AE141" s="920" t="str">
        <f t="shared" si="49"/>
        <v/>
      </c>
      <c r="AF141" s="921" t="str">
        <f t="shared" si="50"/>
        <v/>
      </c>
      <c r="AL141" s="858" t="str">
        <f>IF(Reverse!S76="","",Reverse!S76)</f>
        <v/>
      </c>
      <c r="AM141" s="847" t="str">
        <f>IF(Reverse!T76="","",Reverse!T76)</f>
        <v/>
      </c>
      <c r="AN141" s="847" t="str">
        <f>IF(Reverse!U76="","",Reverse!U76)</f>
        <v/>
      </c>
      <c r="AO141" s="847" t="str">
        <f>IF(Reverse!V76="","",Reverse!V76)</f>
        <v/>
      </c>
      <c r="AP141" s="1579" t="str">
        <f>Reverse!W76</f>
        <v>:</v>
      </c>
      <c r="AQ141" s="1580"/>
    </row>
    <row r="142" spans="1:43" x14ac:dyDescent="0.2">
      <c r="A142" s="354" t="str">
        <f>IF(GameSheet!M51="","",GameSheet!M51)</f>
        <v/>
      </c>
      <c r="B142" s="1571" t="str">
        <f>GameSheet!N51</f>
        <v>:</v>
      </c>
      <c r="C142" s="1572"/>
      <c r="D142" s="846">
        <f>GameSheet!Q51</f>
        <v>0</v>
      </c>
      <c r="E142" s="846">
        <f>GameSheet!R51</f>
        <v>0</v>
      </c>
      <c r="F142" s="846">
        <f>GameSheet!S51</f>
        <v>0</v>
      </c>
      <c r="G142" s="1632">
        <f>GameSheet!T51</f>
        <v>0</v>
      </c>
      <c r="H142" s="1633"/>
      <c r="I142" s="951">
        <f>GameSheet!BG51</f>
        <v>0</v>
      </c>
      <c r="J142" s="1576" t="str">
        <f>GameSheet!AH51</f>
        <v>:</v>
      </c>
      <c r="K142" s="1577"/>
      <c r="L142" s="846">
        <f>GameSheet!AK51</f>
        <v>0</v>
      </c>
      <c r="M142" s="208" t="str">
        <f>IF(GameSheet!AL51="","",GameSheet!AL51)</f>
        <v/>
      </c>
      <c r="N142" s="1573">
        <f>GameSheet!AM51</f>
        <v>0</v>
      </c>
      <c r="O142" s="1573"/>
      <c r="P142" s="1573"/>
      <c r="Q142" s="1571" t="str">
        <f>GameSheet!AQ51</f>
        <v>:</v>
      </c>
      <c r="R142" s="1571"/>
      <c r="S142" s="1571" t="str">
        <f>GameSheet!AS51</f>
        <v>:</v>
      </c>
      <c r="T142" s="1578"/>
      <c r="V142" s="919" t="str">
        <f t="shared" si="42"/>
        <v/>
      </c>
      <c r="W142" s="920" t="str">
        <f t="shared" si="43"/>
        <v/>
      </c>
      <c r="X142" s="920" t="str">
        <f t="shared" si="44"/>
        <v/>
      </c>
      <c r="Y142" s="920" t="str">
        <f t="shared" si="45"/>
        <v/>
      </c>
      <c r="Z142" s="921" t="str">
        <f t="shared" si="46"/>
        <v/>
      </c>
      <c r="AB142" s="919" t="str">
        <f t="shared" si="47"/>
        <v/>
      </c>
      <c r="AC142" s="920" t="str">
        <f t="shared" si="51"/>
        <v/>
      </c>
      <c r="AD142" s="920" t="str">
        <f t="shared" si="48"/>
        <v/>
      </c>
      <c r="AE142" s="920" t="str">
        <f t="shared" si="49"/>
        <v/>
      </c>
      <c r="AF142" s="921" t="str">
        <f t="shared" si="50"/>
        <v/>
      </c>
      <c r="AL142" s="858" t="str">
        <f>IF(Reverse!S77="","",Reverse!S77)</f>
        <v/>
      </c>
      <c r="AM142" s="847" t="str">
        <f>IF(Reverse!T77="","",Reverse!T77)</f>
        <v/>
      </c>
      <c r="AN142" s="847" t="str">
        <f>IF(Reverse!U77="","",Reverse!U77)</f>
        <v/>
      </c>
      <c r="AO142" s="847" t="str">
        <f>IF(Reverse!V77="","",Reverse!V77)</f>
        <v/>
      </c>
      <c r="AP142" s="1579" t="str">
        <f>Reverse!W77</f>
        <v>:</v>
      </c>
      <c r="AQ142" s="1580"/>
    </row>
    <row r="143" spans="1:43" x14ac:dyDescent="0.2">
      <c r="A143" s="354" t="str">
        <f>IF(GameSheet!M52="","",GameSheet!M52)</f>
        <v/>
      </c>
      <c r="B143" s="1571" t="str">
        <f>GameSheet!N52</f>
        <v>:</v>
      </c>
      <c r="C143" s="1572"/>
      <c r="D143" s="846">
        <f>GameSheet!Q52</f>
        <v>0</v>
      </c>
      <c r="E143" s="846">
        <f>GameSheet!R52</f>
        <v>0</v>
      </c>
      <c r="F143" s="846">
        <f>GameSheet!S52</f>
        <v>0</v>
      </c>
      <c r="G143" s="1632">
        <f>GameSheet!T52</f>
        <v>0</v>
      </c>
      <c r="H143" s="1633"/>
      <c r="I143" s="951">
        <f>GameSheet!BG52</f>
        <v>0</v>
      </c>
      <c r="J143" s="1576" t="str">
        <f>GameSheet!AH52</f>
        <v>:</v>
      </c>
      <c r="K143" s="1577"/>
      <c r="L143" s="846">
        <f>GameSheet!AK52</f>
        <v>0</v>
      </c>
      <c r="M143" s="208" t="str">
        <f>IF(GameSheet!AL52="","",GameSheet!AL52)</f>
        <v/>
      </c>
      <c r="N143" s="1573">
        <f>GameSheet!AM52</f>
        <v>0</v>
      </c>
      <c r="O143" s="1573"/>
      <c r="P143" s="1573"/>
      <c r="Q143" s="1571" t="str">
        <f>GameSheet!AQ52</f>
        <v>:</v>
      </c>
      <c r="R143" s="1571"/>
      <c r="S143" s="1571" t="str">
        <f>GameSheet!AS52</f>
        <v>:</v>
      </c>
      <c r="T143" s="1578"/>
      <c r="V143" s="919" t="str">
        <f t="shared" si="42"/>
        <v/>
      </c>
      <c r="W143" s="920" t="str">
        <f t="shared" si="43"/>
        <v/>
      </c>
      <c r="X143" s="920" t="str">
        <f t="shared" si="44"/>
        <v/>
      </c>
      <c r="Y143" s="920" t="str">
        <f t="shared" si="45"/>
        <v/>
      </c>
      <c r="Z143" s="921" t="str">
        <f t="shared" si="46"/>
        <v/>
      </c>
      <c r="AB143" s="919" t="str">
        <f t="shared" si="47"/>
        <v/>
      </c>
      <c r="AC143" s="920" t="str">
        <f t="shared" si="51"/>
        <v/>
      </c>
      <c r="AD143" s="920" t="str">
        <f t="shared" si="48"/>
        <v/>
      </c>
      <c r="AE143" s="920" t="str">
        <f t="shared" si="49"/>
        <v/>
      </c>
      <c r="AF143" s="921" t="str">
        <f t="shared" si="50"/>
        <v/>
      </c>
      <c r="AL143" s="858" t="str">
        <f>IF(Reverse!S78="","",Reverse!S78)</f>
        <v/>
      </c>
      <c r="AM143" s="847" t="str">
        <f>IF(Reverse!T78="","",Reverse!T78)</f>
        <v/>
      </c>
      <c r="AN143" s="847" t="str">
        <f>IF(Reverse!U78="","",Reverse!U78)</f>
        <v/>
      </c>
      <c r="AO143" s="847" t="str">
        <f>IF(Reverse!V78="","",Reverse!V78)</f>
        <v/>
      </c>
      <c r="AP143" s="1579" t="str">
        <f>Reverse!W78</f>
        <v>:</v>
      </c>
      <c r="AQ143" s="1580"/>
    </row>
    <row r="144" spans="1:43" x14ac:dyDescent="0.2">
      <c r="A144" s="354" t="str">
        <f>IF(GameSheet!M53="","",GameSheet!M53)</f>
        <v/>
      </c>
      <c r="B144" s="1571" t="str">
        <f>GameSheet!N53</f>
        <v>:</v>
      </c>
      <c r="C144" s="1572"/>
      <c r="D144" s="846">
        <f>GameSheet!Q53</f>
        <v>0</v>
      </c>
      <c r="E144" s="846">
        <f>GameSheet!R53</f>
        <v>0</v>
      </c>
      <c r="F144" s="846">
        <f>GameSheet!S53</f>
        <v>0</v>
      </c>
      <c r="G144" s="1632">
        <f>GameSheet!T53</f>
        <v>0</v>
      </c>
      <c r="H144" s="1633"/>
      <c r="I144" s="951">
        <f>GameSheet!BG53</f>
        <v>0</v>
      </c>
      <c r="J144" s="1576" t="str">
        <f>GameSheet!AH53</f>
        <v>:</v>
      </c>
      <c r="K144" s="1577"/>
      <c r="L144" s="846">
        <f>GameSheet!AK53</f>
        <v>0</v>
      </c>
      <c r="M144" s="208" t="str">
        <f>IF(GameSheet!AL53="","",GameSheet!AL53)</f>
        <v/>
      </c>
      <c r="N144" s="1573">
        <f>GameSheet!AM53</f>
        <v>0</v>
      </c>
      <c r="O144" s="1573"/>
      <c r="P144" s="1573"/>
      <c r="Q144" s="1571" t="str">
        <f>GameSheet!AQ53</f>
        <v>:</v>
      </c>
      <c r="R144" s="1571"/>
      <c r="S144" s="1571" t="str">
        <f>GameSheet!AS53</f>
        <v>:</v>
      </c>
      <c r="T144" s="1578"/>
      <c r="V144" s="919" t="str">
        <f t="shared" si="42"/>
        <v/>
      </c>
      <c r="W144" s="920" t="str">
        <f t="shared" si="43"/>
        <v/>
      </c>
      <c r="X144" s="920" t="str">
        <f t="shared" si="44"/>
        <v/>
      </c>
      <c r="Y144" s="920" t="str">
        <f t="shared" si="45"/>
        <v/>
      </c>
      <c r="Z144" s="921" t="str">
        <f t="shared" si="46"/>
        <v/>
      </c>
      <c r="AB144" s="919" t="str">
        <f t="shared" si="47"/>
        <v/>
      </c>
      <c r="AC144" s="920" t="str">
        <f t="shared" si="51"/>
        <v/>
      </c>
      <c r="AD144" s="920" t="str">
        <f t="shared" si="48"/>
        <v/>
      </c>
      <c r="AE144" s="920" t="str">
        <f t="shared" si="49"/>
        <v/>
      </c>
      <c r="AF144" s="921" t="str">
        <f t="shared" si="50"/>
        <v/>
      </c>
      <c r="AL144" s="859" t="str">
        <f>IF(Reverse!S79="","",Reverse!S79)</f>
        <v/>
      </c>
      <c r="AM144" s="848" t="str">
        <f>IF(Reverse!T79="","",Reverse!T79)</f>
        <v/>
      </c>
      <c r="AN144" s="848" t="str">
        <f>IF(Reverse!U79="","",Reverse!U79)</f>
        <v/>
      </c>
      <c r="AO144" s="848" t="str">
        <f>IF(Reverse!V79="","",Reverse!V79)</f>
        <v/>
      </c>
      <c r="AP144" s="1581" t="str">
        <f>Reverse!W79</f>
        <v>:</v>
      </c>
      <c r="AQ144" s="1582"/>
    </row>
    <row r="145" spans="1:43" x14ac:dyDescent="0.2">
      <c r="A145" s="354" t="str">
        <f>IF(GameSheet!M54="","",GameSheet!M54)</f>
        <v/>
      </c>
      <c r="B145" s="1571" t="str">
        <f>GameSheet!N54</f>
        <v>:</v>
      </c>
      <c r="C145" s="1572"/>
      <c r="D145" s="846">
        <f>GameSheet!Q54</f>
        <v>0</v>
      </c>
      <c r="E145" s="846">
        <f>GameSheet!R54</f>
        <v>0</v>
      </c>
      <c r="F145" s="846">
        <f>GameSheet!S54</f>
        <v>0</v>
      </c>
      <c r="G145" s="1632">
        <f>GameSheet!T54</f>
        <v>0</v>
      </c>
      <c r="H145" s="1633"/>
      <c r="I145" s="951">
        <f>GameSheet!BG54</f>
        <v>0</v>
      </c>
      <c r="J145" s="1576" t="str">
        <f>GameSheet!AH54</f>
        <v>:</v>
      </c>
      <c r="K145" s="1577"/>
      <c r="L145" s="846">
        <f>GameSheet!AK54</f>
        <v>0</v>
      </c>
      <c r="M145" s="208" t="str">
        <f>IF(GameSheet!AL54="","",GameSheet!AL54)</f>
        <v/>
      </c>
      <c r="N145" s="1573">
        <f>GameSheet!AM54</f>
        <v>0</v>
      </c>
      <c r="O145" s="1573"/>
      <c r="P145" s="1573"/>
      <c r="Q145" s="1571" t="str">
        <f>GameSheet!AQ54</f>
        <v>:</v>
      </c>
      <c r="R145" s="1571"/>
      <c r="S145" s="1571" t="str">
        <f>GameSheet!AS54</f>
        <v>:</v>
      </c>
      <c r="T145" s="1578"/>
      <c r="V145" s="919" t="str">
        <f t="shared" si="42"/>
        <v/>
      </c>
      <c r="W145" s="920" t="str">
        <f t="shared" si="43"/>
        <v/>
      </c>
      <c r="X145" s="920" t="str">
        <f t="shared" si="44"/>
        <v/>
      </c>
      <c r="Y145" s="920" t="str">
        <f t="shared" si="45"/>
        <v/>
      </c>
      <c r="Z145" s="921" t="str">
        <f t="shared" si="46"/>
        <v/>
      </c>
      <c r="AB145" s="919" t="str">
        <f t="shared" si="47"/>
        <v/>
      </c>
      <c r="AC145" s="920" t="str">
        <f t="shared" si="51"/>
        <v/>
      </c>
      <c r="AD145" s="920" t="str">
        <f t="shared" si="48"/>
        <v/>
      </c>
      <c r="AE145" s="920" t="str">
        <f t="shared" si="49"/>
        <v/>
      </c>
      <c r="AF145" s="921" t="str">
        <f t="shared" si="50"/>
        <v/>
      </c>
      <c r="AL145" s="502" t="str">
        <f>IF(Reverse!Y75="","",Reverse!Y75)</f>
        <v/>
      </c>
      <c r="AM145" s="849" t="str">
        <f>IF(Reverse!AA75="","",Reverse!AA75)</f>
        <v/>
      </c>
      <c r="AN145" s="849" t="str">
        <f>IF(Reverse!AC75="","",Reverse!AC75)</f>
        <v/>
      </c>
      <c r="AO145" s="849" t="str">
        <f>IF(Reverse!AE75="","",Reverse!AE75)</f>
        <v/>
      </c>
      <c r="AP145" s="1583" t="str">
        <f>Reverse!AG75</f>
        <v>:</v>
      </c>
      <c r="AQ145" s="1584"/>
    </row>
    <row r="146" spans="1:43" x14ac:dyDescent="0.2">
      <c r="A146" s="354" t="str">
        <f>IF(GameSheet!M55="","",GameSheet!M55)</f>
        <v/>
      </c>
      <c r="B146" s="1571" t="str">
        <f>GameSheet!N55</f>
        <v>:</v>
      </c>
      <c r="C146" s="1572"/>
      <c r="D146" s="846">
        <f>GameSheet!Q55</f>
        <v>0</v>
      </c>
      <c r="E146" s="846">
        <f>GameSheet!R55</f>
        <v>0</v>
      </c>
      <c r="F146" s="846">
        <f>GameSheet!S55</f>
        <v>0</v>
      </c>
      <c r="G146" s="1632">
        <f>GameSheet!T55</f>
        <v>0</v>
      </c>
      <c r="H146" s="1633"/>
      <c r="I146" s="951">
        <f>GameSheet!BG55</f>
        <v>0</v>
      </c>
      <c r="J146" s="1576" t="str">
        <f>GameSheet!AH55</f>
        <v>:</v>
      </c>
      <c r="K146" s="1577"/>
      <c r="L146" s="846">
        <f>GameSheet!AK55</f>
        <v>0</v>
      </c>
      <c r="M146" s="208" t="str">
        <f>IF(GameSheet!AL55="","",GameSheet!AL55)</f>
        <v/>
      </c>
      <c r="N146" s="1573">
        <f>GameSheet!AM55</f>
        <v>0</v>
      </c>
      <c r="O146" s="1573"/>
      <c r="P146" s="1573"/>
      <c r="Q146" s="1571" t="str">
        <f>GameSheet!AQ55</f>
        <v>:</v>
      </c>
      <c r="R146" s="1571"/>
      <c r="S146" s="1571" t="str">
        <f>GameSheet!AS55</f>
        <v>:</v>
      </c>
      <c r="T146" s="1578"/>
      <c r="V146" s="919" t="str">
        <f t="shared" si="42"/>
        <v/>
      </c>
      <c r="W146" s="920" t="str">
        <f t="shared" si="43"/>
        <v/>
      </c>
      <c r="X146" s="920" t="str">
        <f t="shared" si="44"/>
        <v/>
      </c>
      <c r="Y146" s="920" t="str">
        <f t="shared" si="45"/>
        <v/>
      </c>
      <c r="Z146" s="921" t="str">
        <f t="shared" si="46"/>
        <v/>
      </c>
      <c r="AB146" s="919" t="str">
        <f t="shared" si="47"/>
        <v/>
      </c>
      <c r="AC146" s="920" t="str">
        <f t="shared" si="51"/>
        <v/>
      </c>
      <c r="AD146" s="920" t="str">
        <f t="shared" si="48"/>
        <v/>
      </c>
      <c r="AE146" s="920" t="str">
        <f t="shared" si="49"/>
        <v/>
      </c>
      <c r="AF146" s="921" t="str">
        <f t="shared" si="50"/>
        <v/>
      </c>
      <c r="AL146" s="858" t="str">
        <f>IF(Reverse!Y76="","",Reverse!Y76)</f>
        <v/>
      </c>
      <c r="AM146" s="847" t="str">
        <f>IF(Reverse!AA76="","",Reverse!AA76)</f>
        <v/>
      </c>
      <c r="AN146" s="847" t="str">
        <f>IF(Reverse!AC76="","",Reverse!AC76)</f>
        <v/>
      </c>
      <c r="AO146" s="847" t="str">
        <f>IF(Reverse!AE76="","",Reverse!AE76)</f>
        <v/>
      </c>
      <c r="AP146" s="1579" t="str">
        <f>Reverse!AG76</f>
        <v>:</v>
      </c>
      <c r="AQ146" s="1580"/>
    </row>
    <row r="147" spans="1:43" x14ac:dyDescent="0.2">
      <c r="A147" s="354" t="str">
        <f>IF(GameSheet!M56="","",GameSheet!M56)</f>
        <v/>
      </c>
      <c r="B147" s="1571" t="str">
        <f>GameSheet!N56</f>
        <v>:</v>
      </c>
      <c r="C147" s="1572"/>
      <c r="D147" s="846">
        <f>GameSheet!Q56</f>
        <v>0</v>
      </c>
      <c r="E147" s="846">
        <f>GameSheet!R56</f>
        <v>0</v>
      </c>
      <c r="F147" s="846">
        <f>GameSheet!S56</f>
        <v>0</v>
      </c>
      <c r="G147" s="1632">
        <f>GameSheet!T56</f>
        <v>0</v>
      </c>
      <c r="H147" s="1633"/>
      <c r="I147" s="951">
        <f>GameSheet!BG56</f>
        <v>0</v>
      </c>
      <c r="J147" s="1576" t="str">
        <f>GameSheet!AH56</f>
        <v>:</v>
      </c>
      <c r="K147" s="1577"/>
      <c r="L147" s="846">
        <f>GameSheet!AK56</f>
        <v>0</v>
      </c>
      <c r="M147" s="208" t="str">
        <f>IF(GameSheet!AL56="","",GameSheet!AL56)</f>
        <v/>
      </c>
      <c r="N147" s="1573">
        <f>GameSheet!AM56</f>
        <v>0</v>
      </c>
      <c r="O147" s="1573"/>
      <c r="P147" s="1573"/>
      <c r="Q147" s="1571" t="str">
        <f>GameSheet!AQ56</f>
        <v>:</v>
      </c>
      <c r="R147" s="1571"/>
      <c r="S147" s="1571" t="str">
        <f>GameSheet!AS56</f>
        <v>:</v>
      </c>
      <c r="T147" s="1578"/>
      <c r="V147" s="919" t="str">
        <f t="shared" si="42"/>
        <v/>
      </c>
      <c r="W147" s="920" t="str">
        <f t="shared" si="43"/>
        <v/>
      </c>
      <c r="X147" s="920" t="str">
        <f t="shared" si="44"/>
        <v/>
      </c>
      <c r="Y147" s="920" t="str">
        <f t="shared" si="45"/>
        <v/>
      </c>
      <c r="Z147" s="921" t="str">
        <f t="shared" si="46"/>
        <v/>
      </c>
      <c r="AB147" s="919" t="str">
        <f t="shared" si="47"/>
        <v/>
      </c>
      <c r="AC147" s="920" t="str">
        <f t="shared" si="51"/>
        <v/>
      </c>
      <c r="AD147" s="920" t="str">
        <f t="shared" si="48"/>
        <v/>
      </c>
      <c r="AE147" s="920" t="str">
        <f t="shared" si="49"/>
        <v/>
      </c>
      <c r="AF147" s="921" t="str">
        <f t="shared" si="50"/>
        <v/>
      </c>
      <c r="AL147" s="858" t="str">
        <f>IF(Reverse!Y77="","",Reverse!Y77)</f>
        <v/>
      </c>
      <c r="AM147" s="847" t="str">
        <f>IF(Reverse!AA77="","",Reverse!AA77)</f>
        <v/>
      </c>
      <c r="AN147" s="847" t="str">
        <f>IF(Reverse!AC77="","",Reverse!AC77)</f>
        <v/>
      </c>
      <c r="AO147" s="847" t="str">
        <f>IF(Reverse!AE77="","",Reverse!AE77)</f>
        <v/>
      </c>
      <c r="AP147" s="1579" t="str">
        <f>Reverse!AG77</f>
        <v>:</v>
      </c>
      <c r="AQ147" s="1580"/>
    </row>
    <row r="148" spans="1:43" ht="15" thickBot="1" x14ac:dyDescent="0.25">
      <c r="A148" s="354" t="str">
        <f>IF(GameSheet!M57="","",GameSheet!M57)</f>
        <v/>
      </c>
      <c r="B148" s="1571" t="str">
        <f>GameSheet!N57</f>
        <v>:</v>
      </c>
      <c r="C148" s="1572"/>
      <c r="D148" s="846">
        <f>GameSheet!Q57</f>
        <v>0</v>
      </c>
      <c r="E148" s="846">
        <f>GameSheet!R57</f>
        <v>0</v>
      </c>
      <c r="F148" s="846">
        <f>GameSheet!S57</f>
        <v>0</v>
      </c>
      <c r="G148" s="1634">
        <f>GameSheet!T57</f>
        <v>0</v>
      </c>
      <c r="H148" s="1635"/>
      <c r="I148" s="952">
        <f>GameSheet!BG57</f>
        <v>0</v>
      </c>
      <c r="J148" s="1576" t="str">
        <f>GameSheet!AH57</f>
        <v>:</v>
      </c>
      <c r="K148" s="1577"/>
      <c r="L148" s="846">
        <f>GameSheet!AK57</f>
        <v>0</v>
      </c>
      <c r="M148" s="208" t="str">
        <f>IF(GameSheet!AL57="","",GameSheet!AL57)</f>
        <v/>
      </c>
      <c r="N148" s="1573">
        <f>GameSheet!AM57</f>
        <v>0</v>
      </c>
      <c r="O148" s="1573"/>
      <c r="P148" s="1573"/>
      <c r="Q148" s="1571" t="str">
        <f>GameSheet!AQ57</f>
        <v>:</v>
      </c>
      <c r="R148" s="1571"/>
      <c r="S148" s="1571" t="str">
        <f>GameSheet!AS57</f>
        <v>:</v>
      </c>
      <c r="T148" s="1578"/>
      <c r="V148" s="922" t="str">
        <f t="shared" si="42"/>
        <v/>
      </c>
      <c r="W148" s="923" t="str">
        <f t="shared" si="43"/>
        <v/>
      </c>
      <c r="X148" s="923" t="str">
        <f t="shared" si="44"/>
        <v/>
      </c>
      <c r="Y148" s="923" t="str">
        <f t="shared" si="45"/>
        <v/>
      </c>
      <c r="Z148" s="924" t="str">
        <f t="shared" si="46"/>
        <v/>
      </c>
      <c r="AB148" s="934" t="str">
        <f t="shared" si="47"/>
        <v/>
      </c>
      <c r="AC148" s="935" t="str">
        <f t="shared" si="51"/>
        <v/>
      </c>
      <c r="AD148" s="935" t="str">
        <f t="shared" si="48"/>
        <v/>
      </c>
      <c r="AE148" s="935" t="str">
        <f t="shared" si="49"/>
        <v/>
      </c>
      <c r="AF148" s="936" t="str">
        <f t="shared" si="50"/>
        <v/>
      </c>
      <c r="AL148" s="858" t="str">
        <f>IF(Reverse!Y78="","",Reverse!Y78)</f>
        <v/>
      </c>
      <c r="AM148" s="847" t="str">
        <f>IF(Reverse!AA78="","",Reverse!AA78)</f>
        <v/>
      </c>
      <c r="AN148" s="847" t="str">
        <f>IF(Reverse!AC78="","",Reverse!AC78)</f>
        <v/>
      </c>
      <c r="AO148" s="847" t="str">
        <f>IF(Reverse!AE78="","",Reverse!AE78)</f>
        <v/>
      </c>
      <c r="AP148" s="1579" t="str">
        <f>Reverse!AG78</f>
        <v>:</v>
      </c>
      <c r="AQ148" s="1580"/>
    </row>
    <row r="149" spans="1:43" ht="15.75" thickTop="1" thickBot="1" x14ac:dyDescent="0.25">
      <c r="A149" s="356" t="str">
        <f>IF('(2)'!M34="","",'(2)'!M34)</f>
        <v/>
      </c>
      <c r="B149" s="1616" t="str">
        <f>'(2)'!N34</f>
        <v>:</v>
      </c>
      <c r="C149" s="1631"/>
      <c r="D149" s="853">
        <f>'(2)'!Q34</f>
        <v>0</v>
      </c>
      <c r="E149" s="853">
        <f>'(2)'!R34</f>
        <v>0</v>
      </c>
      <c r="F149" s="853">
        <f>'(2)'!S34</f>
        <v>0</v>
      </c>
      <c r="G149" s="1636">
        <f>'(2)'!T34</f>
        <v>0</v>
      </c>
      <c r="H149" s="1637"/>
      <c r="I149" s="953" t="str">
        <f>'(2)'!BG34</f>
        <v>OT</v>
      </c>
      <c r="J149" s="1639" t="str">
        <f>'(2)'!AH34</f>
        <v>:</v>
      </c>
      <c r="K149" s="1640"/>
      <c r="L149" s="853">
        <f>'(2)'!AK34</f>
        <v>0</v>
      </c>
      <c r="M149" s="239" t="str">
        <f>IF('(2)'!AL34="","",'(2)'!AL34)</f>
        <v/>
      </c>
      <c r="N149" s="1641">
        <f>'(2)'!AM34</f>
        <v>0</v>
      </c>
      <c r="O149" s="1641"/>
      <c r="P149" s="1641"/>
      <c r="Q149" s="1616" t="str">
        <f>'(2)'!AQ34</f>
        <v>:</v>
      </c>
      <c r="R149" s="1616"/>
      <c r="S149" s="1616" t="str">
        <f>'(2)'!AS34</f>
        <v>:</v>
      </c>
      <c r="T149" s="1638"/>
      <c r="V149" s="925" t="str">
        <f t="shared" si="42"/>
        <v/>
      </c>
      <c r="W149" s="926" t="str">
        <f t="shared" si="43"/>
        <v/>
      </c>
      <c r="X149" s="926" t="str">
        <f t="shared" si="44"/>
        <v/>
      </c>
      <c r="Y149" s="926" t="str">
        <f t="shared" si="45"/>
        <v/>
      </c>
      <c r="Z149" s="927" t="str">
        <f t="shared" si="46"/>
        <v/>
      </c>
      <c r="AB149" s="925" t="str">
        <f t="shared" si="47"/>
        <v/>
      </c>
      <c r="AC149" s="926" t="str">
        <f t="shared" si="51"/>
        <v/>
      </c>
      <c r="AD149" s="926" t="str">
        <f t="shared" si="48"/>
        <v/>
      </c>
      <c r="AE149" s="926" t="str">
        <f t="shared" si="49"/>
        <v/>
      </c>
      <c r="AF149" s="927" t="str">
        <f t="shared" si="50"/>
        <v/>
      </c>
      <c r="AL149" s="503" t="str">
        <f>IF(Reverse!Y79="","",Reverse!Y79)</f>
        <v/>
      </c>
      <c r="AM149" s="504" t="str">
        <f>IF(Reverse!AA79="","",Reverse!AA79)</f>
        <v/>
      </c>
      <c r="AN149" s="504" t="str">
        <f>IF(Reverse!AC79="","",Reverse!AC79)</f>
        <v/>
      </c>
      <c r="AO149" s="504" t="str">
        <f>IF(Reverse!AE79="","",Reverse!AE79)</f>
        <v/>
      </c>
      <c r="AP149" s="1585" t="str">
        <f>Reverse!AG79</f>
        <v>:</v>
      </c>
      <c r="AQ149" s="1586"/>
    </row>
    <row r="150" spans="1:43" ht="15" thickTop="1" x14ac:dyDescent="0.2">
      <c r="A150" s="354" t="str">
        <f>IF('(2)'!M35="","",'(2)'!M35)</f>
        <v/>
      </c>
      <c r="B150" s="1571" t="str">
        <f>'(2)'!N35</f>
        <v>:</v>
      </c>
      <c r="C150" s="1572"/>
      <c r="D150" s="846">
        <f>'(2)'!Q35</f>
        <v>0</v>
      </c>
      <c r="E150" s="846">
        <f>'(2)'!R35</f>
        <v>0</v>
      </c>
      <c r="F150" s="846">
        <f>'(2)'!S35</f>
        <v>0</v>
      </c>
      <c r="G150" s="1632">
        <f>'(2)'!T35</f>
        <v>0</v>
      </c>
      <c r="H150" s="1633"/>
      <c r="I150" s="951">
        <f>'(2)'!BG35</f>
        <v>0</v>
      </c>
      <c r="J150" s="1628" t="str">
        <f>'(2)'!AH35</f>
        <v>:</v>
      </c>
      <c r="K150" s="1629"/>
      <c r="L150" s="852">
        <f>'(2)'!AK35</f>
        <v>0</v>
      </c>
      <c r="M150" s="208" t="str">
        <f>IF('(2)'!AL35="","",'(2)'!AL35)</f>
        <v/>
      </c>
      <c r="N150" s="1630">
        <f>'(2)'!AM35</f>
        <v>0</v>
      </c>
      <c r="O150" s="1630"/>
      <c r="P150" s="1630"/>
      <c r="Q150" s="1626" t="str">
        <f>'(2)'!AQ35</f>
        <v>:</v>
      </c>
      <c r="R150" s="1626"/>
      <c r="S150" s="1626" t="str">
        <f>'(2)'!AS35</f>
        <v>:</v>
      </c>
      <c r="T150" s="1627"/>
      <c r="V150" s="919" t="str">
        <f t="shared" si="42"/>
        <v/>
      </c>
      <c r="W150" s="920" t="str">
        <f t="shared" si="43"/>
        <v/>
      </c>
      <c r="X150" s="920" t="str">
        <f t="shared" si="44"/>
        <v/>
      </c>
      <c r="Y150" s="920" t="str">
        <f t="shared" si="45"/>
        <v/>
      </c>
      <c r="Z150" s="921" t="str">
        <f t="shared" si="46"/>
        <v/>
      </c>
      <c r="AB150" s="919" t="str">
        <f t="shared" si="47"/>
        <v/>
      </c>
      <c r="AC150" s="920" t="str">
        <f t="shared" si="51"/>
        <v/>
      </c>
      <c r="AD150" s="920" t="str">
        <f t="shared" si="48"/>
        <v/>
      </c>
      <c r="AE150" s="920" t="str">
        <f t="shared" si="49"/>
        <v/>
      </c>
      <c r="AF150" s="921" t="str">
        <f t="shared" si="50"/>
        <v/>
      </c>
      <c r="AL150" s="505"/>
      <c r="AM150" s="506"/>
      <c r="AN150" s="506"/>
      <c r="AO150" s="506"/>
      <c r="AP150" s="1587"/>
      <c r="AQ150" s="1588"/>
    </row>
    <row r="151" spans="1:43" x14ac:dyDescent="0.2">
      <c r="A151" s="354" t="str">
        <f>IF('(2)'!M36="","",'(2)'!M36)</f>
        <v/>
      </c>
      <c r="B151" s="1571" t="str">
        <f>'(2)'!N36</f>
        <v>:</v>
      </c>
      <c r="C151" s="1572"/>
      <c r="D151" s="846">
        <f>'(2)'!Q36</f>
        <v>0</v>
      </c>
      <c r="E151" s="846">
        <f>'(2)'!R36</f>
        <v>0</v>
      </c>
      <c r="F151" s="846">
        <f>'(2)'!S36</f>
        <v>0</v>
      </c>
      <c r="G151" s="1632">
        <f>'(2)'!T36</f>
        <v>0</v>
      </c>
      <c r="H151" s="1633"/>
      <c r="I151" s="951">
        <f>'(2)'!BG36</f>
        <v>0</v>
      </c>
      <c r="J151" s="1628" t="str">
        <f>'(2)'!AH36</f>
        <v>:</v>
      </c>
      <c r="K151" s="1629"/>
      <c r="L151" s="852">
        <f>'(2)'!AK36</f>
        <v>0</v>
      </c>
      <c r="M151" s="208" t="str">
        <f>IF('(2)'!AL36="","",'(2)'!AL36)</f>
        <v/>
      </c>
      <c r="N151" s="1630">
        <f>'(2)'!AM36</f>
        <v>0</v>
      </c>
      <c r="O151" s="1630"/>
      <c r="P151" s="1630"/>
      <c r="Q151" s="1626" t="str">
        <f>'(2)'!AQ36</f>
        <v>:</v>
      </c>
      <c r="R151" s="1626"/>
      <c r="S151" s="1626" t="str">
        <f>'(2)'!AS36</f>
        <v>:</v>
      </c>
      <c r="T151" s="1627"/>
      <c r="V151" s="919" t="str">
        <f t="shared" si="42"/>
        <v/>
      </c>
      <c r="W151" s="920" t="str">
        <f t="shared" si="43"/>
        <v/>
      </c>
      <c r="X151" s="920" t="str">
        <f t="shared" si="44"/>
        <v/>
      </c>
      <c r="Y151" s="920" t="str">
        <f t="shared" si="45"/>
        <v/>
      </c>
      <c r="Z151" s="921" t="str">
        <f t="shared" si="46"/>
        <v/>
      </c>
      <c r="AB151" s="919" t="str">
        <f t="shared" si="47"/>
        <v/>
      </c>
      <c r="AC151" s="920" t="str">
        <f t="shared" si="51"/>
        <v/>
      </c>
      <c r="AD151" s="920" t="str">
        <f t="shared" si="48"/>
        <v/>
      </c>
      <c r="AE151" s="920" t="str">
        <f t="shared" si="49"/>
        <v/>
      </c>
      <c r="AF151" s="921" t="str">
        <f t="shared" si="50"/>
        <v/>
      </c>
      <c r="AL151" s="858"/>
      <c r="AM151" s="847"/>
      <c r="AN151" s="847"/>
      <c r="AO151" s="847"/>
      <c r="AP151" s="1579"/>
      <c r="AQ151" s="1580"/>
    </row>
    <row r="152" spans="1:43" x14ac:dyDescent="0.2">
      <c r="A152" s="354" t="str">
        <f>IF('(2)'!M37="","",'(2)'!M37)</f>
        <v/>
      </c>
      <c r="B152" s="1571" t="str">
        <f>'(2)'!N37</f>
        <v>:</v>
      </c>
      <c r="C152" s="1572"/>
      <c r="D152" s="846">
        <f>'(2)'!Q37</f>
        <v>0</v>
      </c>
      <c r="E152" s="846">
        <f>'(2)'!R37</f>
        <v>0</v>
      </c>
      <c r="F152" s="846">
        <f>'(2)'!S37</f>
        <v>0</v>
      </c>
      <c r="G152" s="1632">
        <f>'(2)'!T37</f>
        <v>0</v>
      </c>
      <c r="H152" s="1633"/>
      <c r="I152" s="951">
        <f>'(2)'!BG37</f>
        <v>0</v>
      </c>
      <c r="J152" s="1628" t="str">
        <f>'(2)'!AH37</f>
        <v>:</v>
      </c>
      <c r="K152" s="1629"/>
      <c r="L152" s="852">
        <f>'(2)'!AK37</f>
        <v>0</v>
      </c>
      <c r="M152" s="208" t="str">
        <f>IF('(2)'!AL37="","",'(2)'!AL37)</f>
        <v/>
      </c>
      <c r="N152" s="1630">
        <f>'(2)'!AM37</f>
        <v>0</v>
      </c>
      <c r="O152" s="1630"/>
      <c r="P152" s="1630"/>
      <c r="Q152" s="1626" t="str">
        <f>'(2)'!AQ37</f>
        <v>:</v>
      </c>
      <c r="R152" s="1626"/>
      <c r="S152" s="1626" t="str">
        <f>'(2)'!AS37</f>
        <v>:</v>
      </c>
      <c r="T152" s="1627"/>
      <c r="V152" s="919" t="str">
        <f t="shared" si="42"/>
        <v/>
      </c>
      <c r="W152" s="920" t="str">
        <f t="shared" si="43"/>
        <v/>
      </c>
      <c r="X152" s="920" t="str">
        <f t="shared" si="44"/>
        <v/>
      </c>
      <c r="Y152" s="920" t="str">
        <f t="shared" si="45"/>
        <v/>
      </c>
      <c r="Z152" s="921" t="str">
        <f t="shared" si="46"/>
        <v/>
      </c>
      <c r="AB152" s="919" t="str">
        <f t="shared" si="47"/>
        <v/>
      </c>
      <c r="AC152" s="920" t="str">
        <f t="shared" si="51"/>
        <v/>
      </c>
      <c r="AD152" s="920" t="str">
        <f t="shared" si="48"/>
        <v/>
      </c>
      <c r="AE152" s="920" t="str">
        <f t="shared" si="49"/>
        <v/>
      </c>
      <c r="AF152" s="921" t="str">
        <f t="shared" si="50"/>
        <v/>
      </c>
      <c r="AL152" s="858"/>
      <c r="AM152" s="847"/>
      <c r="AN152" s="847"/>
      <c r="AO152" s="847"/>
      <c r="AP152" s="1579"/>
      <c r="AQ152" s="1580"/>
    </row>
    <row r="153" spans="1:43" x14ac:dyDescent="0.2">
      <c r="A153" s="354" t="str">
        <f>IF('(2)'!M38="","",'(2)'!M38)</f>
        <v/>
      </c>
      <c r="B153" s="1571" t="str">
        <f>'(2)'!N38</f>
        <v>:</v>
      </c>
      <c r="C153" s="1572"/>
      <c r="D153" s="846">
        <f>'(2)'!Q38</f>
        <v>0</v>
      </c>
      <c r="E153" s="846">
        <f>'(2)'!R38</f>
        <v>0</v>
      </c>
      <c r="F153" s="846">
        <f>'(2)'!S38</f>
        <v>0</v>
      </c>
      <c r="G153" s="1632">
        <f>'(2)'!T38</f>
        <v>0</v>
      </c>
      <c r="H153" s="1633"/>
      <c r="I153" s="951">
        <f>'(2)'!BG38</f>
        <v>0</v>
      </c>
      <c r="J153" s="1628" t="str">
        <f>'(2)'!AH38</f>
        <v>:</v>
      </c>
      <c r="K153" s="1629"/>
      <c r="L153" s="852">
        <f>'(2)'!AK38</f>
        <v>0</v>
      </c>
      <c r="M153" s="208" t="str">
        <f>IF('(2)'!AL38="","",'(2)'!AL38)</f>
        <v/>
      </c>
      <c r="N153" s="1630">
        <f>'(2)'!AM38</f>
        <v>0</v>
      </c>
      <c r="O153" s="1630"/>
      <c r="P153" s="1630"/>
      <c r="Q153" s="1626" t="str">
        <f>'(2)'!AQ38</f>
        <v>:</v>
      </c>
      <c r="R153" s="1626"/>
      <c r="S153" s="1626" t="str">
        <f>'(2)'!AS38</f>
        <v>:</v>
      </c>
      <c r="T153" s="1627"/>
      <c r="V153" s="919" t="str">
        <f t="shared" si="42"/>
        <v/>
      </c>
      <c r="W153" s="920" t="str">
        <f t="shared" si="43"/>
        <v/>
      </c>
      <c r="X153" s="920" t="str">
        <f t="shared" si="44"/>
        <v/>
      </c>
      <c r="Y153" s="920" t="str">
        <f t="shared" si="45"/>
        <v/>
      </c>
      <c r="Z153" s="921" t="str">
        <f t="shared" si="46"/>
        <v/>
      </c>
      <c r="AB153" s="919" t="str">
        <f t="shared" si="47"/>
        <v/>
      </c>
      <c r="AC153" s="920" t="str">
        <f t="shared" si="51"/>
        <v/>
      </c>
      <c r="AD153" s="920" t="str">
        <f t="shared" si="48"/>
        <v/>
      </c>
      <c r="AE153" s="920" t="str">
        <f t="shared" si="49"/>
        <v/>
      </c>
      <c r="AF153" s="921" t="str">
        <f t="shared" si="50"/>
        <v/>
      </c>
      <c r="AL153" s="858"/>
      <c r="AM153" s="847"/>
      <c r="AN153" s="847"/>
      <c r="AO153" s="847"/>
      <c r="AP153" s="1579"/>
      <c r="AQ153" s="1580"/>
    </row>
    <row r="154" spans="1:43" x14ac:dyDescent="0.2">
      <c r="A154" s="354" t="str">
        <f>IF('(2)'!M39="","",'(2)'!M39)</f>
        <v/>
      </c>
      <c r="B154" s="1571" t="str">
        <f>'(2)'!N39</f>
        <v>:</v>
      </c>
      <c r="C154" s="1572"/>
      <c r="D154" s="846">
        <f>'(2)'!Q39</f>
        <v>0</v>
      </c>
      <c r="E154" s="846">
        <f>'(2)'!R39</f>
        <v>0</v>
      </c>
      <c r="F154" s="846">
        <f>'(2)'!S39</f>
        <v>0</v>
      </c>
      <c r="G154" s="1632">
        <f>'(2)'!T39</f>
        <v>0</v>
      </c>
      <c r="H154" s="1633"/>
      <c r="I154" s="951">
        <f>'(2)'!BG39</f>
        <v>0</v>
      </c>
      <c r="J154" s="1628" t="str">
        <f>'(2)'!AH39</f>
        <v>:</v>
      </c>
      <c r="K154" s="1629"/>
      <c r="L154" s="852">
        <f>'(2)'!AK39</f>
        <v>0</v>
      </c>
      <c r="M154" s="208" t="str">
        <f>IF('(2)'!AL39="","",'(2)'!AL39)</f>
        <v/>
      </c>
      <c r="N154" s="1630">
        <f>'(2)'!AM39</f>
        <v>0</v>
      </c>
      <c r="O154" s="1630"/>
      <c r="P154" s="1630"/>
      <c r="Q154" s="1626" t="str">
        <f>'(2)'!AQ39</f>
        <v>:</v>
      </c>
      <c r="R154" s="1626"/>
      <c r="S154" s="1626" t="str">
        <f>'(2)'!AS39</f>
        <v>:</v>
      </c>
      <c r="T154" s="1627"/>
      <c r="V154" s="919" t="str">
        <f t="shared" si="42"/>
        <v/>
      </c>
      <c r="W154" s="920" t="str">
        <f t="shared" si="43"/>
        <v/>
      </c>
      <c r="X154" s="920" t="str">
        <f t="shared" si="44"/>
        <v/>
      </c>
      <c r="Y154" s="920" t="str">
        <f t="shared" si="45"/>
        <v/>
      </c>
      <c r="Z154" s="921" t="str">
        <f t="shared" si="46"/>
        <v/>
      </c>
      <c r="AB154" s="919" t="str">
        <f t="shared" si="47"/>
        <v/>
      </c>
      <c r="AC154" s="920" t="str">
        <f t="shared" si="51"/>
        <v/>
      </c>
      <c r="AD154" s="920" t="str">
        <f t="shared" si="48"/>
        <v/>
      </c>
      <c r="AE154" s="920" t="str">
        <f t="shared" si="49"/>
        <v/>
      </c>
      <c r="AF154" s="921" t="str">
        <f t="shared" si="50"/>
        <v/>
      </c>
      <c r="AL154" s="859"/>
      <c r="AM154" s="848"/>
      <c r="AN154" s="848"/>
      <c r="AO154" s="848"/>
      <c r="AP154" s="1581"/>
      <c r="AQ154" s="1582"/>
    </row>
    <row r="155" spans="1:43" x14ac:dyDescent="0.2">
      <c r="A155" s="354" t="str">
        <f>IF('(2)'!M40="","",'(2)'!M40)</f>
        <v/>
      </c>
      <c r="B155" s="1571" t="str">
        <f>'(2)'!N40</f>
        <v>:</v>
      </c>
      <c r="C155" s="1572"/>
      <c r="D155" s="846">
        <f>'(2)'!Q40</f>
        <v>0</v>
      </c>
      <c r="E155" s="846">
        <f>'(2)'!R40</f>
        <v>0</v>
      </c>
      <c r="F155" s="846">
        <f>'(2)'!S40</f>
        <v>0</v>
      </c>
      <c r="G155" s="1632">
        <f>'(2)'!T40</f>
        <v>0</v>
      </c>
      <c r="H155" s="1633"/>
      <c r="I155" s="951">
        <f>'(2)'!BG40</f>
        <v>0</v>
      </c>
      <c r="J155" s="1628" t="str">
        <f>'(2)'!AH40</f>
        <v>:</v>
      </c>
      <c r="K155" s="1629"/>
      <c r="L155" s="852">
        <f>'(2)'!AK40</f>
        <v>0</v>
      </c>
      <c r="M155" s="208" t="str">
        <f>IF('(2)'!AL40="","",'(2)'!AL40)</f>
        <v/>
      </c>
      <c r="N155" s="1630">
        <f>'(2)'!AM40</f>
        <v>0</v>
      </c>
      <c r="O155" s="1630"/>
      <c r="P155" s="1630"/>
      <c r="Q155" s="1626" t="str">
        <f>'(2)'!AQ40</f>
        <v>:</v>
      </c>
      <c r="R155" s="1626"/>
      <c r="S155" s="1626" t="str">
        <f>'(2)'!AS40</f>
        <v>:</v>
      </c>
      <c r="T155" s="1627"/>
      <c r="V155" s="919" t="str">
        <f t="shared" si="42"/>
        <v/>
      </c>
      <c r="W155" s="920" t="str">
        <f t="shared" si="43"/>
        <v/>
      </c>
      <c r="X155" s="920" t="str">
        <f t="shared" si="44"/>
        <v/>
      </c>
      <c r="Y155" s="920" t="str">
        <f t="shared" si="45"/>
        <v/>
      </c>
      <c r="Z155" s="921" t="str">
        <f t="shared" si="46"/>
        <v/>
      </c>
      <c r="AB155" s="919" t="str">
        <f t="shared" si="47"/>
        <v/>
      </c>
      <c r="AC155" s="920" t="str">
        <f t="shared" si="51"/>
        <v/>
      </c>
      <c r="AD155" s="920" t="str">
        <f t="shared" si="48"/>
        <v/>
      </c>
      <c r="AE155" s="920" t="str">
        <f t="shared" si="49"/>
        <v/>
      </c>
      <c r="AF155" s="921" t="str">
        <f t="shared" si="50"/>
        <v/>
      </c>
    </row>
    <row r="156" spans="1:43" x14ac:dyDescent="0.2">
      <c r="A156" s="354" t="str">
        <f>IF('(2)'!M41="","",'(2)'!M41)</f>
        <v/>
      </c>
      <c r="B156" s="1571" t="str">
        <f>'(2)'!N41</f>
        <v>:</v>
      </c>
      <c r="C156" s="1572"/>
      <c r="D156" s="846">
        <f>'(2)'!Q41</f>
        <v>0</v>
      </c>
      <c r="E156" s="846">
        <f>'(2)'!R41</f>
        <v>0</v>
      </c>
      <c r="F156" s="846">
        <f>'(2)'!S41</f>
        <v>0</v>
      </c>
      <c r="G156" s="1632">
        <f>'(2)'!T41</f>
        <v>0</v>
      </c>
      <c r="H156" s="1633"/>
      <c r="I156" s="951">
        <f>'(2)'!BG41</f>
        <v>0</v>
      </c>
      <c r="J156" s="1628" t="str">
        <f>'(2)'!AH41</f>
        <v>:</v>
      </c>
      <c r="K156" s="1629"/>
      <c r="L156" s="852">
        <f>'(2)'!AK41</f>
        <v>0</v>
      </c>
      <c r="M156" s="208" t="str">
        <f>IF('(2)'!AL41="","",'(2)'!AL41)</f>
        <v/>
      </c>
      <c r="N156" s="1630">
        <f>'(2)'!AM41</f>
        <v>0</v>
      </c>
      <c r="O156" s="1630"/>
      <c r="P156" s="1630"/>
      <c r="Q156" s="1626" t="str">
        <f>'(2)'!AQ41</f>
        <v>:</v>
      </c>
      <c r="R156" s="1626"/>
      <c r="S156" s="1626" t="str">
        <f>'(2)'!AS41</f>
        <v>:</v>
      </c>
      <c r="T156" s="1627"/>
      <c r="V156" s="919" t="str">
        <f t="shared" si="42"/>
        <v/>
      </c>
      <c r="W156" s="920" t="str">
        <f t="shared" si="43"/>
        <v/>
      </c>
      <c r="X156" s="920" t="str">
        <f t="shared" si="44"/>
        <v/>
      </c>
      <c r="Y156" s="920" t="str">
        <f t="shared" si="45"/>
        <v/>
      </c>
      <c r="Z156" s="921" t="str">
        <f t="shared" si="46"/>
        <v/>
      </c>
      <c r="AB156" s="919" t="str">
        <f t="shared" si="47"/>
        <v/>
      </c>
      <c r="AC156" s="920" t="str">
        <f t="shared" si="51"/>
        <v/>
      </c>
      <c r="AD156" s="920" t="str">
        <f t="shared" si="48"/>
        <v/>
      </c>
      <c r="AE156" s="920" t="str">
        <f t="shared" si="49"/>
        <v/>
      </c>
      <c r="AF156" s="921" t="str">
        <f t="shared" si="50"/>
        <v/>
      </c>
    </row>
    <row r="157" spans="1:43" x14ac:dyDescent="0.2">
      <c r="A157" s="354" t="str">
        <f>IF('(2)'!M42="","",'(2)'!M42)</f>
        <v/>
      </c>
      <c r="B157" s="1571" t="str">
        <f>'(2)'!N42</f>
        <v>:</v>
      </c>
      <c r="C157" s="1572"/>
      <c r="D157" s="846">
        <f>'(2)'!Q42</f>
        <v>0</v>
      </c>
      <c r="E157" s="846">
        <f>'(2)'!R42</f>
        <v>0</v>
      </c>
      <c r="F157" s="846">
        <f>'(2)'!S42</f>
        <v>0</v>
      </c>
      <c r="G157" s="1632">
        <f>'(2)'!T42</f>
        <v>0</v>
      </c>
      <c r="H157" s="1633"/>
      <c r="I157" s="951">
        <f>'(2)'!BG42</f>
        <v>0</v>
      </c>
      <c r="J157" s="1628" t="str">
        <f>'(2)'!AH42</f>
        <v>:</v>
      </c>
      <c r="K157" s="1629"/>
      <c r="L157" s="852">
        <f>'(2)'!AK42</f>
        <v>0</v>
      </c>
      <c r="M157" s="208" t="str">
        <f>IF('(2)'!AL42="","",'(2)'!AL42)</f>
        <v/>
      </c>
      <c r="N157" s="1630">
        <f>'(2)'!AM42</f>
        <v>0</v>
      </c>
      <c r="O157" s="1630"/>
      <c r="P157" s="1630"/>
      <c r="Q157" s="1626" t="str">
        <f>'(2)'!AQ42</f>
        <v>:</v>
      </c>
      <c r="R157" s="1626"/>
      <c r="S157" s="1626" t="str">
        <f>'(2)'!AS42</f>
        <v>:</v>
      </c>
      <c r="T157" s="1627"/>
      <c r="V157" s="919" t="str">
        <f t="shared" si="42"/>
        <v/>
      </c>
      <c r="W157" s="920" t="str">
        <f t="shared" si="43"/>
        <v/>
      </c>
      <c r="X157" s="920" t="str">
        <f t="shared" si="44"/>
        <v/>
      </c>
      <c r="Y157" s="920" t="str">
        <f t="shared" si="45"/>
        <v/>
      </c>
      <c r="Z157" s="921" t="str">
        <f t="shared" si="46"/>
        <v/>
      </c>
      <c r="AB157" s="919" t="str">
        <f t="shared" si="47"/>
        <v/>
      </c>
      <c r="AC157" s="920" t="str">
        <f t="shared" si="51"/>
        <v/>
      </c>
      <c r="AD157" s="920" t="str">
        <f t="shared" si="48"/>
        <v/>
      </c>
      <c r="AE157" s="920" t="str">
        <f t="shared" si="49"/>
        <v/>
      </c>
      <c r="AF157" s="921" t="str">
        <f t="shared" si="50"/>
        <v/>
      </c>
    </row>
    <row r="158" spans="1:43" x14ac:dyDescent="0.2">
      <c r="A158" s="354" t="str">
        <f>IF('(2)'!M43="","",'(2)'!M43)</f>
        <v/>
      </c>
      <c r="B158" s="1571" t="str">
        <f>'(2)'!N43</f>
        <v>:</v>
      </c>
      <c r="C158" s="1572"/>
      <c r="D158" s="846">
        <f>'(2)'!Q43</f>
        <v>0</v>
      </c>
      <c r="E158" s="846">
        <f>'(2)'!R43</f>
        <v>0</v>
      </c>
      <c r="F158" s="846">
        <f>'(2)'!S43</f>
        <v>0</v>
      </c>
      <c r="G158" s="1632">
        <f>'(2)'!T43</f>
        <v>0</v>
      </c>
      <c r="H158" s="1633"/>
      <c r="I158" s="951">
        <f>'(2)'!BG43</f>
        <v>0</v>
      </c>
      <c r="J158" s="1628" t="str">
        <f>'(2)'!AH43</f>
        <v>:</v>
      </c>
      <c r="K158" s="1629"/>
      <c r="L158" s="852">
        <f>'(2)'!AK43</f>
        <v>0</v>
      </c>
      <c r="M158" s="208" t="str">
        <f>IF('(2)'!AL43="","",'(2)'!AL43)</f>
        <v/>
      </c>
      <c r="N158" s="1630">
        <f>'(2)'!AM43</f>
        <v>0</v>
      </c>
      <c r="O158" s="1630"/>
      <c r="P158" s="1630"/>
      <c r="Q158" s="1626" t="str">
        <f>'(2)'!AQ43</f>
        <v>:</v>
      </c>
      <c r="R158" s="1626"/>
      <c r="S158" s="1626" t="str">
        <f>'(2)'!AS43</f>
        <v>:</v>
      </c>
      <c r="T158" s="1627"/>
      <c r="V158" s="919" t="str">
        <f t="shared" si="42"/>
        <v/>
      </c>
      <c r="W158" s="920" t="str">
        <f t="shared" si="43"/>
        <v/>
      </c>
      <c r="X158" s="920" t="str">
        <f t="shared" si="44"/>
        <v/>
      </c>
      <c r="Y158" s="920" t="str">
        <f t="shared" si="45"/>
        <v/>
      </c>
      <c r="Z158" s="921" t="str">
        <f t="shared" si="46"/>
        <v/>
      </c>
      <c r="AB158" s="919" t="str">
        <f t="shared" si="47"/>
        <v/>
      </c>
      <c r="AC158" s="920" t="str">
        <f t="shared" si="51"/>
        <v/>
      </c>
      <c r="AD158" s="920" t="str">
        <f t="shared" si="48"/>
        <v/>
      </c>
      <c r="AE158" s="920" t="str">
        <f t="shared" si="49"/>
        <v/>
      </c>
      <c r="AF158" s="921" t="str">
        <f t="shared" si="50"/>
        <v/>
      </c>
    </row>
    <row r="159" spans="1:43" x14ac:dyDescent="0.2">
      <c r="A159" s="354" t="str">
        <f>IF('(2)'!M44="","",'(2)'!M44)</f>
        <v/>
      </c>
      <c r="B159" s="1571" t="str">
        <f>'(2)'!N44</f>
        <v>:</v>
      </c>
      <c r="C159" s="1572"/>
      <c r="D159" s="846">
        <f>'(2)'!Q44</f>
        <v>0</v>
      </c>
      <c r="E159" s="846">
        <f>'(2)'!R44</f>
        <v>0</v>
      </c>
      <c r="F159" s="846">
        <f>'(2)'!S44</f>
        <v>0</v>
      </c>
      <c r="G159" s="1632">
        <f>'(2)'!T44</f>
        <v>0</v>
      </c>
      <c r="H159" s="1633"/>
      <c r="I159" s="951">
        <f>'(2)'!BG44</f>
        <v>0</v>
      </c>
      <c r="J159" s="1628" t="str">
        <f>'(2)'!AH44</f>
        <v>:</v>
      </c>
      <c r="K159" s="1629"/>
      <c r="L159" s="852">
        <f>'(2)'!AK44</f>
        <v>0</v>
      </c>
      <c r="M159" s="208" t="str">
        <f>IF('(2)'!AL44="","",'(2)'!AL44)</f>
        <v/>
      </c>
      <c r="N159" s="1630">
        <f>'(2)'!AM44</f>
        <v>0</v>
      </c>
      <c r="O159" s="1630"/>
      <c r="P159" s="1630"/>
      <c r="Q159" s="1626" t="str">
        <f>'(2)'!AQ44</f>
        <v>:</v>
      </c>
      <c r="R159" s="1626"/>
      <c r="S159" s="1626" t="str">
        <f>'(2)'!AS44</f>
        <v>:</v>
      </c>
      <c r="T159" s="1627"/>
      <c r="V159" s="919" t="str">
        <f t="shared" si="42"/>
        <v/>
      </c>
      <c r="W159" s="920" t="str">
        <f t="shared" si="43"/>
        <v/>
      </c>
      <c r="X159" s="920" t="str">
        <f t="shared" si="44"/>
        <v/>
      </c>
      <c r="Y159" s="920" t="str">
        <f t="shared" si="45"/>
        <v/>
      </c>
      <c r="Z159" s="921" t="str">
        <f t="shared" si="46"/>
        <v/>
      </c>
      <c r="AB159" s="919" t="str">
        <f t="shared" si="47"/>
        <v/>
      </c>
      <c r="AC159" s="920" t="str">
        <f t="shared" si="51"/>
        <v/>
      </c>
      <c r="AD159" s="920" t="str">
        <f t="shared" si="48"/>
        <v/>
      </c>
      <c r="AE159" s="920" t="str">
        <f t="shared" si="49"/>
        <v/>
      </c>
      <c r="AF159" s="921" t="str">
        <f t="shared" si="50"/>
        <v/>
      </c>
    </row>
    <row r="160" spans="1:43" x14ac:dyDescent="0.2">
      <c r="A160" s="354" t="str">
        <f>IF('(2)'!M45="","",'(2)'!M45)</f>
        <v/>
      </c>
      <c r="B160" s="1571" t="str">
        <f>'(2)'!N45</f>
        <v>:</v>
      </c>
      <c r="C160" s="1572"/>
      <c r="D160" s="846">
        <f>'(2)'!Q45</f>
        <v>0</v>
      </c>
      <c r="E160" s="846">
        <f>'(2)'!R45</f>
        <v>0</v>
      </c>
      <c r="F160" s="846">
        <f>'(2)'!S45</f>
        <v>0</v>
      </c>
      <c r="G160" s="1632">
        <f>'(2)'!T45</f>
        <v>0</v>
      </c>
      <c r="H160" s="1633"/>
      <c r="I160" s="951">
        <f>'(2)'!BG45</f>
        <v>0</v>
      </c>
      <c r="J160" s="1628" t="str">
        <f>'(2)'!AH45</f>
        <v>:</v>
      </c>
      <c r="K160" s="1629"/>
      <c r="L160" s="852">
        <f>'(2)'!AK45</f>
        <v>0</v>
      </c>
      <c r="M160" s="208" t="str">
        <f>IF('(2)'!AL45="","",'(2)'!AL45)</f>
        <v/>
      </c>
      <c r="N160" s="1630">
        <f>'(2)'!AM45</f>
        <v>0</v>
      </c>
      <c r="O160" s="1630"/>
      <c r="P160" s="1630"/>
      <c r="Q160" s="1626" t="str">
        <f>'(2)'!AQ45</f>
        <v>:</v>
      </c>
      <c r="R160" s="1626"/>
      <c r="S160" s="1626" t="str">
        <f>'(2)'!AS45</f>
        <v>:</v>
      </c>
      <c r="T160" s="1627"/>
      <c r="V160" s="919" t="str">
        <f t="shared" si="42"/>
        <v/>
      </c>
      <c r="W160" s="920" t="str">
        <f t="shared" si="43"/>
        <v/>
      </c>
      <c r="X160" s="920" t="str">
        <f t="shared" si="44"/>
        <v/>
      </c>
      <c r="Y160" s="920" t="str">
        <f t="shared" si="45"/>
        <v/>
      </c>
      <c r="Z160" s="921" t="str">
        <f t="shared" si="46"/>
        <v/>
      </c>
      <c r="AB160" s="919" t="str">
        <f t="shared" si="47"/>
        <v/>
      </c>
      <c r="AC160" s="920" t="str">
        <f t="shared" si="51"/>
        <v/>
      </c>
      <c r="AD160" s="920" t="str">
        <f t="shared" si="48"/>
        <v/>
      </c>
      <c r="AE160" s="920" t="str">
        <f t="shared" si="49"/>
        <v/>
      </c>
      <c r="AF160" s="921" t="str">
        <f t="shared" si="50"/>
        <v/>
      </c>
    </row>
    <row r="161" spans="1:32" x14ac:dyDescent="0.2">
      <c r="A161" s="354" t="str">
        <f>IF('(2)'!M46="","",'(2)'!M46)</f>
        <v/>
      </c>
      <c r="B161" s="1571" t="str">
        <f>'(2)'!N46</f>
        <v>:</v>
      </c>
      <c r="C161" s="1572"/>
      <c r="D161" s="846">
        <f>'(2)'!Q46</f>
        <v>0</v>
      </c>
      <c r="E161" s="846">
        <f>'(2)'!R46</f>
        <v>0</v>
      </c>
      <c r="F161" s="846">
        <f>'(2)'!S46</f>
        <v>0</v>
      </c>
      <c r="G161" s="1632">
        <f>'(2)'!T46</f>
        <v>0</v>
      </c>
      <c r="H161" s="1633"/>
      <c r="I161" s="951">
        <f>'(2)'!BG46</f>
        <v>0</v>
      </c>
      <c r="J161" s="1628" t="str">
        <f>'(2)'!AH46</f>
        <v>:</v>
      </c>
      <c r="K161" s="1629"/>
      <c r="L161" s="852">
        <f>'(2)'!AK46</f>
        <v>0</v>
      </c>
      <c r="M161" s="208" t="str">
        <f>IF('(2)'!AL46="","",'(2)'!AL46)</f>
        <v/>
      </c>
      <c r="N161" s="1630">
        <f>'(2)'!AM46</f>
        <v>0</v>
      </c>
      <c r="O161" s="1630"/>
      <c r="P161" s="1630"/>
      <c r="Q161" s="1626" t="str">
        <f>'(2)'!AQ46</f>
        <v>:</v>
      </c>
      <c r="R161" s="1626"/>
      <c r="S161" s="1626" t="str">
        <f>'(2)'!AS46</f>
        <v>:</v>
      </c>
      <c r="T161" s="1627"/>
      <c r="V161" s="919" t="str">
        <f t="shared" si="42"/>
        <v/>
      </c>
      <c r="W161" s="920" t="str">
        <f t="shared" si="43"/>
        <v/>
      </c>
      <c r="X161" s="920" t="str">
        <f t="shared" si="44"/>
        <v/>
      </c>
      <c r="Y161" s="920" t="str">
        <f t="shared" si="45"/>
        <v/>
      </c>
      <c r="Z161" s="921" t="str">
        <f t="shared" si="46"/>
        <v/>
      </c>
      <c r="AB161" s="919" t="str">
        <f t="shared" si="47"/>
        <v/>
      </c>
      <c r="AC161" s="920" t="str">
        <f t="shared" si="51"/>
        <v/>
      </c>
      <c r="AD161" s="920" t="str">
        <f t="shared" si="48"/>
        <v/>
      </c>
      <c r="AE161" s="920" t="str">
        <f t="shared" si="49"/>
        <v/>
      </c>
      <c r="AF161" s="921" t="str">
        <f t="shared" si="50"/>
        <v/>
      </c>
    </row>
    <row r="162" spans="1:32" x14ac:dyDescent="0.2">
      <c r="A162" s="354" t="str">
        <f>IF('(2)'!M47="","",'(2)'!M47)</f>
        <v/>
      </c>
      <c r="B162" s="1571" t="str">
        <f>'(2)'!N47</f>
        <v>:</v>
      </c>
      <c r="C162" s="1572"/>
      <c r="D162" s="846">
        <f>'(2)'!Q47</f>
        <v>0</v>
      </c>
      <c r="E162" s="846">
        <f>'(2)'!R47</f>
        <v>0</v>
      </c>
      <c r="F162" s="846">
        <f>'(2)'!S47</f>
        <v>0</v>
      </c>
      <c r="G162" s="1632">
        <f>'(2)'!T47</f>
        <v>0</v>
      </c>
      <c r="H162" s="1633"/>
      <c r="I162" s="951">
        <f>'(2)'!BG47</f>
        <v>0</v>
      </c>
      <c r="J162" s="1628" t="str">
        <f>'(2)'!AH47</f>
        <v>:</v>
      </c>
      <c r="K162" s="1629"/>
      <c r="L162" s="852">
        <f>'(2)'!AK47</f>
        <v>0</v>
      </c>
      <c r="M162" s="208" t="str">
        <f>IF('(2)'!AL47="","",'(2)'!AL47)</f>
        <v/>
      </c>
      <c r="N162" s="1630">
        <f>'(2)'!AM47</f>
        <v>0</v>
      </c>
      <c r="O162" s="1630"/>
      <c r="P162" s="1630"/>
      <c r="Q162" s="1626" t="str">
        <f>'(2)'!AQ47</f>
        <v>:</v>
      </c>
      <c r="R162" s="1626"/>
      <c r="S162" s="1626" t="str">
        <f>'(2)'!AS47</f>
        <v>:</v>
      </c>
      <c r="T162" s="1627"/>
      <c r="V162" s="919" t="str">
        <f t="shared" si="42"/>
        <v/>
      </c>
      <c r="W162" s="920" t="str">
        <f t="shared" si="43"/>
        <v/>
      </c>
      <c r="X162" s="920" t="str">
        <f t="shared" si="44"/>
        <v/>
      </c>
      <c r="Y162" s="920" t="str">
        <f t="shared" si="45"/>
        <v/>
      </c>
      <c r="Z162" s="921" t="str">
        <f t="shared" si="46"/>
        <v/>
      </c>
      <c r="AB162" s="919" t="str">
        <f t="shared" si="47"/>
        <v/>
      </c>
      <c r="AC162" s="920" t="str">
        <f t="shared" si="51"/>
        <v/>
      </c>
      <c r="AD162" s="920" t="str">
        <f t="shared" si="48"/>
        <v/>
      </c>
      <c r="AE162" s="920" t="str">
        <f t="shared" si="49"/>
        <v/>
      </c>
      <c r="AF162" s="921" t="str">
        <f t="shared" si="50"/>
        <v/>
      </c>
    </row>
    <row r="163" spans="1:32" x14ac:dyDescent="0.2">
      <c r="A163" s="354" t="str">
        <f>IF('(2)'!M48="","",'(2)'!M48)</f>
        <v/>
      </c>
      <c r="B163" s="1571" t="str">
        <f>'(2)'!N48</f>
        <v>:</v>
      </c>
      <c r="C163" s="1572"/>
      <c r="D163" s="846">
        <f>'(2)'!Q48</f>
        <v>0</v>
      </c>
      <c r="E163" s="846">
        <f>'(2)'!R48</f>
        <v>0</v>
      </c>
      <c r="F163" s="846">
        <f>'(2)'!S48</f>
        <v>0</v>
      </c>
      <c r="G163" s="1632">
        <f>'(2)'!T48</f>
        <v>0</v>
      </c>
      <c r="H163" s="1633"/>
      <c r="I163" s="951">
        <f>'(2)'!BG48</f>
        <v>0</v>
      </c>
      <c r="J163" s="1628" t="str">
        <f>'(2)'!AH48</f>
        <v>:</v>
      </c>
      <c r="K163" s="1629"/>
      <c r="L163" s="852">
        <f>'(2)'!AK48</f>
        <v>0</v>
      </c>
      <c r="M163" s="208" t="str">
        <f>IF('(2)'!AL48="","",'(2)'!AL48)</f>
        <v/>
      </c>
      <c r="N163" s="1630">
        <f>'(2)'!AM48</f>
        <v>0</v>
      </c>
      <c r="O163" s="1630"/>
      <c r="P163" s="1630"/>
      <c r="Q163" s="1626" t="str">
        <f>'(2)'!AQ48</f>
        <v>:</v>
      </c>
      <c r="R163" s="1626"/>
      <c r="S163" s="1626" t="str">
        <f>'(2)'!AS48</f>
        <v>:</v>
      </c>
      <c r="T163" s="1627"/>
      <c r="V163" s="919" t="str">
        <f t="shared" si="42"/>
        <v/>
      </c>
      <c r="W163" s="920" t="str">
        <f t="shared" si="43"/>
        <v/>
      </c>
      <c r="X163" s="920" t="str">
        <f t="shared" si="44"/>
        <v/>
      </c>
      <c r="Y163" s="920" t="str">
        <f t="shared" si="45"/>
        <v/>
      </c>
      <c r="Z163" s="921" t="str">
        <f t="shared" si="46"/>
        <v/>
      </c>
      <c r="AB163" s="919" t="str">
        <f t="shared" si="47"/>
        <v/>
      </c>
      <c r="AC163" s="920" t="str">
        <f t="shared" si="51"/>
        <v/>
      </c>
      <c r="AD163" s="920" t="str">
        <f t="shared" si="48"/>
        <v/>
      </c>
      <c r="AE163" s="920" t="str">
        <f t="shared" si="49"/>
        <v/>
      </c>
      <c r="AF163" s="921" t="str">
        <f t="shared" si="50"/>
        <v/>
      </c>
    </row>
    <row r="164" spans="1:32" x14ac:dyDescent="0.2">
      <c r="A164" s="354" t="str">
        <f>IF('(2)'!M49="","",'(2)'!M49)</f>
        <v/>
      </c>
      <c r="B164" s="1571" t="str">
        <f>'(2)'!N49</f>
        <v>:</v>
      </c>
      <c r="C164" s="1572"/>
      <c r="D164" s="846">
        <f>'(2)'!Q49</f>
        <v>0</v>
      </c>
      <c r="E164" s="846">
        <f>'(2)'!R49</f>
        <v>0</v>
      </c>
      <c r="F164" s="846">
        <f>'(2)'!S49</f>
        <v>0</v>
      </c>
      <c r="G164" s="1632">
        <f>'(2)'!T49</f>
        <v>0</v>
      </c>
      <c r="H164" s="1633"/>
      <c r="I164" s="951">
        <f>'(2)'!BG49</f>
        <v>0</v>
      </c>
      <c r="J164" s="1628" t="str">
        <f>'(2)'!AH49</f>
        <v>:</v>
      </c>
      <c r="K164" s="1629"/>
      <c r="L164" s="852">
        <f>'(2)'!AK49</f>
        <v>0</v>
      </c>
      <c r="M164" s="208" t="str">
        <f>IF('(2)'!AL49="","",'(2)'!AL49)</f>
        <v/>
      </c>
      <c r="N164" s="1630">
        <f>'(2)'!AM49</f>
        <v>0</v>
      </c>
      <c r="O164" s="1630"/>
      <c r="P164" s="1630"/>
      <c r="Q164" s="1626" t="str">
        <f>'(2)'!AQ49</f>
        <v>:</v>
      </c>
      <c r="R164" s="1626"/>
      <c r="S164" s="1626" t="str">
        <f>'(2)'!AS49</f>
        <v>:</v>
      </c>
      <c r="T164" s="1627"/>
      <c r="V164" s="919" t="str">
        <f t="shared" si="42"/>
        <v/>
      </c>
      <c r="W164" s="920" t="str">
        <f t="shared" si="43"/>
        <v/>
      </c>
      <c r="X164" s="920" t="str">
        <f t="shared" si="44"/>
        <v/>
      </c>
      <c r="Y164" s="920" t="str">
        <f t="shared" si="45"/>
        <v/>
      </c>
      <c r="Z164" s="921" t="str">
        <f t="shared" si="46"/>
        <v/>
      </c>
      <c r="AB164" s="919" t="str">
        <f t="shared" si="47"/>
        <v/>
      </c>
      <c r="AC164" s="920" t="str">
        <f t="shared" si="51"/>
        <v/>
      </c>
      <c r="AD164" s="920" t="str">
        <f t="shared" si="48"/>
        <v/>
      </c>
      <c r="AE164" s="920" t="str">
        <f t="shared" si="49"/>
        <v/>
      </c>
      <c r="AF164" s="921" t="str">
        <f t="shared" si="50"/>
        <v/>
      </c>
    </row>
    <row r="165" spans="1:32" x14ac:dyDescent="0.2">
      <c r="A165" s="354" t="str">
        <f>IF('(2)'!M50="","",'(2)'!M50)</f>
        <v/>
      </c>
      <c r="B165" s="1571" t="str">
        <f>'(2)'!N50</f>
        <v>:</v>
      </c>
      <c r="C165" s="1572"/>
      <c r="D165" s="846">
        <f>'(2)'!Q50</f>
        <v>0</v>
      </c>
      <c r="E165" s="846">
        <f>'(2)'!R50</f>
        <v>0</v>
      </c>
      <c r="F165" s="846">
        <f>'(2)'!S50</f>
        <v>0</v>
      </c>
      <c r="G165" s="1632">
        <f>'(2)'!T50</f>
        <v>0</v>
      </c>
      <c r="H165" s="1633"/>
      <c r="I165" s="951">
        <f>'(2)'!BG50</f>
        <v>0</v>
      </c>
      <c r="J165" s="1628" t="str">
        <f>'(2)'!AH50</f>
        <v>:</v>
      </c>
      <c r="K165" s="1629"/>
      <c r="L165" s="852">
        <f>'(2)'!AK50</f>
        <v>0</v>
      </c>
      <c r="M165" s="208" t="str">
        <f>IF('(2)'!AL50="","",'(2)'!AL50)</f>
        <v/>
      </c>
      <c r="N165" s="1630">
        <f>'(2)'!AM50</f>
        <v>0</v>
      </c>
      <c r="O165" s="1630"/>
      <c r="P165" s="1630"/>
      <c r="Q165" s="1626" t="str">
        <f>'(2)'!AQ50</f>
        <v>:</v>
      </c>
      <c r="R165" s="1626"/>
      <c r="S165" s="1626" t="str">
        <f>'(2)'!AS50</f>
        <v>:</v>
      </c>
      <c r="T165" s="1627"/>
      <c r="V165" s="919" t="str">
        <f t="shared" si="42"/>
        <v/>
      </c>
      <c r="W165" s="920" t="str">
        <f t="shared" si="43"/>
        <v/>
      </c>
      <c r="X165" s="920" t="str">
        <f t="shared" si="44"/>
        <v/>
      </c>
      <c r="Y165" s="920" t="str">
        <f t="shared" si="45"/>
        <v/>
      </c>
      <c r="Z165" s="921" t="str">
        <f t="shared" si="46"/>
        <v/>
      </c>
      <c r="AB165" s="919" t="str">
        <f t="shared" si="47"/>
        <v/>
      </c>
      <c r="AC165" s="920" t="str">
        <f t="shared" si="51"/>
        <v/>
      </c>
      <c r="AD165" s="920" t="str">
        <f t="shared" si="48"/>
        <v/>
      </c>
      <c r="AE165" s="920" t="str">
        <f t="shared" si="49"/>
        <v/>
      </c>
      <c r="AF165" s="921" t="str">
        <f t="shared" si="50"/>
        <v/>
      </c>
    </row>
    <row r="166" spans="1:32" x14ac:dyDescent="0.2">
      <c r="A166" s="354" t="str">
        <f>IF('(2)'!M51="","",'(2)'!M51)</f>
        <v/>
      </c>
      <c r="B166" s="1571" t="str">
        <f>'(2)'!N51</f>
        <v>:</v>
      </c>
      <c r="C166" s="1572"/>
      <c r="D166" s="846">
        <f>'(2)'!Q51</f>
        <v>0</v>
      </c>
      <c r="E166" s="846">
        <f>'(2)'!R51</f>
        <v>0</v>
      </c>
      <c r="F166" s="846">
        <f>'(2)'!S51</f>
        <v>0</v>
      </c>
      <c r="G166" s="1632">
        <f>'(2)'!T51</f>
        <v>0</v>
      </c>
      <c r="H166" s="1633"/>
      <c r="I166" s="951">
        <f>'(2)'!BG51</f>
        <v>0</v>
      </c>
      <c r="J166" s="1628" t="str">
        <f>'(2)'!AH51</f>
        <v>:</v>
      </c>
      <c r="K166" s="1629"/>
      <c r="L166" s="852">
        <f>'(2)'!AK51</f>
        <v>0</v>
      </c>
      <c r="M166" s="208" t="str">
        <f>IF('(2)'!AL51="","",'(2)'!AL51)</f>
        <v/>
      </c>
      <c r="N166" s="1630">
        <f>'(2)'!AM51</f>
        <v>0</v>
      </c>
      <c r="O166" s="1630"/>
      <c r="P166" s="1630"/>
      <c r="Q166" s="1626" t="str">
        <f>'(2)'!AQ51</f>
        <v>:</v>
      </c>
      <c r="R166" s="1626"/>
      <c r="S166" s="1626" t="str">
        <f>'(2)'!AS51</f>
        <v>:</v>
      </c>
      <c r="T166" s="1627"/>
      <c r="V166" s="919" t="str">
        <f t="shared" si="42"/>
        <v/>
      </c>
      <c r="W166" s="920" t="str">
        <f t="shared" si="43"/>
        <v/>
      </c>
      <c r="X166" s="920" t="str">
        <f t="shared" si="44"/>
        <v/>
      </c>
      <c r="Y166" s="920" t="str">
        <f t="shared" si="45"/>
        <v/>
      </c>
      <c r="Z166" s="921" t="str">
        <f t="shared" si="46"/>
        <v/>
      </c>
      <c r="AB166" s="919" t="str">
        <f t="shared" si="47"/>
        <v/>
      </c>
      <c r="AC166" s="920" t="str">
        <f t="shared" si="51"/>
        <v/>
      </c>
      <c r="AD166" s="920" t="str">
        <f t="shared" si="48"/>
        <v/>
      </c>
      <c r="AE166" s="920" t="str">
        <f t="shared" si="49"/>
        <v/>
      </c>
      <c r="AF166" s="921" t="str">
        <f t="shared" si="50"/>
        <v/>
      </c>
    </row>
    <row r="167" spans="1:32" x14ac:dyDescent="0.2">
      <c r="A167" s="354" t="str">
        <f>IF('(2)'!M52="","",'(2)'!M52)</f>
        <v/>
      </c>
      <c r="B167" s="1571" t="str">
        <f>'(2)'!N52</f>
        <v>:</v>
      </c>
      <c r="C167" s="1572"/>
      <c r="D167" s="846">
        <f>'(2)'!Q52</f>
        <v>0</v>
      </c>
      <c r="E167" s="846">
        <f>'(2)'!R52</f>
        <v>0</v>
      </c>
      <c r="F167" s="846">
        <f>'(2)'!S52</f>
        <v>0</v>
      </c>
      <c r="G167" s="1632">
        <f>'(2)'!T52</f>
        <v>0</v>
      </c>
      <c r="H167" s="1633"/>
      <c r="I167" s="951">
        <f>'(2)'!BG52</f>
        <v>0</v>
      </c>
      <c r="J167" s="1628" t="str">
        <f>'(2)'!AH52</f>
        <v>:</v>
      </c>
      <c r="K167" s="1629"/>
      <c r="L167" s="852">
        <f>'(2)'!AK52</f>
        <v>0</v>
      </c>
      <c r="M167" s="208" t="str">
        <f>IF('(2)'!AL52="","",'(2)'!AL52)</f>
        <v/>
      </c>
      <c r="N167" s="1630">
        <f>'(2)'!AM52</f>
        <v>0</v>
      </c>
      <c r="O167" s="1630"/>
      <c r="P167" s="1630"/>
      <c r="Q167" s="1626" t="str">
        <f>'(2)'!AQ52</f>
        <v>:</v>
      </c>
      <c r="R167" s="1626"/>
      <c r="S167" s="1626" t="str">
        <f>'(2)'!AS52</f>
        <v>:</v>
      </c>
      <c r="T167" s="1627"/>
      <c r="V167" s="919" t="str">
        <f t="shared" si="42"/>
        <v/>
      </c>
      <c r="W167" s="920" t="str">
        <f t="shared" si="43"/>
        <v/>
      </c>
      <c r="X167" s="920" t="str">
        <f t="shared" si="44"/>
        <v/>
      </c>
      <c r="Y167" s="920" t="str">
        <f t="shared" si="45"/>
        <v/>
      </c>
      <c r="Z167" s="921" t="str">
        <f t="shared" si="46"/>
        <v/>
      </c>
      <c r="AB167" s="919" t="str">
        <f t="shared" si="47"/>
        <v/>
      </c>
      <c r="AC167" s="920" t="str">
        <f t="shared" si="51"/>
        <v/>
      </c>
      <c r="AD167" s="920" t="str">
        <f t="shared" si="48"/>
        <v/>
      </c>
      <c r="AE167" s="920" t="str">
        <f t="shared" si="49"/>
        <v/>
      </c>
      <c r="AF167" s="921" t="str">
        <f t="shared" si="50"/>
        <v/>
      </c>
    </row>
    <row r="168" spans="1:32" x14ac:dyDescent="0.2">
      <c r="A168" s="354" t="str">
        <f>IF('(2)'!M53="","",'(2)'!M53)</f>
        <v/>
      </c>
      <c r="B168" s="1571" t="str">
        <f>'(2)'!N53</f>
        <v>:</v>
      </c>
      <c r="C168" s="1572"/>
      <c r="D168" s="846">
        <f>'(2)'!Q53</f>
        <v>0</v>
      </c>
      <c r="E168" s="846">
        <f>'(2)'!R53</f>
        <v>0</v>
      </c>
      <c r="F168" s="846">
        <f>'(2)'!S53</f>
        <v>0</v>
      </c>
      <c r="G168" s="1632">
        <f>'(2)'!T53</f>
        <v>0</v>
      </c>
      <c r="H168" s="1633"/>
      <c r="I168" s="951">
        <f>'(2)'!BG53</f>
        <v>0</v>
      </c>
      <c r="J168" s="1628" t="str">
        <f>'(2)'!AH53</f>
        <v>:</v>
      </c>
      <c r="K168" s="1629"/>
      <c r="L168" s="852">
        <f>'(2)'!AK53</f>
        <v>0</v>
      </c>
      <c r="M168" s="208" t="str">
        <f>IF('(2)'!AL53="","",'(2)'!AL53)</f>
        <v/>
      </c>
      <c r="N168" s="1630">
        <f>'(2)'!AM53</f>
        <v>0</v>
      </c>
      <c r="O168" s="1630"/>
      <c r="P168" s="1630"/>
      <c r="Q168" s="1626" t="str">
        <f>'(2)'!AQ53</f>
        <v>:</v>
      </c>
      <c r="R168" s="1626"/>
      <c r="S168" s="1626" t="str">
        <f>'(2)'!AS53</f>
        <v>:</v>
      </c>
      <c r="T168" s="1627"/>
      <c r="V168" s="919" t="str">
        <f t="shared" si="42"/>
        <v/>
      </c>
      <c r="W168" s="920" t="str">
        <f t="shared" si="43"/>
        <v/>
      </c>
      <c r="X168" s="920" t="str">
        <f t="shared" si="44"/>
        <v/>
      </c>
      <c r="Y168" s="920" t="str">
        <f t="shared" si="45"/>
        <v/>
      </c>
      <c r="Z168" s="921" t="str">
        <f t="shared" si="46"/>
        <v/>
      </c>
      <c r="AB168" s="919" t="str">
        <f t="shared" si="47"/>
        <v/>
      </c>
      <c r="AC168" s="920" t="str">
        <f t="shared" si="51"/>
        <v/>
      </c>
      <c r="AD168" s="920" t="str">
        <f t="shared" si="48"/>
        <v/>
      </c>
      <c r="AE168" s="920" t="str">
        <f t="shared" si="49"/>
        <v/>
      </c>
      <c r="AF168" s="921" t="str">
        <f t="shared" si="50"/>
        <v/>
      </c>
    </row>
    <row r="169" spans="1:32" x14ac:dyDescent="0.2">
      <c r="A169" s="354" t="str">
        <f>IF('(2)'!M54="","",'(2)'!M54)</f>
        <v/>
      </c>
      <c r="B169" s="1571" t="str">
        <f>'(2)'!N54</f>
        <v>:</v>
      </c>
      <c r="C169" s="1572"/>
      <c r="D169" s="846">
        <f>'(2)'!Q54</f>
        <v>0</v>
      </c>
      <c r="E169" s="846">
        <f>'(2)'!R54</f>
        <v>0</v>
      </c>
      <c r="F169" s="846">
        <f>'(2)'!S54</f>
        <v>0</v>
      </c>
      <c r="G169" s="1632">
        <f>'(2)'!T54</f>
        <v>0</v>
      </c>
      <c r="H169" s="1633"/>
      <c r="I169" s="951">
        <f>'(2)'!BG54</f>
        <v>0</v>
      </c>
      <c r="J169" s="1628" t="str">
        <f>'(2)'!AH54</f>
        <v>:</v>
      </c>
      <c r="K169" s="1629"/>
      <c r="L169" s="852">
        <f>'(2)'!AK54</f>
        <v>0</v>
      </c>
      <c r="M169" s="208" t="str">
        <f>IF('(2)'!AL54="","",'(2)'!AL54)</f>
        <v/>
      </c>
      <c r="N169" s="1630">
        <f>'(2)'!AM54</f>
        <v>0</v>
      </c>
      <c r="O169" s="1630"/>
      <c r="P169" s="1630"/>
      <c r="Q169" s="1626" t="str">
        <f>'(2)'!AQ54</f>
        <v>:</v>
      </c>
      <c r="R169" s="1626"/>
      <c r="S169" s="1626" t="str">
        <f>'(2)'!AS54</f>
        <v>:</v>
      </c>
      <c r="T169" s="1627"/>
      <c r="V169" s="919" t="str">
        <f t="shared" si="42"/>
        <v/>
      </c>
      <c r="W169" s="920" t="str">
        <f t="shared" si="43"/>
        <v/>
      </c>
      <c r="X169" s="920" t="str">
        <f t="shared" si="44"/>
        <v/>
      </c>
      <c r="Y169" s="920" t="str">
        <f t="shared" si="45"/>
        <v/>
      </c>
      <c r="Z169" s="921" t="str">
        <f t="shared" si="46"/>
        <v/>
      </c>
      <c r="AB169" s="919" t="str">
        <f t="shared" si="47"/>
        <v/>
      </c>
      <c r="AC169" s="920" t="str">
        <f t="shared" si="51"/>
        <v/>
      </c>
      <c r="AD169" s="920" t="str">
        <f t="shared" si="48"/>
        <v/>
      </c>
      <c r="AE169" s="920" t="str">
        <f t="shared" si="49"/>
        <v/>
      </c>
      <c r="AF169" s="921" t="str">
        <f t="shared" si="50"/>
        <v/>
      </c>
    </row>
    <row r="170" spans="1:32" x14ac:dyDescent="0.2">
      <c r="A170" s="354" t="str">
        <f>IF('(2)'!M55="","",'(2)'!M55)</f>
        <v/>
      </c>
      <c r="B170" s="1571" t="str">
        <f>'(2)'!N55</f>
        <v>:</v>
      </c>
      <c r="C170" s="1572"/>
      <c r="D170" s="846">
        <f>'(2)'!Q55</f>
        <v>0</v>
      </c>
      <c r="E170" s="846">
        <f>'(2)'!R55</f>
        <v>0</v>
      </c>
      <c r="F170" s="846">
        <f>'(2)'!S55</f>
        <v>0</v>
      </c>
      <c r="G170" s="1632">
        <f>'(2)'!T55</f>
        <v>0</v>
      </c>
      <c r="H170" s="1633"/>
      <c r="I170" s="951">
        <f>'(2)'!BG55</f>
        <v>0</v>
      </c>
      <c r="J170" s="1628" t="str">
        <f>'(2)'!AH55</f>
        <v>:</v>
      </c>
      <c r="K170" s="1629"/>
      <c r="L170" s="852">
        <f>'(2)'!AK55</f>
        <v>0</v>
      </c>
      <c r="M170" s="208" t="str">
        <f>IF('(2)'!AL55="","",'(2)'!AL55)</f>
        <v/>
      </c>
      <c r="N170" s="1630">
        <f>'(2)'!AM55</f>
        <v>0</v>
      </c>
      <c r="O170" s="1630"/>
      <c r="P170" s="1630"/>
      <c r="Q170" s="1626" t="str">
        <f>'(2)'!AQ55</f>
        <v>:</v>
      </c>
      <c r="R170" s="1626"/>
      <c r="S170" s="1626" t="str">
        <f>'(2)'!AS55</f>
        <v>:</v>
      </c>
      <c r="T170" s="1627"/>
      <c r="V170" s="919" t="str">
        <f t="shared" si="42"/>
        <v/>
      </c>
      <c r="W170" s="920" t="str">
        <f t="shared" si="43"/>
        <v/>
      </c>
      <c r="X170" s="920" t="str">
        <f t="shared" si="44"/>
        <v/>
      </c>
      <c r="Y170" s="920" t="str">
        <f t="shared" si="45"/>
        <v/>
      </c>
      <c r="Z170" s="921" t="str">
        <f t="shared" si="46"/>
        <v/>
      </c>
      <c r="AB170" s="919" t="str">
        <f t="shared" si="47"/>
        <v/>
      </c>
      <c r="AC170" s="920" t="str">
        <f t="shared" si="51"/>
        <v/>
      </c>
      <c r="AD170" s="920" t="str">
        <f t="shared" si="48"/>
        <v/>
      </c>
      <c r="AE170" s="920" t="str">
        <f t="shared" si="49"/>
        <v/>
      </c>
      <c r="AF170" s="921" t="str">
        <f t="shared" si="50"/>
        <v/>
      </c>
    </row>
    <row r="171" spans="1:32" x14ac:dyDescent="0.2">
      <c r="A171" s="354" t="str">
        <f>IF('(2)'!M56="","",'(2)'!M56)</f>
        <v/>
      </c>
      <c r="B171" s="1571" t="str">
        <f>'(2)'!N56</f>
        <v>:</v>
      </c>
      <c r="C171" s="1572"/>
      <c r="D171" s="846">
        <f>'(2)'!Q56</f>
        <v>0</v>
      </c>
      <c r="E171" s="846">
        <f>'(2)'!R56</f>
        <v>0</v>
      </c>
      <c r="F171" s="846">
        <f>'(2)'!S56</f>
        <v>0</v>
      </c>
      <c r="G171" s="1632">
        <f>'(2)'!T56</f>
        <v>0</v>
      </c>
      <c r="H171" s="1633"/>
      <c r="I171" s="951">
        <f>'(2)'!BG56</f>
        <v>0</v>
      </c>
      <c r="J171" s="1628" t="str">
        <f>'(2)'!AH56</f>
        <v>:</v>
      </c>
      <c r="K171" s="1629"/>
      <c r="L171" s="852">
        <f>'(2)'!AK56</f>
        <v>0</v>
      </c>
      <c r="M171" s="208" t="str">
        <f>IF('(2)'!AL56="","",'(2)'!AL56)</f>
        <v/>
      </c>
      <c r="N171" s="1630">
        <f>'(2)'!AM56</f>
        <v>0</v>
      </c>
      <c r="O171" s="1630"/>
      <c r="P171" s="1630"/>
      <c r="Q171" s="1626" t="str">
        <f>'(2)'!AQ56</f>
        <v>:</v>
      </c>
      <c r="R171" s="1626"/>
      <c r="S171" s="1626" t="str">
        <f>'(2)'!AS56</f>
        <v>:</v>
      </c>
      <c r="T171" s="1627"/>
      <c r="V171" s="919" t="str">
        <f t="shared" si="42"/>
        <v/>
      </c>
      <c r="W171" s="920" t="str">
        <f t="shared" si="43"/>
        <v/>
      </c>
      <c r="X171" s="920" t="str">
        <f t="shared" si="44"/>
        <v/>
      </c>
      <c r="Y171" s="920" t="str">
        <f t="shared" si="45"/>
        <v/>
      </c>
      <c r="Z171" s="921" t="str">
        <f t="shared" si="46"/>
        <v/>
      </c>
      <c r="AB171" s="919" t="str">
        <f t="shared" si="47"/>
        <v/>
      </c>
      <c r="AC171" s="920" t="str">
        <f t="shared" si="51"/>
        <v/>
      </c>
      <c r="AD171" s="920" t="str">
        <f t="shared" si="48"/>
        <v/>
      </c>
      <c r="AE171" s="920" t="str">
        <f t="shared" si="49"/>
        <v/>
      </c>
      <c r="AF171" s="921" t="str">
        <f t="shared" si="50"/>
        <v/>
      </c>
    </row>
    <row r="172" spans="1:32" ht="15" thickBot="1" x14ac:dyDescent="0.25">
      <c r="A172" s="360" t="str">
        <f>IF('(2)'!M57="","",'(2)'!M57)</f>
        <v/>
      </c>
      <c r="B172" s="1618" t="str">
        <f>'(2)'!N57</f>
        <v>:</v>
      </c>
      <c r="C172" s="1620"/>
      <c r="D172" s="851">
        <f>'(2)'!Q57</f>
        <v>0</v>
      </c>
      <c r="E172" s="851">
        <f>'(2)'!R57</f>
        <v>0</v>
      </c>
      <c r="F172" s="851">
        <f>'(2)'!S57</f>
        <v>0</v>
      </c>
      <c r="G172" s="1762">
        <f>'(2)'!T57</f>
        <v>0</v>
      </c>
      <c r="H172" s="1763"/>
      <c r="I172" s="954">
        <f>'(2)'!BG57</f>
        <v>0</v>
      </c>
      <c r="J172" s="1624" t="str">
        <f>'(2)'!AH57</f>
        <v>:</v>
      </c>
      <c r="K172" s="1625"/>
      <c r="L172" s="851">
        <f>'(2)'!AK57</f>
        <v>0</v>
      </c>
      <c r="M172" s="246" t="str">
        <f>IF('(2)'!AL57="","",'(2)'!AL57)</f>
        <v/>
      </c>
      <c r="N172" s="1621">
        <f>'(2)'!AM57</f>
        <v>0</v>
      </c>
      <c r="O172" s="1621"/>
      <c r="P172" s="1621"/>
      <c r="Q172" s="1618" t="str">
        <f>'(2)'!AQ57</f>
        <v>:</v>
      </c>
      <c r="R172" s="1618"/>
      <c r="S172" s="1618" t="str">
        <f>'(2)'!AS57</f>
        <v>:</v>
      </c>
      <c r="T172" s="1619"/>
      <c r="V172" s="928" t="str">
        <f t="shared" si="42"/>
        <v/>
      </c>
      <c r="W172" s="929" t="str">
        <f t="shared" si="43"/>
        <v/>
      </c>
      <c r="X172" s="929" t="str">
        <f t="shared" si="44"/>
        <v/>
      </c>
      <c r="Y172" s="929" t="str">
        <f t="shared" si="45"/>
        <v/>
      </c>
      <c r="Z172" s="930" t="str">
        <f t="shared" si="46"/>
        <v/>
      </c>
      <c r="AB172" s="928" t="str">
        <f t="shared" si="47"/>
        <v/>
      </c>
      <c r="AC172" s="929" t="str">
        <f t="shared" si="51"/>
        <v/>
      </c>
      <c r="AD172" s="929" t="str">
        <f t="shared" si="48"/>
        <v/>
      </c>
      <c r="AE172" s="929" t="str">
        <f t="shared" si="49"/>
        <v/>
      </c>
      <c r="AF172" s="930" t="str">
        <f t="shared" si="50"/>
        <v/>
      </c>
    </row>
    <row r="173" spans="1:32" x14ac:dyDescent="0.2">
      <c r="V173" s="931">
        <f>SUM(V125:V172)</f>
        <v>0</v>
      </c>
      <c r="W173" s="932">
        <f>SUM(W125:W172)</f>
        <v>0</v>
      </c>
      <c r="X173" s="932">
        <f>SUM(X125:X172)</f>
        <v>0</v>
      </c>
      <c r="Y173" s="932">
        <f>SUM(Y125:Y172)</f>
        <v>0</v>
      </c>
      <c r="Z173" s="933">
        <f>SUM(Z125:Z172)</f>
        <v>0</v>
      </c>
      <c r="AB173" s="931">
        <f>SUM(AB125:AB172)</f>
        <v>0</v>
      </c>
      <c r="AC173" s="932">
        <f>SUM(AC125:AC172)</f>
        <v>0</v>
      </c>
      <c r="AD173" s="932">
        <f>SUM(AD125:AD172)</f>
        <v>0</v>
      </c>
      <c r="AE173" s="932">
        <f>SUM(AE125:AE172)</f>
        <v>0</v>
      </c>
      <c r="AF173" s="933">
        <f>SUM(AF125:AF172)</f>
        <v>0</v>
      </c>
    </row>
    <row r="174" spans="1:32" x14ac:dyDescent="0.2">
      <c r="V174" s="159"/>
      <c r="W174" s="159"/>
      <c r="X174" s="159"/>
      <c r="Y174" s="159"/>
      <c r="Z174" s="159">
        <f>COUNTIF(B125:B172,SUM(($AP$116*3)+$AP$117))</f>
        <v>0</v>
      </c>
      <c r="AB174" s="159"/>
      <c r="AC174" s="159"/>
      <c r="AD174" s="159"/>
      <c r="AE174" s="159"/>
      <c r="AF174" s="159"/>
    </row>
  </sheetData>
  <sheetProtection password="B7BF" sheet="1" objects="1" scenarios="1"/>
  <mergeCells count="799">
    <mergeCell ref="G168:H168"/>
    <mergeCell ref="G169:H169"/>
    <mergeCell ref="G170:H170"/>
    <mergeCell ref="G171:H171"/>
    <mergeCell ref="G172:H172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5:H125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72:H72"/>
    <mergeCell ref="G124:H124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B171:C171"/>
    <mergeCell ref="J171:K171"/>
    <mergeCell ref="N171:P171"/>
    <mergeCell ref="Q171:R171"/>
    <mergeCell ref="S171:T171"/>
    <mergeCell ref="B119:C119"/>
    <mergeCell ref="J119:K119"/>
    <mergeCell ref="N119:P119"/>
    <mergeCell ref="Q119:R119"/>
    <mergeCell ref="S119:T119"/>
    <mergeCell ref="J136:K136"/>
    <mergeCell ref="N136:P136"/>
    <mergeCell ref="J135:K135"/>
    <mergeCell ref="N135:P135"/>
    <mergeCell ref="Q135:R135"/>
    <mergeCell ref="S135:T135"/>
    <mergeCell ref="J138:K138"/>
    <mergeCell ref="N138:P138"/>
    <mergeCell ref="J137:K137"/>
    <mergeCell ref="N137:P137"/>
    <mergeCell ref="Q137:R137"/>
    <mergeCell ref="S137:T137"/>
    <mergeCell ref="Q136:R136"/>
    <mergeCell ref="S136:T136"/>
    <mergeCell ref="AB72:AF72"/>
    <mergeCell ref="AB124:AF124"/>
    <mergeCell ref="V72:Z72"/>
    <mergeCell ref="V124:Z124"/>
    <mergeCell ref="AL97:AM97"/>
    <mergeCell ref="AL98:AM98"/>
    <mergeCell ref="AL99:AM99"/>
    <mergeCell ref="AL100:AM100"/>
    <mergeCell ref="AL101:AM101"/>
    <mergeCell ref="AL102:AM102"/>
    <mergeCell ref="AL103:AM103"/>
    <mergeCell ref="AL104:AM104"/>
    <mergeCell ref="AL105:AM105"/>
    <mergeCell ref="AL106:AM106"/>
    <mergeCell ref="AL73:AM73"/>
    <mergeCell ref="AL111:AM111"/>
    <mergeCell ref="AL112:AM112"/>
    <mergeCell ref="AL79:AM79"/>
    <mergeCell ref="AL80:AM80"/>
    <mergeCell ref="AL81:AM81"/>
    <mergeCell ref="AL82:AM82"/>
    <mergeCell ref="B108:C108"/>
    <mergeCell ref="B146:C146"/>
    <mergeCell ref="J146:K146"/>
    <mergeCell ref="N146:P146"/>
    <mergeCell ref="Q146:R146"/>
    <mergeCell ref="S146:T146"/>
    <mergeCell ref="B170:C170"/>
    <mergeCell ref="J170:K170"/>
    <mergeCell ref="Q170:R170"/>
    <mergeCell ref="S170:T170"/>
    <mergeCell ref="N170:P170"/>
    <mergeCell ref="B168:C168"/>
    <mergeCell ref="B169:C169"/>
    <mergeCell ref="Q150:R150"/>
    <mergeCell ref="S150:T150"/>
    <mergeCell ref="J151:K151"/>
    <mergeCell ref="N151:P151"/>
    <mergeCell ref="Q151:R151"/>
    <mergeCell ref="S151:T151"/>
    <mergeCell ref="J150:K150"/>
    <mergeCell ref="N150:P150"/>
    <mergeCell ref="B150:C150"/>
    <mergeCell ref="B151:C151"/>
    <mergeCell ref="Q152:R152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72:C172"/>
    <mergeCell ref="AO115:AQ115"/>
    <mergeCell ref="AP116:AQ116"/>
    <mergeCell ref="AP117:AQ117"/>
    <mergeCell ref="B117:C117"/>
    <mergeCell ref="B120:C120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16:C116"/>
    <mergeCell ref="Q124:R124"/>
    <mergeCell ref="B88:C88"/>
    <mergeCell ref="B89:C89"/>
    <mergeCell ref="B90:C90"/>
    <mergeCell ref="B91:C91"/>
    <mergeCell ref="B92:C92"/>
    <mergeCell ref="B93:C93"/>
    <mergeCell ref="B96:C96"/>
    <mergeCell ref="B97:C97"/>
    <mergeCell ref="B98:C98"/>
    <mergeCell ref="B94:C94"/>
    <mergeCell ref="B95:C95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72:C72"/>
    <mergeCell ref="B73:C73"/>
    <mergeCell ref="B74:C74"/>
    <mergeCell ref="B75:C75"/>
    <mergeCell ref="B76:C76"/>
    <mergeCell ref="B77:C77"/>
    <mergeCell ref="B78:C78"/>
    <mergeCell ref="AD1:AE1"/>
    <mergeCell ref="A3:J3"/>
    <mergeCell ref="M3:Q3"/>
    <mergeCell ref="S3:AB3"/>
    <mergeCell ref="AE3:AI3"/>
    <mergeCell ref="R1:V1"/>
    <mergeCell ref="X1:Y1"/>
    <mergeCell ref="AB1:AC1"/>
    <mergeCell ref="B1:J1"/>
    <mergeCell ref="L1:P1"/>
    <mergeCell ref="A32:J32"/>
    <mergeCell ref="M32:Q32"/>
    <mergeCell ref="S32:AB32"/>
    <mergeCell ref="AE32:AI32"/>
    <mergeCell ref="A61:L61"/>
    <mergeCell ref="M61:X61"/>
    <mergeCell ref="Z61:AI61"/>
    <mergeCell ref="AL3:AQ3"/>
    <mergeCell ref="A4:A5"/>
    <mergeCell ref="B4:D4"/>
    <mergeCell ref="E4:G4"/>
    <mergeCell ref="H4:J4"/>
    <mergeCell ref="K4:M4"/>
    <mergeCell ref="N4:P4"/>
    <mergeCell ref="Q4:Q5"/>
    <mergeCell ref="S4:S5"/>
    <mergeCell ref="T4:V4"/>
    <mergeCell ref="AL4:AP4"/>
    <mergeCell ref="AQ4:AQ5"/>
    <mergeCell ref="AL32:AQ32"/>
    <mergeCell ref="W4:Y4"/>
    <mergeCell ref="Z4:AB4"/>
    <mergeCell ref="AC4:AE4"/>
    <mergeCell ref="AF4:AH4"/>
    <mergeCell ref="AI4:AI5"/>
    <mergeCell ref="AK4:AK5"/>
    <mergeCell ref="AF33:AH33"/>
    <mergeCell ref="AI33:AI34"/>
    <mergeCell ref="AK33:AK34"/>
    <mergeCell ref="AL33:AP33"/>
    <mergeCell ref="AQ33:AQ34"/>
    <mergeCell ref="Q33:Q34"/>
    <mergeCell ref="S33:S34"/>
    <mergeCell ref="T33:V33"/>
    <mergeCell ref="W33:Y33"/>
    <mergeCell ref="Z33:AB33"/>
    <mergeCell ref="AC33:AE33"/>
    <mergeCell ref="A33:A34"/>
    <mergeCell ref="B33:D33"/>
    <mergeCell ref="E33:G33"/>
    <mergeCell ref="H33:J33"/>
    <mergeCell ref="K33:M33"/>
    <mergeCell ref="N33:P33"/>
    <mergeCell ref="A63:B63"/>
    <mergeCell ref="M63:N63"/>
    <mergeCell ref="O63:P63"/>
    <mergeCell ref="Q63:R63"/>
    <mergeCell ref="S63:T63"/>
    <mergeCell ref="U63:V63"/>
    <mergeCell ref="M62:N62"/>
    <mergeCell ref="O62:P62"/>
    <mergeCell ref="Q62:R62"/>
    <mergeCell ref="S62:T62"/>
    <mergeCell ref="U62:V62"/>
    <mergeCell ref="A62:B62"/>
    <mergeCell ref="C62:D62"/>
    <mergeCell ref="E62:F62"/>
    <mergeCell ref="G62:H62"/>
    <mergeCell ref="I62:J62"/>
    <mergeCell ref="K62:L62"/>
    <mergeCell ref="Z65:AA65"/>
    <mergeCell ref="W63:X63"/>
    <mergeCell ref="AB63:AC63"/>
    <mergeCell ref="AD63:AE63"/>
    <mergeCell ref="AF63:AG63"/>
    <mergeCell ref="AH63:AI63"/>
    <mergeCell ref="AL64:AM64"/>
    <mergeCell ref="Z62:AA63"/>
    <mergeCell ref="AB62:AE62"/>
    <mergeCell ref="AF62:AI62"/>
    <mergeCell ref="AL63:AM63"/>
    <mergeCell ref="W62:X62"/>
    <mergeCell ref="W64:X64"/>
    <mergeCell ref="Z64:AA64"/>
    <mergeCell ref="AL62:AM62"/>
    <mergeCell ref="A65:B65"/>
    <mergeCell ref="M65:N65"/>
    <mergeCell ref="O65:P65"/>
    <mergeCell ref="Q65:R65"/>
    <mergeCell ref="S65:T65"/>
    <mergeCell ref="U65:V65"/>
    <mergeCell ref="W65:X65"/>
    <mergeCell ref="A64:B64"/>
    <mergeCell ref="M64:N64"/>
    <mergeCell ref="O64:P64"/>
    <mergeCell ref="Q64:R64"/>
    <mergeCell ref="S64:T64"/>
    <mergeCell ref="U64:V64"/>
    <mergeCell ref="A66:B66"/>
    <mergeCell ref="M66:N66"/>
    <mergeCell ref="O66:P66"/>
    <mergeCell ref="Q66:R66"/>
    <mergeCell ref="S66:T66"/>
    <mergeCell ref="U66:V66"/>
    <mergeCell ref="W66:X66"/>
    <mergeCell ref="Z66:AA66"/>
    <mergeCell ref="A68:B68"/>
    <mergeCell ref="M68:N68"/>
    <mergeCell ref="O68:P68"/>
    <mergeCell ref="Q68:R68"/>
    <mergeCell ref="S68:T68"/>
    <mergeCell ref="U68:V68"/>
    <mergeCell ref="A67:B67"/>
    <mergeCell ref="M67:N67"/>
    <mergeCell ref="O67:P67"/>
    <mergeCell ref="Q67:R67"/>
    <mergeCell ref="W67:X67"/>
    <mergeCell ref="Z67:AA67"/>
    <mergeCell ref="W68:X68"/>
    <mergeCell ref="Z68:AA68"/>
    <mergeCell ref="S67:T67"/>
    <mergeCell ref="U67:V67"/>
    <mergeCell ref="S79:T79"/>
    <mergeCell ref="J72:K72"/>
    <mergeCell ref="N72:P72"/>
    <mergeCell ref="Q72:R72"/>
    <mergeCell ref="S72:T72"/>
    <mergeCell ref="J124:K124"/>
    <mergeCell ref="N124:P124"/>
    <mergeCell ref="J74:K74"/>
    <mergeCell ref="N74:P74"/>
    <mergeCell ref="Q74:R74"/>
    <mergeCell ref="S74:T74"/>
    <mergeCell ref="J94:K94"/>
    <mergeCell ref="N94:P94"/>
    <mergeCell ref="Q94:R94"/>
    <mergeCell ref="S94:T94"/>
    <mergeCell ref="J118:K118"/>
    <mergeCell ref="N118:P118"/>
    <mergeCell ref="Q118:R118"/>
    <mergeCell ref="S118:T118"/>
    <mergeCell ref="J73:K73"/>
    <mergeCell ref="N73:P73"/>
    <mergeCell ref="Q73:R73"/>
    <mergeCell ref="S73:T73"/>
    <mergeCell ref="J75:K75"/>
    <mergeCell ref="N75:P75"/>
    <mergeCell ref="Q75:R75"/>
    <mergeCell ref="S75:T75"/>
    <mergeCell ref="J127:K127"/>
    <mergeCell ref="N127:P127"/>
    <mergeCell ref="Q127:R127"/>
    <mergeCell ref="S127:T127"/>
    <mergeCell ref="J125:K125"/>
    <mergeCell ref="N125:P125"/>
    <mergeCell ref="Q125:R125"/>
    <mergeCell ref="S125:T125"/>
    <mergeCell ref="J76:K76"/>
    <mergeCell ref="N76:P76"/>
    <mergeCell ref="Q76:R76"/>
    <mergeCell ref="S76:T76"/>
    <mergeCell ref="J77:K77"/>
    <mergeCell ref="N77:P77"/>
    <mergeCell ref="Q77:R77"/>
    <mergeCell ref="S77:T77"/>
    <mergeCell ref="S124:T124"/>
    <mergeCell ref="J79:K79"/>
    <mergeCell ref="N79:P79"/>
    <mergeCell ref="Q79:R79"/>
    <mergeCell ref="J78:K78"/>
    <mergeCell ref="J85:K85"/>
    <mergeCell ref="N85:P85"/>
    <mergeCell ref="Q85:R85"/>
    <mergeCell ref="S85:T85"/>
    <mergeCell ref="N78:P78"/>
    <mergeCell ref="Q78:R78"/>
    <mergeCell ref="S78:T78"/>
    <mergeCell ref="J130:K130"/>
    <mergeCell ref="N130:P130"/>
    <mergeCell ref="Q130:R130"/>
    <mergeCell ref="S130:T130"/>
    <mergeCell ref="J129:K129"/>
    <mergeCell ref="N129:P129"/>
    <mergeCell ref="Q129:R129"/>
    <mergeCell ref="J80:K80"/>
    <mergeCell ref="N80:P80"/>
    <mergeCell ref="Q80:R80"/>
    <mergeCell ref="S80:T80"/>
    <mergeCell ref="J128:K128"/>
    <mergeCell ref="N128:P128"/>
    <mergeCell ref="J81:K81"/>
    <mergeCell ref="N81:P81"/>
    <mergeCell ref="Q81:R81"/>
    <mergeCell ref="S81:T81"/>
    <mergeCell ref="N82:P82"/>
    <mergeCell ref="Q82:R82"/>
    <mergeCell ref="S82:T82"/>
    <mergeCell ref="J83:K83"/>
    <mergeCell ref="N83:P83"/>
    <mergeCell ref="Q83:R83"/>
    <mergeCell ref="S83:T83"/>
    <mergeCell ref="J84:K84"/>
    <mergeCell ref="N84:P84"/>
    <mergeCell ref="Q84:R84"/>
    <mergeCell ref="S84:T84"/>
    <mergeCell ref="J82:K82"/>
    <mergeCell ref="Q90:R90"/>
    <mergeCell ref="S90:T90"/>
    <mergeCell ref="J86:K86"/>
    <mergeCell ref="N86:P86"/>
    <mergeCell ref="Q86:R86"/>
    <mergeCell ref="S86:T86"/>
    <mergeCell ref="J87:K87"/>
    <mergeCell ref="N87:P87"/>
    <mergeCell ref="Q87:R87"/>
    <mergeCell ref="S87:T87"/>
    <mergeCell ref="S96:T96"/>
    <mergeCell ref="J101:K101"/>
    <mergeCell ref="J88:K88"/>
    <mergeCell ref="N88:P88"/>
    <mergeCell ref="Q88:R88"/>
    <mergeCell ref="S88:T88"/>
    <mergeCell ref="Q132:R132"/>
    <mergeCell ref="S132:T132"/>
    <mergeCell ref="J89:K89"/>
    <mergeCell ref="N89:P89"/>
    <mergeCell ref="Q89:R89"/>
    <mergeCell ref="S89:T89"/>
    <mergeCell ref="J132:K132"/>
    <mergeCell ref="N132:P132"/>
    <mergeCell ref="J131:K131"/>
    <mergeCell ref="N131:P131"/>
    <mergeCell ref="Q131:R131"/>
    <mergeCell ref="S131:T131"/>
    <mergeCell ref="S129:T129"/>
    <mergeCell ref="Q128:R128"/>
    <mergeCell ref="S128:T128"/>
    <mergeCell ref="S126:T126"/>
    <mergeCell ref="J90:K90"/>
    <mergeCell ref="N90:P90"/>
    <mergeCell ref="J100:K100"/>
    <mergeCell ref="N100:P100"/>
    <mergeCell ref="Q100:R100"/>
    <mergeCell ref="S100:T100"/>
    <mergeCell ref="J102:K102"/>
    <mergeCell ref="N102:P102"/>
    <mergeCell ref="Q102:R102"/>
    <mergeCell ref="S102:T102"/>
    <mergeCell ref="J91:K91"/>
    <mergeCell ref="N91:P91"/>
    <mergeCell ref="Q91:R91"/>
    <mergeCell ref="S91:T91"/>
    <mergeCell ref="J92:K92"/>
    <mergeCell ref="N92:P92"/>
    <mergeCell ref="Q92:R92"/>
    <mergeCell ref="S92:T92"/>
    <mergeCell ref="J93:K93"/>
    <mergeCell ref="N93:P93"/>
    <mergeCell ref="Q93:R93"/>
    <mergeCell ref="S93:T93"/>
    <mergeCell ref="S98:T98"/>
    <mergeCell ref="J96:K96"/>
    <mergeCell ref="N96:P96"/>
    <mergeCell ref="Q96:R96"/>
    <mergeCell ref="J97:K97"/>
    <mergeCell ref="N97:P97"/>
    <mergeCell ref="Q97:R97"/>
    <mergeCell ref="S97:T97"/>
    <mergeCell ref="J98:K98"/>
    <mergeCell ref="N98:P98"/>
    <mergeCell ref="Q98:R98"/>
    <mergeCell ref="J99:K99"/>
    <mergeCell ref="N99:P99"/>
    <mergeCell ref="Q99:R99"/>
    <mergeCell ref="S99:T99"/>
    <mergeCell ref="N101:P101"/>
    <mergeCell ref="Q101:R101"/>
    <mergeCell ref="S101:T101"/>
    <mergeCell ref="S107:T107"/>
    <mergeCell ref="J134:K134"/>
    <mergeCell ref="N134:P134"/>
    <mergeCell ref="J133:K133"/>
    <mergeCell ref="N133:P133"/>
    <mergeCell ref="Q133:R133"/>
    <mergeCell ref="S133:T133"/>
    <mergeCell ref="J126:K126"/>
    <mergeCell ref="N126:P126"/>
    <mergeCell ref="Q126:R126"/>
    <mergeCell ref="Q108:R108"/>
    <mergeCell ref="S108:T108"/>
    <mergeCell ref="Q109:R109"/>
    <mergeCell ref="S109:T109"/>
    <mergeCell ref="J108:K108"/>
    <mergeCell ref="J109:K109"/>
    <mergeCell ref="N109:P109"/>
    <mergeCell ref="Q134:R134"/>
    <mergeCell ref="S134:T134"/>
    <mergeCell ref="B154:C154"/>
    <mergeCell ref="J103:K103"/>
    <mergeCell ref="N103:P103"/>
    <mergeCell ref="Q103:R103"/>
    <mergeCell ref="S103:T103"/>
    <mergeCell ref="J105:K105"/>
    <mergeCell ref="N105:P105"/>
    <mergeCell ref="Q105:R105"/>
    <mergeCell ref="S105:T105"/>
    <mergeCell ref="J106:K106"/>
    <mergeCell ref="N106:P106"/>
    <mergeCell ref="Q106:R106"/>
    <mergeCell ref="S106:T106"/>
    <mergeCell ref="J107:K107"/>
    <mergeCell ref="N107:P107"/>
    <mergeCell ref="Q107:R107"/>
    <mergeCell ref="J149:K149"/>
    <mergeCell ref="N149:P149"/>
    <mergeCell ref="J104:K104"/>
    <mergeCell ref="N104:P104"/>
    <mergeCell ref="Q104:R104"/>
    <mergeCell ref="S104:T104"/>
    <mergeCell ref="Q144:R144"/>
    <mergeCell ref="S144:T144"/>
    <mergeCell ref="S155:T155"/>
    <mergeCell ref="S153:T153"/>
    <mergeCell ref="S149:T149"/>
    <mergeCell ref="S145:T145"/>
    <mergeCell ref="S152:T152"/>
    <mergeCell ref="S110:T110"/>
    <mergeCell ref="Q148:R148"/>
    <mergeCell ref="S148:T148"/>
    <mergeCell ref="J141:K141"/>
    <mergeCell ref="N141:P141"/>
    <mergeCell ref="Q141:R141"/>
    <mergeCell ref="S141:T141"/>
    <mergeCell ref="J144:K144"/>
    <mergeCell ref="N144:P144"/>
    <mergeCell ref="J143:K143"/>
    <mergeCell ref="N143:P143"/>
    <mergeCell ref="Q143:R143"/>
    <mergeCell ref="S143:T143"/>
    <mergeCell ref="Q138:R138"/>
    <mergeCell ref="S138:T138"/>
    <mergeCell ref="Q142:R142"/>
    <mergeCell ref="S142:T142"/>
    <mergeCell ref="J142:K142"/>
    <mergeCell ref="N142:P142"/>
    <mergeCell ref="J152:K152"/>
    <mergeCell ref="N152:P152"/>
    <mergeCell ref="Q153:R153"/>
    <mergeCell ref="B144:C144"/>
    <mergeCell ref="B145:C145"/>
    <mergeCell ref="B148:C148"/>
    <mergeCell ref="B149:C149"/>
    <mergeCell ref="B140:C140"/>
    <mergeCell ref="B141:C141"/>
    <mergeCell ref="B142:C142"/>
    <mergeCell ref="B143:C143"/>
    <mergeCell ref="Q149:R149"/>
    <mergeCell ref="Q145:R145"/>
    <mergeCell ref="J148:K148"/>
    <mergeCell ref="N148:P148"/>
    <mergeCell ref="Q140:R140"/>
    <mergeCell ref="J140:K140"/>
    <mergeCell ref="N140:P140"/>
    <mergeCell ref="G144:H144"/>
    <mergeCell ref="G145:H145"/>
    <mergeCell ref="G146:H146"/>
    <mergeCell ref="G147:H147"/>
    <mergeCell ref="G148:H148"/>
    <mergeCell ref="G149:H149"/>
    <mergeCell ref="Q158:R158"/>
    <mergeCell ref="S158:T158"/>
    <mergeCell ref="J113:K113"/>
    <mergeCell ref="N113:P113"/>
    <mergeCell ref="Q113:R113"/>
    <mergeCell ref="S113:T113"/>
    <mergeCell ref="J158:K158"/>
    <mergeCell ref="N158:P158"/>
    <mergeCell ref="Q154:R154"/>
    <mergeCell ref="S154:T154"/>
    <mergeCell ref="J114:K114"/>
    <mergeCell ref="N114:P114"/>
    <mergeCell ref="Q114:R114"/>
    <mergeCell ref="S114:T114"/>
    <mergeCell ref="Q156:R156"/>
    <mergeCell ref="S156:T156"/>
    <mergeCell ref="J157:K157"/>
    <mergeCell ref="N157:P157"/>
    <mergeCell ref="Q157:R157"/>
    <mergeCell ref="S157:T157"/>
    <mergeCell ref="J145:K145"/>
    <mergeCell ref="N145:P145"/>
    <mergeCell ref="J153:K153"/>
    <mergeCell ref="N153:P153"/>
    <mergeCell ref="J163:K163"/>
    <mergeCell ref="N163:P163"/>
    <mergeCell ref="Q163:R163"/>
    <mergeCell ref="S163:T163"/>
    <mergeCell ref="J162:K162"/>
    <mergeCell ref="N162:P162"/>
    <mergeCell ref="B162:C162"/>
    <mergeCell ref="B163:C163"/>
    <mergeCell ref="J112:K112"/>
    <mergeCell ref="N112:P112"/>
    <mergeCell ref="Q112:R112"/>
    <mergeCell ref="S112:T112"/>
    <mergeCell ref="Q160:R160"/>
    <mergeCell ref="S160:T160"/>
    <mergeCell ref="B156:C156"/>
    <mergeCell ref="B157:C157"/>
    <mergeCell ref="J161:K161"/>
    <mergeCell ref="N161:P161"/>
    <mergeCell ref="Q161:R161"/>
    <mergeCell ref="S161:T161"/>
    <mergeCell ref="J160:K160"/>
    <mergeCell ref="N160:P160"/>
    <mergeCell ref="S159:T159"/>
    <mergeCell ref="B158:C158"/>
    <mergeCell ref="B160:C160"/>
    <mergeCell ref="B161:C161"/>
    <mergeCell ref="Q162:R162"/>
    <mergeCell ref="S162:T162"/>
    <mergeCell ref="J111:K111"/>
    <mergeCell ref="N111:P111"/>
    <mergeCell ref="Q111:R111"/>
    <mergeCell ref="S111:T111"/>
    <mergeCell ref="B159:C159"/>
    <mergeCell ref="B152:C152"/>
    <mergeCell ref="B153:C153"/>
    <mergeCell ref="J159:K159"/>
    <mergeCell ref="N159:P159"/>
    <mergeCell ref="Q159:R159"/>
    <mergeCell ref="B155:C155"/>
    <mergeCell ref="B114:C114"/>
    <mergeCell ref="B115:C115"/>
    <mergeCell ref="J154:K154"/>
    <mergeCell ref="N154:P154"/>
    <mergeCell ref="J156:K156"/>
    <mergeCell ref="N156:P156"/>
    <mergeCell ref="J155:K155"/>
    <mergeCell ref="N155:P155"/>
    <mergeCell ref="Q155:R155"/>
    <mergeCell ref="B164:C164"/>
    <mergeCell ref="B165:C165"/>
    <mergeCell ref="Q166:R166"/>
    <mergeCell ref="S166:T166"/>
    <mergeCell ref="J115:K115"/>
    <mergeCell ref="N115:P115"/>
    <mergeCell ref="Q115:R115"/>
    <mergeCell ref="S115:T115"/>
    <mergeCell ref="J167:K167"/>
    <mergeCell ref="N167:P167"/>
    <mergeCell ref="Q167:R167"/>
    <mergeCell ref="S167:T167"/>
    <mergeCell ref="J166:K166"/>
    <mergeCell ref="N166:P166"/>
    <mergeCell ref="B166:C166"/>
    <mergeCell ref="B167:C167"/>
    <mergeCell ref="J117:K117"/>
    <mergeCell ref="N117:P117"/>
    <mergeCell ref="Q117:R117"/>
    <mergeCell ref="S117:T117"/>
    <mergeCell ref="J116:K116"/>
    <mergeCell ref="N116:P116"/>
    <mergeCell ref="Q116:R116"/>
    <mergeCell ref="S116:T116"/>
    <mergeCell ref="Q172:R172"/>
    <mergeCell ref="S172:T172"/>
    <mergeCell ref="J120:K120"/>
    <mergeCell ref="N120:P120"/>
    <mergeCell ref="Q120:R120"/>
    <mergeCell ref="S120:T120"/>
    <mergeCell ref="J172:K172"/>
    <mergeCell ref="N172:P172"/>
    <mergeCell ref="Q168:R168"/>
    <mergeCell ref="S168:T168"/>
    <mergeCell ref="J169:K169"/>
    <mergeCell ref="N169:P169"/>
    <mergeCell ref="Q169:R169"/>
    <mergeCell ref="S169:T169"/>
    <mergeCell ref="J168:K168"/>
    <mergeCell ref="N168:P168"/>
    <mergeCell ref="Q164:R164"/>
    <mergeCell ref="S164:T164"/>
    <mergeCell ref="J165:K165"/>
    <mergeCell ref="N165:P165"/>
    <mergeCell ref="Q165:R165"/>
    <mergeCell ref="S165:T165"/>
    <mergeCell ref="J164:K164"/>
    <mergeCell ref="N164:P164"/>
    <mergeCell ref="AP62:AQ62"/>
    <mergeCell ref="AL75:AM75"/>
    <mergeCell ref="AL90:AM90"/>
    <mergeCell ref="AL91:AM91"/>
    <mergeCell ref="AL92:AM92"/>
    <mergeCell ref="AL89:AM89"/>
    <mergeCell ref="AL88:AM88"/>
    <mergeCell ref="AL67:AM67"/>
    <mergeCell ref="AL87:AM87"/>
    <mergeCell ref="AL86:AM86"/>
    <mergeCell ref="AL74:AM74"/>
    <mergeCell ref="AL65:AM65"/>
    <mergeCell ref="AL69:AM69"/>
    <mergeCell ref="AL70:AM70"/>
    <mergeCell ref="AL71:AM71"/>
    <mergeCell ref="AL72:AM72"/>
    <mergeCell ref="AL68:AM68"/>
    <mergeCell ref="AL66:AM66"/>
    <mergeCell ref="AL83:AM83"/>
    <mergeCell ref="AL84:AM84"/>
    <mergeCell ref="AL85:AM85"/>
    <mergeCell ref="AL76:AM76"/>
    <mergeCell ref="AL77:AM77"/>
    <mergeCell ref="AL78:AM78"/>
    <mergeCell ref="AO111:AP111"/>
    <mergeCell ref="AO112:AP112"/>
    <mergeCell ref="AL110:AM110"/>
    <mergeCell ref="AO110:AP110"/>
    <mergeCell ref="AL109:AM109"/>
    <mergeCell ref="AO109:AP109"/>
    <mergeCell ref="AL93:AM93"/>
    <mergeCell ref="AL94:AM94"/>
    <mergeCell ref="AL95:AM95"/>
    <mergeCell ref="AL96:AM96"/>
    <mergeCell ref="AP124:AQ124"/>
    <mergeCell ref="AP125:AQ125"/>
    <mergeCell ref="AP126:AQ126"/>
    <mergeCell ref="AP127:AQ127"/>
    <mergeCell ref="AP128:AQ128"/>
    <mergeCell ref="AP129:AQ129"/>
    <mergeCell ref="AP130:AQ130"/>
    <mergeCell ref="AP131:AQ131"/>
    <mergeCell ref="AP132:AQ132"/>
    <mergeCell ref="AP133:AQ133"/>
    <mergeCell ref="AP134:AQ134"/>
    <mergeCell ref="AP135:AQ135"/>
    <mergeCell ref="AP136:AQ136"/>
    <mergeCell ref="AP137:AQ137"/>
    <mergeCell ref="AP138:AQ138"/>
    <mergeCell ref="AP139:AQ139"/>
    <mergeCell ref="AP140:AQ140"/>
    <mergeCell ref="AP141:AQ141"/>
    <mergeCell ref="AP151:AQ151"/>
    <mergeCell ref="AP152:AQ152"/>
    <mergeCell ref="AP153:AQ153"/>
    <mergeCell ref="AP154:AQ154"/>
    <mergeCell ref="AP142:AQ142"/>
    <mergeCell ref="AP143:AQ143"/>
    <mergeCell ref="AP144:AQ144"/>
    <mergeCell ref="AP145:AQ145"/>
    <mergeCell ref="AP146:AQ146"/>
    <mergeCell ref="AP147:AQ147"/>
    <mergeCell ref="AP148:AQ148"/>
    <mergeCell ref="AP149:AQ149"/>
    <mergeCell ref="AP150:AQ150"/>
    <mergeCell ref="J95:K95"/>
    <mergeCell ref="N95:P95"/>
    <mergeCell ref="Q95:R95"/>
    <mergeCell ref="S95:T95"/>
    <mergeCell ref="B147:C147"/>
    <mergeCell ref="J147:K147"/>
    <mergeCell ref="N147:P147"/>
    <mergeCell ref="Q147:R147"/>
    <mergeCell ref="S147:T147"/>
    <mergeCell ref="B109:C109"/>
    <mergeCell ref="B110:C110"/>
    <mergeCell ref="B118:C118"/>
    <mergeCell ref="B111:C111"/>
    <mergeCell ref="B112:C112"/>
    <mergeCell ref="B113:C113"/>
    <mergeCell ref="J110:K110"/>
    <mergeCell ref="N110:P110"/>
    <mergeCell ref="Q110:R110"/>
    <mergeCell ref="S140:T140"/>
    <mergeCell ref="N108:P108"/>
    <mergeCell ref="J139:K139"/>
    <mergeCell ref="N139:P139"/>
    <mergeCell ref="Q139:R139"/>
    <mergeCell ref="S139:T139"/>
  </mergeCells>
  <phoneticPr fontId="2"/>
  <pageMargins left="0.7" right="0.7" top="0.75" bottom="0.75" header="0.3" footer="0.3"/>
  <pageSetup paperSize="9" orientation="portrait" horizontalDpi="4294967293" r:id="rId1"/>
  <ignoredErrors>
    <ignoredError sqref="J63 J64:J66 O58 AG58 O29 AG29 K63:K6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I44"/>
  <sheetViews>
    <sheetView showGridLines="0" showRowColHeaders="0" view="pageBreakPreview" zoomScaleSheetLayoutView="100" workbookViewId="0">
      <selection activeCell="F5" sqref="F5"/>
    </sheetView>
  </sheetViews>
  <sheetFormatPr defaultColWidth="13" defaultRowHeight="18.75" customHeight="1" x14ac:dyDescent="0.15"/>
  <cols>
    <col min="1" max="1" width="6.375" style="453" customWidth="1"/>
    <col min="2" max="2" width="19.75" style="453" customWidth="1"/>
    <col min="3" max="4" width="4.125" style="453" customWidth="1"/>
    <col min="5" max="5" width="10" style="453" customWidth="1"/>
    <col min="6" max="7" width="14" style="453" customWidth="1"/>
    <col min="8" max="8" width="6.5" style="453" bestFit="1" customWidth="1"/>
    <col min="9" max="9" width="14" style="453" customWidth="1"/>
    <col min="10" max="16384" width="13" style="453"/>
  </cols>
  <sheetData>
    <row r="1" spans="1:9" ht="22.5" customHeight="1" x14ac:dyDescent="0.15">
      <c r="A1" s="1764" t="s">
        <v>997</v>
      </c>
      <c r="B1" s="1764"/>
      <c r="C1" s="1764"/>
      <c r="D1" s="1764"/>
      <c r="E1" s="1764"/>
      <c r="F1" s="1764"/>
      <c r="G1" s="1764"/>
      <c r="H1" s="1764"/>
      <c r="I1" s="1764"/>
    </row>
    <row r="2" spans="1:9" ht="22.5" customHeight="1" x14ac:dyDescent="0.15">
      <c r="A2" s="1765" t="str">
        <f>IF(ISBLANK(GameSheet!F4),"",GameSheet!F4&amp;"(A)")</f>
        <v>道路建設ペリグリン(A)</v>
      </c>
      <c r="B2" s="1765"/>
      <c r="C2" s="454" t="s">
        <v>998</v>
      </c>
      <c r="D2" s="1766" t="str">
        <f>IF(ISBLANK(GameSheet!F31),"",GameSheet!F31&amp;"(B)")</f>
        <v>TOYOTA CYGNUS(B)</v>
      </c>
      <c r="E2" s="1766"/>
      <c r="F2" s="1766"/>
      <c r="G2" s="455"/>
      <c r="H2" s="455"/>
      <c r="I2" s="455"/>
    </row>
    <row r="3" spans="1:9" ht="3.75" customHeight="1" x14ac:dyDescent="0.15"/>
    <row r="4" spans="1:9" ht="36" customHeight="1" x14ac:dyDescent="0.15">
      <c r="A4" s="456" t="s">
        <v>999</v>
      </c>
      <c r="B4" s="456" t="s">
        <v>1000</v>
      </c>
      <c r="C4" s="1767" t="s">
        <v>1001</v>
      </c>
      <c r="D4" s="1768"/>
      <c r="E4" s="456" t="s">
        <v>1002</v>
      </c>
      <c r="F4" s="456" t="s">
        <v>1003</v>
      </c>
      <c r="G4" s="456" t="s">
        <v>1004</v>
      </c>
      <c r="H4" s="456" t="s">
        <v>1005</v>
      </c>
      <c r="I4" s="456" t="s">
        <v>1006</v>
      </c>
    </row>
    <row r="5" spans="1:9" ht="26.25" customHeight="1" x14ac:dyDescent="0.15">
      <c r="A5" s="1769" t="s">
        <v>1007</v>
      </c>
      <c r="B5" s="457" t="str">
        <f>IF(ISBLANK(GameSheet!F4),"",GameSheet!F4)</f>
        <v>道路建設ペリグリン</v>
      </c>
      <c r="C5" s="458" t="s">
        <v>1008</v>
      </c>
      <c r="D5" s="459">
        <f>IF(ISBLANK(GameSheet!A34),"",GameSheet!A34)</f>
        <v>1</v>
      </c>
      <c r="E5" s="460"/>
      <c r="F5" s="461" t="str">
        <f>Player_Shot!M9</f>
        <v/>
      </c>
      <c r="G5" s="461" t="str">
        <f>Player_Shot!M13</f>
        <v/>
      </c>
      <c r="H5" s="1771" t="str">
        <f>Player_Shot!M23</f>
        <v/>
      </c>
      <c r="I5" s="1773" t="str">
        <f>IF(AND(F5="",G5="",F6="",G6="",H5=""),"",IF(AND(F5="0",G5="0",F6="0",G6="0",H5="0"),"0",SUM(F5:H6)))</f>
        <v/>
      </c>
    </row>
    <row r="6" spans="1:9" ht="26.25" customHeight="1" x14ac:dyDescent="0.2">
      <c r="A6" s="1770"/>
      <c r="B6" s="462" t="s">
        <v>1009</v>
      </c>
      <c r="C6" s="463" t="s">
        <v>1010</v>
      </c>
      <c r="D6" s="464">
        <f>IF(ISBLANK(GameSheet!A35),"",GameSheet!A35)</f>
        <v>22</v>
      </c>
      <c r="E6" s="465"/>
      <c r="F6" s="466" t="str">
        <f>Player_Shot!M17</f>
        <v/>
      </c>
      <c r="G6" s="466" t="str">
        <f>Player_Shot!M21</f>
        <v/>
      </c>
      <c r="H6" s="1772"/>
      <c r="I6" s="1774"/>
    </row>
    <row r="7" spans="1:9" ht="26.25" customHeight="1" x14ac:dyDescent="0.15">
      <c r="A7" s="1769" t="s">
        <v>1011</v>
      </c>
      <c r="B7" s="457" t="str">
        <f>IF(ISBLANK(GameSheet!F31),"",GameSheet!F31)</f>
        <v>TOYOTA CYGNUS</v>
      </c>
      <c r="C7" s="467" t="s">
        <v>1012</v>
      </c>
      <c r="D7" s="459">
        <f>IF(ISBLANK(GameSheet!A7),"",GameSheet!A7)</f>
        <v>33</v>
      </c>
      <c r="E7" s="460"/>
      <c r="F7" s="461" t="str">
        <f>Player_Shot!X35</f>
        <v/>
      </c>
      <c r="G7" s="461" t="str">
        <f>Player_Shot!X39</f>
        <v/>
      </c>
      <c r="H7" s="1771" t="str">
        <f>Player_Shot!X49</f>
        <v/>
      </c>
      <c r="I7" s="1773" t="str">
        <f>IF(AND(F7="",G7="",F8="",G8="",H7=""),"",IF(AND(F7="0",G7="0",F8="0",G8="0",H7="0"),"0",SUM(F7:H8)))</f>
        <v/>
      </c>
    </row>
    <row r="8" spans="1:9" ht="26.25" customHeight="1" x14ac:dyDescent="0.2">
      <c r="A8" s="1770"/>
      <c r="B8" s="462" t="s">
        <v>1013</v>
      </c>
      <c r="C8" s="463" t="s">
        <v>1014</v>
      </c>
      <c r="D8" s="464">
        <f>IF(ISBLANK(GameSheet!A8),"",GameSheet!A8)</f>
        <v>44</v>
      </c>
      <c r="E8" s="465"/>
      <c r="F8" s="466" t="str">
        <f>Player_Shot!X43</f>
        <v/>
      </c>
      <c r="G8" s="466" t="str">
        <f>Player_Shot!X47</f>
        <v/>
      </c>
      <c r="H8" s="1772"/>
      <c r="I8" s="1774"/>
    </row>
    <row r="9" spans="1:9" ht="26.25" customHeight="1" x14ac:dyDescent="0.15">
      <c r="A9" s="1769" t="s">
        <v>1016</v>
      </c>
      <c r="B9" s="457" t="str">
        <f>IF(ISBLANK(GameSheet!F4),"",GameSheet!F4)</f>
        <v>道路建設ペリグリン</v>
      </c>
      <c r="C9" s="467" t="s">
        <v>1017</v>
      </c>
      <c r="D9" s="459">
        <f>IF(ISBLANK(GameSheet!A34),"",GameSheet!A34)</f>
        <v>1</v>
      </c>
      <c r="E9" s="460"/>
      <c r="F9" s="461" t="str">
        <f>Player_Shot!AI9</f>
        <v/>
      </c>
      <c r="G9" s="461" t="str">
        <f>Player_Shot!AI13</f>
        <v/>
      </c>
      <c r="H9" s="1771" t="str">
        <f>Player_Shot!AI23</f>
        <v/>
      </c>
      <c r="I9" s="1773" t="str">
        <f>IF(AND(F9="",G9="",F10="",G10="",H9=""),"",IF(AND(F9="0",G9="0",F10="0",G10="0",H9="0"),"0",SUM(F9:H10)))</f>
        <v/>
      </c>
    </row>
    <row r="10" spans="1:9" ht="26.25" customHeight="1" x14ac:dyDescent="0.2">
      <c r="A10" s="1770"/>
      <c r="B10" s="462" t="s">
        <v>1018</v>
      </c>
      <c r="C10" s="463" t="s">
        <v>1019</v>
      </c>
      <c r="D10" s="464">
        <f>IF(ISBLANK(GameSheet!A35),"",GameSheet!A35)</f>
        <v>22</v>
      </c>
      <c r="E10" s="465"/>
      <c r="F10" s="466" t="str">
        <f>Player_Shot!AI17</f>
        <v/>
      </c>
      <c r="G10" s="466" t="str">
        <f>Player_Shot!AI21</f>
        <v/>
      </c>
      <c r="H10" s="1772"/>
      <c r="I10" s="1774"/>
    </row>
    <row r="11" spans="1:9" ht="26.25" customHeight="1" x14ac:dyDescent="0.15">
      <c r="A11" s="1769" t="s">
        <v>1020</v>
      </c>
      <c r="B11" s="468"/>
      <c r="C11" s="467" t="s">
        <v>1017</v>
      </c>
      <c r="D11" s="469"/>
      <c r="E11" s="460"/>
      <c r="F11" s="461" t="str">
        <f>Player_Shot!AO9</f>
        <v/>
      </c>
      <c r="G11" s="461" t="str">
        <f>Player_Shot!AO13</f>
        <v/>
      </c>
      <c r="H11" s="1771" t="str">
        <f>Player_Shot!AO23</f>
        <v/>
      </c>
      <c r="I11" s="1773" t="str">
        <f>IF(AND(F11="",G11="",F12="",G12="",H11=""),"",IF(AND(F11="0",G11="0",F12="0",G12="0",H11="0"),"0",SUM(F11:H12)))</f>
        <v/>
      </c>
    </row>
    <row r="12" spans="1:9" ht="26.25" customHeight="1" x14ac:dyDescent="0.2">
      <c r="A12" s="1776"/>
      <c r="B12" s="462" t="s">
        <v>1018</v>
      </c>
      <c r="C12" s="463" t="s">
        <v>1019</v>
      </c>
      <c r="D12" s="470"/>
      <c r="E12" s="465"/>
      <c r="F12" s="466" t="str">
        <f>Player_Shot!AO17</f>
        <v/>
      </c>
      <c r="G12" s="466" t="str">
        <f>Player_Shot!AO21</f>
        <v/>
      </c>
      <c r="H12" s="1772"/>
      <c r="I12" s="1774"/>
    </row>
    <row r="13" spans="1:9" ht="7.5" customHeight="1" x14ac:dyDescent="0.15"/>
    <row r="14" spans="1:9" ht="15" customHeight="1" x14ac:dyDescent="0.15">
      <c r="A14" s="1775" t="s">
        <v>1112</v>
      </c>
      <c r="B14" s="1775"/>
      <c r="C14" s="1775"/>
      <c r="D14" s="1775"/>
      <c r="E14" s="1775"/>
      <c r="F14" s="1775"/>
      <c r="G14" s="1775"/>
      <c r="H14" s="1775"/>
      <c r="I14" s="1775"/>
    </row>
    <row r="15" spans="1:9" ht="15" customHeight="1" x14ac:dyDescent="0.15">
      <c r="A15" s="1775" t="s">
        <v>1110</v>
      </c>
      <c r="B15" s="1775"/>
      <c r="C15" s="1775"/>
      <c r="D15" s="1775"/>
      <c r="E15" s="1775"/>
      <c r="F15" s="1775"/>
      <c r="G15" s="1775"/>
      <c r="H15" s="1775"/>
      <c r="I15" s="1775"/>
    </row>
    <row r="16" spans="1:9" ht="15" customHeight="1" x14ac:dyDescent="0.15">
      <c r="A16" s="1775" t="s">
        <v>1111</v>
      </c>
      <c r="B16" s="1775"/>
      <c r="C16" s="1775"/>
      <c r="D16" s="1775"/>
      <c r="E16" s="1775"/>
      <c r="F16" s="1775"/>
      <c r="G16" s="1775"/>
      <c r="H16" s="1775"/>
      <c r="I16" s="1775"/>
    </row>
    <row r="17" spans="1:9" ht="15" customHeight="1" x14ac:dyDescent="0.15">
      <c r="A17" s="1775" t="s">
        <v>1113</v>
      </c>
      <c r="B17" s="1775"/>
      <c r="C17" s="1775"/>
      <c r="D17" s="1775"/>
      <c r="E17" s="1775"/>
      <c r="F17" s="1775"/>
      <c r="G17" s="1775"/>
      <c r="H17" s="1775"/>
      <c r="I17" s="1775"/>
    </row>
    <row r="18" spans="1:9" ht="15" customHeight="1" x14ac:dyDescent="0.15">
      <c r="A18" s="455"/>
      <c r="B18" s="455"/>
      <c r="C18" s="455"/>
      <c r="D18" s="455"/>
      <c r="E18" s="455"/>
      <c r="F18" s="455"/>
      <c r="G18" s="455"/>
      <c r="H18" s="455"/>
      <c r="I18" s="455"/>
    </row>
    <row r="19" spans="1:9" ht="15" customHeight="1" x14ac:dyDescent="0.15">
      <c r="A19" s="1777" t="s">
        <v>1021</v>
      </c>
      <c r="B19" s="1777"/>
      <c r="C19" s="1777"/>
      <c r="D19" s="1777"/>
      <c r="E19" s="1777"/>
      <c r="F19" s="1777"/>
      <c r="G19" s="1778"/>
      <c r="H19" s="1778"/>
      <c r="I19" s="1778"/>
    </row>
    <row r="20" spans="1:9" ht="15" customHeight="1" x14ac:dyDescent="0.15">
      <c r="A20" s="471"/>
      <c r="B20" s="471"/>
      <c r="C20" s="471"/>
      <c r="D20" s="471"/>
      <c r="E20" s="472"/>
      <c r="F20" s="471"/>
      <c r="G20" s="471"/>
      <c r="H20" s="471"/>
      <c r="I20" s="472"/>
    </row>
    <row r="21" spans="1:9" ht="15" customHeight="1" x14ac:dyDescent="0.15">
      <c r="A21" s="471"/>
      <c r="B21" s="471"/>
      <c r="C21" s="471"/>
      <c r="D21" s="471"/>
      <c r="E21" s="472"/>
      <c r="F21" s="471"/>
      <c r="G21" s="471"/>
      <c r="H21" s="471"/>
      <c r="I21" s="472"/>
    </row>
    <row r="22" spans="1:9" ht="15" customHeight="1" x14ac:dyDescent="0.15">
      <c r="A22" s="471"/>
      <c r="B22" s="471"/>
      <c r="C22" s="471"/>
      <c r="D22" s="471"/>
      <c r="E22" s="472"/>
      <c r="F22" s="471"/>
      <c r="G22" s="471"/>
      <c r="H22" s="471"/>
      <c r="I22" s="472"/>
    </row>
    <row r="23" spans="1:9" ht="15" customHeight="1" x14ac:dyDescent="0.15">
      <c r="A23" s="471"/>
      <c r="B23" s="471"/>
      <c r="C23" s="471"/>
      <c r="D23" s="471"/>
      <c r="E23" s="472"/>
      <c r="F23" s="471"/>
      <c r="G23" s="471"/>
      <c r="H23" s="471"/>
      <c r="I23" s="472"/>
    </row>
    <row r="24" spans="1:9" ht="15" customHeight="1" x14ac:dyDescent="0.15">
      <c r="A24" s="471"/>
      <c r="B24" s="471"/>
      <c r="C24" s="471"/>
      <c r="D24" s="471"/>
      <c r="E24" s="472"/>
      <c r="F24" s="471"/>
      <c r="G24" s="471"/>
      <c r="H24" s="471"/>
      <c r="I24" s="472"/>
    </row>
    <row r="25" spans="1:9" ht="22.5" customHeight="1" x14ac:dyDescent="0.15">
      <c r="A25" s="1764" t="s">
        <v>997</v>
      </c>
      <c r="B25" s="1764"/>
      <c r="C25" s="1764"/>
      <c r="D25" s="1764"/>
      <c r="E25" s="1764"/>
      <c r="F25" s="1764"/>
      <c r="G25" s="1764"/>
      <c r="H25" s="1764"/>
      <c r="I25" s="1764"/>
    </row>
    <row r="26" spans="1:9" ht="22.5" customHeight="1" x14ac:dyDescent="0.15">
      <c r="A26" s="1765" t="str">
        <f>IF(ISBLANK(GameSheet!F4),"",GameSheet!F4&amp;"(A)")</f>
        <v>道路建設ペリグリン(A)</v>
      </c>
      <c r="B26" s="1765"/>
      <c r="C26" s="454" t="s">
        <v>998</v>
      </c>
      <c r="D26" s="1765" t="str">
        <f>IF(ISBLANK(GameSheet!F31),"",GameSheet!F31&amp;"(B)")</f>
        <v>TOYOTA CYGNUS(B)</v>
      </c>
      <c r="E26" s="1765"/>
      <c r="F26" s="1765"/>
      <c r="G26" s="455"/>
      <c r="H26" s="455"/>
      <c r="I26" s="455"/>
    </row>
    <row r="27" spans="1:9" ht="3.75" customHeight="1" x14ac:dyDescent="0.15"/>
    <row r="28" spans="1:9" ht="36" customHeight="1" x14ac:dyDescent="0.15">
      <c r="A28" s="456" t="s">
        <v>999</v>
      </c>
      <c r="B28" s="456" t="s">
        <v>1000</v>
      </c>
      <c r="C28" s="1767" t="s">
        <v>1001</v>
      </c>
      <c r="D28" s="1768"/>
      <c r="E28" s="456" t="s">
        <v>1002</v>
      </c>
      <c r="F28" s="456" t="s">
        <v>1003</v>
      </c>
      <c r="G28" s="456" t="s">
        <v>1004</v>
      </c>
      <c r="H28" s="456" t="s">
        <v>1005</v>
      </c>
      <c r="I28" s="456" t="s">
        <v>1006</v>
      </c>
    </row>
    <row r="29" spans="1:9" ht="26.25" customHeight="1" x14ac:dyDescent="0.15">
      <c r="A29" s="1769" t="s">
        <v>1022</v>
      </c>
      <c r="B29" s="473" t="str">
        <f>IF(ISBLANK(GameSheet!F31),"",GameSheet!F31)</f>
        <v>TOYOTA CYGNUS</v>
      </c>
      <c r="C29" s="467" t="s">
        <v>1023</v>
      </c>
      <c r="D29" s="459">
        <f>IF(ISBLANK(GameSheet!A7),"",GameSheet!A7)</f>
        <v>33</v>
      </c>
      <c r="E29" s="460"/>
      <c r="F29" s="461" t="str">
        <f>Player_Shot!M35</f>
        <v/>
      </c>
      <c r="G29" s="461" t="str">
        <f>Player_Shot!M39</f>
        <v/>
      </c>
      <c r="H29" s="1771" t="str">
        <f>Player_Shot!M49</f>
        <v/>
      </c>
      <c r="I29" s="1773" t="str">
        <f>IF(AND(F29="",G29="",F30="",G30="",H29=""),"",IF(AND(F29="0",G29="0",F30="0",G30="0",H29="0"),"0",SUM(F29:H30)))</f>
        <v/>
      </c>
    </row>
    <row r="30" spans="1:9" ht="26.25" customHeight="1" x14ac:dyDescent="0.2">
      <c r="A30" s="1770"/>
      <c r="B30" s="462" t="s">
        <v>1024</v>
      </c>
      <c r="C30" s="463" t="s">
        <v>1025</v>
      </c>
      <c r="D30" s="464">
        <f>IF(ISBLANK(GameSheet!A8),"",GameSheet!A8)</f>
        <v>44</v>
      </c>
      <c r="E30" s="465"/>
      <c r="F30" s="466" t="str">
        <f>Player_Shot!M43</f>
        <v/>
      </c>
      <c r="G30" s="466" t="str">
        <f>Player_Shot!M47</f>
        <v/>
      </c>
      <c r="H30" s="1772"/>
      <c r="I30" s="1774"/>
    </row>
    <row r="31" spans="1:9" ht="26.25" customHeight="1" x14ac:dyDescent="0.15">
      <c r="A31" s="1769" t="s">
        <v>1026</v>
      </c>
      <c r="B31" s="457" t="str">
        <f>IF(ISBLANK(GameSheet!F4),"",GameSheet!F4)</f>
        <v>道路建設ペリグリン</v>
      </c>
      <c r="C31" s="467" t="s">
        <v>1017</v>
      </c>
      <c r="D31" s="459">
        <f>IF(ISBLANK(GameSheet!A34),"",GameSheet!A34)</f>
        <v>1</v>
      </c>
      <c r="E31" s="460"/>
      <c r="F31" s="461" t="str">
        <f>Player_Shot!X9</f>
        <v/>
      </c>
      <c r="G31" s="461" t="str">
        <f>Player_Shot!X13</f>
        <v/>
      </c>
      <c r="H31" s="1771" t="str">
        <f>Player_Shot!X23</f>
        <v/>
      </c>
      <c r="I31" s="1773" t="str">
        <f>IF(AND(F31="",G31="",F32="",G32="",H31=""),"",IF(AND(F31="0",G31="0",F32="0",G32="0",H31="0"),"0",SUM(F31:H32)))</f>
        <v/>
      </c>
    </row>
    <row r="32" spans="1:9" ht="26.25" customHeight="1" x14ac:dyDescent="0.2">
      <c r="A32" s="1770"/>
      <c r="B32" s="462" t="s">
        <v>1018</v>
      </c>
      <c r="C32" s="463" t="s">
        <v>1019</v>
      </c>
      <c r="D32" s="464">
        <f>IF(ISBLANK(GameSheet!A35),"",GameSheet!A35)</f>
        <v>22</v>
      </c>
      <c r="E32" s="465"/>
      <c r="F32" s="466" t="str">
        <f>Player_Shot!X17</f>
        <v/>
      </c>
      <c r="G32" s="466" t="str">
        <f>Player_Shot!X21</f>
        <v/>
      </c>
      <c r="H32" s="1772"/>
      <c r="I32" s="1774"/>
    </row>
    <row r="33" spans="1:9" ht="26.25" customHeight="1" x14ac:dyDescent="0.15">
      <c r="A33" s="1769" t="s">
        <v>1015</v>
      </c>
      <c r="B33" s="457" t="str">
        <f>IF(ISBLANK(GameSheet!F31),"",GameSheet!F31)</f>
        <v>TOYOTA CYGNUS</v>
      </c>
      <c r="C33" s="467" t="s">
        <v>1012</v>
      </c>
      <c r="D33" s="459">
        <f>IF(ISBLANK(GameSheet!A7),"",GameSheet!A7)</f>
        <v>33</v>
      </c>
      <c r="E33" s="460"/>
      <c r="F33" s="461" t="str">
        <f>Player_Shot!AI35</f>
        <v/>
      </c>
      <c r="G33" s="461" t="str">
        <f>Player_Shot!AI39</f>
        <v/>
      </c>
      <c r="H33" s="1771" t="str">
        <f>Player_Shot!AI49</f>
        <v/>
      </c>
      <c r="I33" s="1773" t="str">
        <f>IF(AND(F33="",G33="",F34="",G34="",H33=""),"",IF(AND(F33="0",G33="0",F34="0",G34="0",H33="0"),"0",SUM(F33:H34)))</f>
        <v/>
      </c>
    </row>
    <row r="34" spans="1:9" ht="26.25" customHeight="1" x14ac:dyDescent="0.2">
      <c r="A34" s="1770"/>
      <c r="B34" s="462" t="s">
        <v>1013</v>
      </c>
      <c r="C34" s="463" t="s">
        <v>1014</v>
      </c>
      <c r="D34" s="464">
        <f>IF(ISBLANK(GameSheet!A8),"",GameSheet!A8)</f>
        <v>44</v>
      </c>
      <c r="E34" s="465"/>
      <c r="F34" s="466" t="str">
        <f>Player_Shot!AI43</f>
        <v/>
      </c>
      <c r="G34" s="466" t="str">
        <f>Player_Shot!AI47</f>
        <v/>
      </c>
      <c r="H34" s="1772"/>
      <c r="I34" s="1774"/>
    </row>
    <row r="35" spans="1:9" ht="26.25" customHeight="1" x14ac:dyDescent="0.15">
      <c r="A35" s="1769" t="s">
        <v>581</v>
      </c>
      <c r="B35" s="468"/>
      <c r="C35" s="467" t="s">
        <v>1012</v>
      </c>
      <c r="D35" s="469"/>
      <c r="E35" s="460"/>
      <c r="F35" s="461" t="str">
        <f>Player_Shot!AO35</f>
        <v/>
      </c>
      <c r="G35" s="461" t="str">
        <f>Player_Shot!AO39</f>
        <v/>
      </c>
      <c r="H35" s="1771" t="str">
        <f>Player_Shot!AO49</f>
        <v/>
      </c>
      <c r="I35" s="1773" t="str">
        <f>IF(AND(F35="",G35="",F36="",G36="",H35=""),"",IF(AND(F35="0",G35="0",F36="0",G36="0",H35="0"),"0",SUM(F35:H36)))</f>
        <v/>
      </c>
    </row>
    <row r="36" spans="1:9" ht="26.25" customHeight="1" x14ac:dyDescent="0.2">
      <c r="A36" s="1776"/>
      <c r="B36" s="462" t="s">
        <v>1013</v>
      </c>
      <c r="C36" s="463" t="s">
        <v>1014</v>
      </c>
      <c r="D36" s="470"/>
      <c r="E36" s="465"/>
      <c r="F36" s="466" t="str">
        <f>Player_Shot!AO43</f>
        <v/>
      </c>
      <c r="G36" s="466" t="str">
        <f>Player_Shot!AO47</f>
        <v/>
      </c>
      <c r="H36" s="1772"/>
      <c r="I36" s="1774"/>
    </row>
    <row r="37" spans="1:9" ht="6" customHeight="1" x14ac:dyDescent="0.15"/>
    <row r="38" spans="1:9" ht="15" customHeight="1" x14ac:dyDescent="0.15">
      <c r="A38" s="1775" t="s">
        <v>1112</v>
      </c>
      <c r="B38" s="1775"/>
      <c r="C38" s="1775"/>
      <c r="D38" s="1775"/>
      <c r="E38" s="1775"/>
      <c r="F38" s="1775"/>
      <c r="G38" s="1775"/>
      <c r="H38" s="1775"/>
      <c r="I38" s="1775"/>
    </row>
    <row r="39" spans="1:9" ht="15" customHeight="1" x14ac:dyDescent="0.15">
      <c r="A39" s="1775" t="s">
        <v>1110</v>
      </c>
      <c r="B39" s="1775"/>
      <c r="C39" s="1775"/>
      <c r="D39" s="1775"/>
      <c r="E39" s="1775"/>
      <c r="F39" s="1775"/>
      <c r="G39" s="1775"/>
      <c r="H39" s="1775"/>
      <c r="I39" s="1775"/>
    </row>
    <row r="40" spans="1:9" ht="15" customHeight="1" x14ac:dyDescent="0.15">
      <c r="A40" s="1775" t="s">
        <v>1111</v>
      </c>
      <c r="B40" s="1775"/>
      <c r="C40" s="1775"/>
      <c r="D40" s="1775"/>
      <c r="E40" s="1775"/>
      <c r="F40" s="1775"/>
      <c r="G40" s="1775"/>
      <c r="H40" s="1775"/>
      <c r="I40" s="1775"/>
    </row>
    <row r="41" spans="1:9" ht="15" customHeight="1" x14ac:dyDescent="0.15">
      <c r="A41" s="1775" t="s">
        <v>1113</v>
      </c>
      <c r="B41" s="1775"/>
      <c r="C41" s="1775"/>
      <c r="D41" s="1775"/>
      <c r="E41" s="1775"/>
      <c r="F41" s="1775"/>
      <c r="G41" s="1775"/>
      <c r="H41" s="1775"/>
      <c r="I41" s="1775"/>
    </row>
    <row r="42" spans="1:9" ht="15" customHeight="1" x14ac:dyDescent="0.15">
      <c r="A42" s="455"/>
      <c r="B42" s="455"/>
      <c r="C42" s="455"/>
      <c r="D42" s="455"/>
      <c r="E42" s="455"/>
      <c r="F42" s="455"/>
      <c r="G42" s="455"/>
      <c r="H42" s="455"/>
      <c r="I42" s="455"/>
    </row>
    <row r="43" spans="1:9" ht="15" customHeight="1" x14ac:dyDescent="0.15">
      <c r="A43" s="1777" t="s">
        <v>1021</v>
      </c>
      <c r="B43" s="1777"/>
      <c r="C43" s="1777"/>
      <c r="D43" s="1777"/>
      <c r="E43" s="1777"/>
      <c r="F43" s="1777"/>
      <c r="G43" s="1778"/>
      <c r="H43" s="1778"/>
      <c r="I43" s="1778"/>
    </row>
    <row r="44" spans="1:9" ht="15" customHeight="1" x14ac:dyDescent="0.15"/>
  </sheetData>
  <sheetProtection password="B7BF" sheet="1" objects="1" scenarios="1"/>
  <mergeCells count="44">
    <mergeCell ref="A38:I38"/>
    <mergeCell ref="A39:I39"/>
    <mergeCell ref="A40:I40"/>
    <mergeCell ref="A41:I41"/>
    <mergeCell ref="A43:F43"/>
    <mergeCell ref="G43:I43"/>
    <mergeCell ref="A33:A34"/>
    <mergeCell ref="H33:H34"/>
    <mergeCell ref="I33:I34"/>
    <mergeCell ref="A35:A36"/>
    <mergeCell ref="H35:H36"/>
    <mergeCell ref="I35:I36"/>
    <mergeCell ref="C28:D28"/>
    <mergeCell ref="A29:A30"/>
    <mergeCell ref="H29:H30"/>
    <mergeCell ref="I29:I30"/>
    <mergeCell ref="A31:A32"/>
    <mergeCell ref="H31:H32"/>
    <mergeCell ref="I31:I32"/>
    <mergeCell ref="A17:I17"/>
    <mergeCell ref="A19:F19"/>
    <mergeCell ref="G19:I19"/>
    <mergeCell ref="A25:I25"/>
    <mergeCell ref="A26:B26"/>
    <mergeCell ref="D26:F26"/>
    <mergeCell ref="A16:I16"/>
    <mergeCell ref="A7:A8"/>
    <mergeCell ref="H7:H8"/>
    <mergeCell ref="I7:I8"/>
    <mergeCell ref="A9:A10"/>
    <mergeCell ref="H9:H10"/>
    <mergeCell ref="I9:I10"/>
    <mergeCell ref="A11:A12"/>
    <mergeCell ref="H11:H12"/>
    <mergeCell ref="I11:I12"/>
    <mergeCell ref="A14:I14"/>
    <mergeCell ref="A15:I15"/>
    <mergeCell ref="A1:I1"/>
    <mergeCell ref="A2:B2"/>
    <mergeCell ref="D2:F2"/>
    <mergeCell ref="C4:D4"/>
    <mergeCell ref="A5:A6"/>
    <mergeCell ref="H5:H6"/>
    <mergeCell ref="I5:I6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List!$M$7:$M$70</xm:f>
          </x14:formula1>
          <xm:sqref>G19:I19 G43:I43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P53"/>
  <sheetViews>
    <sheetView showRowColHeaders="0" view="pageBreakPreview" zoomScaleSheetLayoutView="100" workbookViewId="0">
      <selection activeCell="AS30" sqref="AS30"/>
    </sheetView>
  </sheetViews>
  <sheetFormatPr defaultColWidth="8.75" defaultRowHeight="12" x14ac:dyDescent="0.15"/>
  <cols>
    <col min="1" max="1" width="5.625" style="272" customWidth="1"/>
    <col min="2" max="2" width="10.625" style="272" customWidth="1"/>
    <col min="3" max="12" width="2.75" style="272" customWidth="1"/>
    <col min="13" max="13" width="4.625" style="272" customWidth="1"/>
    <col min="14" max="23" width="2.75" style="272" customWidth="1"/>
    <col min="24" max="24" width="4.625" style="272" customWidth="1"/>
    <col min="25" max="34" width="2.75" style="272" customWidth="1"/>
    <col min="35" max="35" width="4.625" style="272" customWidth="1"/>
    <col min="36" max="40" width="2.75" style="272" customWidth="1"/>
    <col min="41" max="42" width="4.625" style="272" customWidth="1"/>
    <col min="43" max="256" width="8.75" style="272"/>
    <col min="257" max="257" width="5.625" style="272" customWidth="1"/>
    <col min="258" max="258" width="10.625" style="272" customWidth="1"/>
    <col min="259" max="268" width="2.75" style="272" customWidth="1"/>
    <col min="269" max="269" width="4.625" style="272" customWidth="1"/>
    <col min="270" max="279" width="2.75" style="272" customWidth="1"/>
    <col min="280" max="280" width="4.625" style="272" customWidth="1"/>
    <col min="281" max="290" width="2.75" style="272" customWidth="1"/>
    <col min="291" max="291" width="4.625" style="272" customWidth="1"/>
    <col min="292" max="296" width="2.75" style="272" customWidth="1"/>
    <col min="297" max="298" width="4.625" style="272" customWidth="1"/>
    <col min="299" max="512" width="8.75" style="272"/>
    <col min="513" max="513" width="5.625" style="272" customWidth="1"/>
    <col min="514" max="514" width="10.625" style="272" customWidth="1"/>
    <col min="515" max="524" width="2.75" style="272" customWidth="1"/>
    <col min="525" max="525" width="4.625" style="272" customWidth="1"/>
    <col min="526" max="535" width="2.75" style="272" customWidth="1"/>
    <col min="536" max="536" width="4.625" style="272" customWidth="1"/>
    <col min="537" max="546" width="2.75" style="272" customWidth="1"/>
    <col min="547" max="547" width="4.625" style="272" customWidth="1"/>
    <col min="548" max="552" width="2.75" style="272" customWidth="1"/>
    <col min="553" max="554" width="4.625" style="272" customWidth="1"/>
    <col min="555" max="768" width="8.75" style="272"/>
    <col min="769" max="769" width="5.625" style="272" customWidth="1"/>
    <col min="770" max="770" width="10.625" style="272" customWidth="1"/>
    <col min="771" max="780" width="2.75" style="272" customWidth="1"/>
    <col min="781" max="781" width="4.625" style="272" customWidth="1"/>
    <col min="782" max="791" width="2.75" style="272" customWidth="1"/>
    <col min="792" max="792" width="4.625" style="272" customWidth="1"/>
    <col min="793" max="802" width="2.75" style="272" customWidth="1"/>
    <col min="803" max="803" width="4.625" style="272" customWidth="1"/>
    <col min="804" max="808" width="2.75" style="272" customWidth="1"/>
    <col min="809" max="810" width="4.625" style="272" customWidth="1"/>
    <col min="811" max="1024" width="8.75" style="272"/>
    <col min="1025" max="1025" width="5.625" style="272" customWidth="1"/>
    <col min="1026" max="1026" width="10.625" style="272" customWidth="1"/>
    <col min="1027" max="1036" width="2.75" style="272" customWidth="1"/>
    <col min="1037" max="1037" width="4.625" style="272" customWidth="1"/>
    <col min="1038" max="1047" width="2.75" style="272" customWidth="1"/>
    <col min="1048" max="1048" width="4.625" style="272" customWidth="1"/>
    <col min="1049" max="1058" width="2.75" style="272" customWidth="1"/>
    <col min="1059" max="1059" width="4.625" style="272" customWidth="1"/>
    <col min="1060" max="1064" width="2.75" style="272" customWidth="1"/>
    <col min="1065" max="1066" width="4.625" style="272" customWidth="1"/>
    <col min="1067" max="1280" width="8.75" style="272"/>
    <col min="1281" max="1281" width="5.625" style="272" customWidth="1"/>
    <col min="1282" max="1282" width="10.625" style="272" customWidth="1"/>
    <col min="1283" max="1292" width="2.75" style="272" customWidth="1"/>
    <col min="1293" max="1293" width="4.625" style="272" customWidth="1"/>
    <col min="1294" max="1303" width="2.75" style="272" customWidth="1"/>
    <col min="1304" max="1304" width="4.625" style="272" customWidth="1"/>
    <col min="1305" max="1314" width="2.75" style="272" customWidth="1"/>
    <col min="1315" max="1315" width="4.625" style="272" customWidth="1"/>
    <col min="1316" max="1320" width="2.75" style="272" customWidth="1"/>
    <col min="1321" max="1322" width="4.625" style="272" customWidth="1"/>
    <col min="1323" max="1536" width="8.75" style="272"/>
    <col min="1537" max="1537" width="5.625" style="272" customWidth="1"/>
    <col min="1538" max="1538" width="10.625" style="272" customWidth="1"/>
    <col min="1539" max="1548" width="2.75" style="272" customWidth="1"/>
    <col min="1549" max="1549" width="4.625" style="272" customWidth="1"/>
    <col min="1550" max="1559" width="2.75" style="272" customWidth="1"/>
    <col min="1560" max="1560" width="4.625" style="272" customWidth="1"/>
    <col min="1561" max="1570" width="2.75" style="272" customWidth="1"/>
    <col min="1571" max="1571" width="4.625" style="272" customWidth="1"/>
    <col min="1572" max="1576" width="2.75" style="272" customWidth="1"/>
    <col min="1577" max="1578" width="4.625" style="272" customWidth="1"/>
    <col min="1579" max="1792" width="8.75" style="272"/>
    <col min="1793" max="1793" width="5.625" style="272" customWidth="1"/>
    <col min="1794" max="1794" width="10.625" style="272" customWidth="1"/>
    <col min="1795" max="1804" width="2.75" style="272" customWidth="1"/>
    <col min="1805" max="1805" width="4.625" style="272" customWidth="1"/>
    <col min="1806" max="1815" width="2.75" style="272" customWidth="1"/>
    <col min="1816" max="1816" width="4.625" style="272" customWidth="1"/>
    <col min="1817" max="1826" width="2.75" style="272" customWidth="1"/>
    <col min="1827" max="1827" width="4.625" style="272" customWidth="1"/>
    <col min="1828" max="1832" width="2.75" style="272" customWidth="1"/>
    <col min="1833" max="1834" width="4.625" style="272" customWidth="1"/>
    <col min="1835" max="2048" width="8.75" style="272"/>
    <col min="2049" max="2049" width="5.625" style="272" customWidth="1"/>
    <col min="2050" max="2050" width="10.625" style="272" customWidth="1"/>
    <col min="2051" max="2060" width="2.75" style="272" customWidth="1"/>
    <col min="2061" max="2061" width="4.625" style="272" customWidth="1"/>
    <col min="2062" max="2071" width="2.75" style="272" customWidth="1"/>
    <col min="2072" max="2072" width="4.625" style="272" customWidth="1"/>
    <col min="2073" max="2082" width="2.75" style="272" customWidth="1"/>
    <col min="2083" max="2083" width="4.625" style="272" customWidth="1"/>
    <col min="2084" max="2088" width="2.75" style="272" customWidth="1"/>
    <col min="2089" max="2090" width="4.625" style="272" customWidth="1"/>
    <col min="2091" max="2304" width="8.75" style="272"/>
    <col min="2305" max="2305" width="5.625" style="272" customWidth="1"/>
    <col min="2306" max="2306" width="10.625" style="272" customWidth="1"/>
    <col min="2307" max="2316" width="2.75" style="272" customWidth="1"/>
    <col min="2317" max="2317" width="4.625" style="272" customWidth="1"/>
    <col min="2318" max="2327" width="2.75" style="272" customWidth="1"/>
    <col min="2328" max="2328" width="4.625" style="272" customWidth="1"/>
    <col min="2329" max="2338" width="2.75" style="272" customWidth="1"/>
    <col min="2339" max="2339" width="4.625" style="272" customWidth="1"/>
    <col min="2340" max="2344" width="2.75" style="272" customWidth="1"/>
    <col min="2345" max="2346" width="4.625" style="272" customWidth="1"/>
    <col min="2347" max="2560" width="8.75" style="272"/>
    <col min="2561" max="2561" width="5.625" style="272" customWidth="1"/>
    <col min="2562" max="2562" width="10.625" style="272" customWidth="1"/>
    <col min="2563" max="2572" width="2.75" style="272" customWidth="1"/>
    <col min="2573" max="2573" width="4.625" style="272" customWidth="1"/>
    <col min="2574" max="2583" width="2.75" style="272" customWidth="1"/>
    <col min="2584" max="2584" width="4.625" style="272" customWidth="1"/>
    <col min="2585" max="2594" width="2.75" style="272" customWidth="1"/>
    <col min="2595" max="2595" width="4.625" style="272" customWidth="1"/>
    <col min="2596" max="2600" width="2.75" style="272" customWidth="1"/>
    <col min="2601" max="2602" width="4.625" style="272" customWidth="1"/>
    <col min="2603" max="2816" width="8.75" style="272"/>
    <col min="2817" max="2817" width="5.625" style="272" customWidth="1"/>
    <col min="2818" max="2818" width="10.625" style="272" customWidth="1"/>
    <col min="2819" max="2828" width="2.75" style="272" customWidth="1"/>
    <col min="2829" max="2829" width="4.625" style="272" customWidth="1"/>
    <col min="2830" max="2839" width="2.75" style="272" customWidth="1"/>
    <col min="2840" max="2840" width="4.625" style="272" customWidth="1"/>
    <col min="2841" max="2850" width="2.75" style="272" customWidth="1"/>
    <col min="2851" max="2851" width="4.625" style="272" customWidth="1"/>
    <col min="2852" max="2856" width="2.75" style="272" customWidth="1"/>
    <col min="2857" max="2858" width="4.625" style="272" customWidth="1"/>
    <col min="2859" max="3072" width="8.75" style="272"/>
    <col min="3073" max="3073" width="5.625" style="272" customWidth="1"/>
    <col min="3074" max="3074" width="10.625" style="272" customWidth="1"/>
    <col min="3075" max="3084" width="2.75" style="272" customWidth="1"/>
    <col min="3085" max="3085" width="4.625" style="272" customWidth="1"/>
    <col min="3086" max="3095" width="2.75" style="272" customWidth="1"/>
    <col min="3096" max="3096" width="4.625" style="272" customWidth="1"/>
    <col min="3097" max="3106" width="2.75" style="272" customWidth="1"/>
    <col min="3107" max="3107" width="4.625" style="272" customWidth="1"/>
    <col min="3108" max="3112" width="2.75" style="272" customWidth="1"/>
    <col min="3113" max="3114" width="4.625" style="272" customWidth="1"/>
    <col min="3115" max="3328" width="8.75" style="272"/>
    <col min="3329" max="3329" width="5.625" style="272" customWidth="1"/>
    <col min="3330" max="3330" width="10.625" style="272" customWidth="1"/>
    <col min="3331" max="3340" width="2.75" style="272" customWidth="1"/>
    <col min="3341" max="3341" width="4.625" style="272" customWidth="1"/>
    <col min="3342" max="3351" width="2.75" style="272" customWidth="1"/>
    <col min="3352" max="3352" width="4.625" style="272" customWidth="1"/>
    <col min="3353" max="3362" width="2.75" style="272" customWidth="1"/>
    <col min="3363" max="3363" width="4.625" style="272" customWidth="1"/>
    <col min="3364" max="3368" width="2.75" style="272" customWidth="1"/>
    <col min="3369" max="3370" width="4.625" style="272" customWidth="1"/>
    <col min="3371" max="3584" width="8.75" style="272"/>
    <col min="3585" max="3585" width="5.625" style="272" customWidth="1"/>
    <col min="3586" max="3586" width="10.625" style="272" customWidth="1"/>
    <col min="3587" max="3596" width="2.75" style="272" customWidth="1"/>
    <col min="3597" max="3597" width="4.625" style="272" customWidth="1"/>
    <col min="3598" max="3607" width="2.75" style="272" customWidth="1"/>
    <col min="3608" max="3608" width="4.625" style="272" customWidth="1"/>
    <col min="3609" max="3618" width="2.75" style="272" customWidth="1"/>
    <col min="3619" max="3619" width="4.625" style="272" customWidth="1"/>
    <col min="3620" max="3624" width="2.75" style="272" customWidth="1"/>
    <col min="3625" max="3626" width="4.625" style="272" customWidth="1"/>
    <col min="3627" max="3840" width="8.75" style="272"/>
    <col min="3841" max="3841" width="5.625" style="272" customWidth="1"/>
    <col min="3842" max="3842" width="10.625" style="272" customWidth="1"/>
    <col min="3843" max="3852" width="2.75" style="272" customWidth="1"/>
    <col min="3853" max="3853" width="4.625" style="272" customWidth="1"/>
    <col min="3854" max="3863" width="2.75" style="272" customWidth="1"/>
    <col min="3864" max="3864" width="4.625" style="272" customWidth="1"/>
    <col min="3865" max="3874" width="2.75" style="272" customWidth="1"/>
    <col min="3875" max="3875" width="4.625" style="272" customWidth="1"/>
    <col min="3876" max="3880" width="2.75" style="272" customWidth="1"/>
    <col min="3881" max="3882" width="4.625" style="272" customWidth="1"/>
    <col min="3883" max="4096" width="8.75" style="272"/>
    <col min="4097" max="4097" width="5.625" style="272" customWidth="1"/>
    <col min="4098" max="4098" width="10.625" style="272" customWidth="1"/>
    <col min="4099" max="4108" width="2.75" style="272" customWidth="1"/>
    <col min="4109" max="4109" width="4.625" style="272" customWidth="1"/>
    <col min="4110" max="4119" width="2.75" style="272" customWidth="1"/>
    <col min="4120" max="4120" width="4.625" style="272" customWidth="1"/>
    <col min="4121" max="4130" width="2.75" style="272" customWidth="1"/>
    <col min="4131" max="4131" width="4.625" style="272" customWidth="1"/>
    <col min="4132" max="4136" width="2.75" style="272" customWidth="1"/>
    <col min="4137" max="4138" width="4.625" style="272" customWidth="1"/>
    <col min="4139" max="4352" width="8.75" style="272"/>
    <col min="4353" max="4353" width="5.625" style="272" customWidth="1"/>
    <col min="4354" max="4354" width="10.625" style="272" customWidth="1"/>
    <col min="4355" max="4364" width="2.75" style="272" customWidth="1"/>
    <col min="4365" max="4365" width="4.625" style="272" customWidth="1"/>
    <col min="4366" max="4375" width="2.75" style="272" customWidth="1"/>
    <col min="4376" max="4376" width="4.625" style="272" customWidth="1"/>
    <col min="4377" max="4386" width="2.75" style="272" customWidth="1"/>
    <col min="4387" max="4387" width="4.625" style="272" customWidth="1"/>
    <col min="4388" max="4392" width="2.75" style="272" customWidth="1"/>
    <col min="4393" max="4394" width="4.625" style="272" customWidth="1"/>
    <col min="4395" max="4608" width="8.75" style="272"/>
    <col min="4609" max="4609" width="5.625" style="272" customWidth="1"/>
    <col min="4610" max="4610" width="10.625" style="272" customWidth="1"/>
    <col min="4611" max="4620" width="2.75" style="272" customWidth="1"/>
    <col min="4621" max="4621" width="4.625" style="272" customWidth="1"/>
    <col min="4622" max="4631" width="2.75" style="272" customWidth="1"/>
    <col min="4632" max="4632" width="4.625" style="272" customWidth="1"/>
    <col min="4633" max="4642" width="2.75" style="272" customWidth="1"/>
    <col min="4643" max="4643" width="4.625" style="272" customWidth="1"/>
    <col min="4644" max="4648" width="2.75" style="272" customWidth="1"/>
    <col min="4649" max="4650" width="4.625" style="272" customWidth="1"/>
    <col min="4651" max="4864" width="8.75" style="272"/>
    <col min="4865" max="4865" width="5.625" style="272" customWidth="1"/>
    <col min="4866" max="4866" width="10.625" style="272" customWidth="1"/>
    <col min="4867" max="4876" width="2.75" style="272" customWidth="1"/>
    <col min="4877" max="4877" width="4.625" style="272" customWidth="1"/>
    <col min="4878" max="4887" width="2.75" style="272" customWidth="1"/>
    <col min="4888" max="4888" width="4.625" style="272" customWidth="1"/>
    <col min="4889" max="4898" width="2.75" style="272" customWidth="1"/>
    <col min="4899" max="4899" width="4.625" style="272" customWidth="1"/>
    <col min="4900" max="4904" width="2.75" style="272" customWidth="1"/>
    <col min="4905" max="4906" width="4.625" style="272" customWidth="1"/>
    <col min="4907" max="5120" width="8.75" style="272"/>
    <col min="5121" max="5121" width="5.625" style="272" customWidth="1"/>
    <col min="5122" max="5122" width="10.625" style="272" customWidth="1"/>
    <col min="5123" max="5132" width="2.75" style="272" customWidth="1"/>
    <col min="5133" max="5133" width="4.625" style="272" customWidth="1"/>
    <col min="5134" max="5143" width="2.75" style="272" customWidth="1"/>
    <col min="5144" max="5144" width="4.625" style="272" customWidth="1"/>
    <col min="5145" max="5154" width="2.75" style="272" customWidth="1"/>
    <col min="5155" max="5155" width="4.625" style="272" customWidth="1"/>
    <col min="5156" max="5160" width="2.75" style="272" customWidth="1"/>
    <col min="5161" max="5162" width="4.625" style="272" customWidth="1"/>
    <col min="5163" max="5376" width="8.75" style="272"/>
    <col min="5377" max="5377" width="5.625" style="272" customWidth="1"/>
    <col min="5378" max="5378" width="10.625" style="272" customWidth="1"/>
    <col min="5379" max="5388" width="2.75" style="272" customWidth="1"/>
    <col min="5389" max="5389" width="4.625" style="272" customWidth="1"/>
    <col min="5390" max="5399" width="2.75" style="272" customWidth="1"/>
    <col min="5400" max="5400" width="4.625" style="272" customWidth="1"/>
    <col min="5401" max="5410" width="2.75" style="272" customWidth="1"/>
    <col min="5411" max="5411" width="4.625" style="272" customWidth="1"/>
    <col min="5412" max="5416" width="2.75" style="272" customWidth="1"/>
    <col min="5417" max="5418" width="4.625" style="272" customWidth="1"/>
    <col min="5419" max="5632" width="8.75" style="272"/>
    <col min="5633" max="5633" width="5.625" style="272" customWidth="1"/>
    <col min="5634" max="5634" width="10.625" style="272" customWidth="1"/>
    <col min="5635" max="5644" width="2.75" style="272" customWidth="1"/>
    <col min="5645" max="5645" width="4.625" style="272" customWidth="1"/>
    <col min="5646" max="5655" width="2.75" style="272" customWidth="1"/>
    <col min="5656" max="5656" width="4.625" style="272" customWidth="1"/>
    <col min="5657" max="5666" width="2.75" style="272" customWidth="1"/>
    <col min="5667" max="5667" width="4.625" style="272" customWidth="1"/>
    <col min="5668" max="5672" width="2.75" style="272" customWidth="1"/>
    <col min="5673" max="5674" width="4.625" style="272" customWidth="1"/>
    <col min="5675" max="5888" width="8.75" style="272"/>
    <col min="5889" max="5889" width="5.625" style="272" customWidth="1"/>
    <col min="5890" max="5890" width="10.625" style="272" customWidth="1"/>
    <col min="5891" max="5900" width="2.75" style="272" customWidth="1"/>
    <col min="5901" max="5901" width="4.625" style="272" customWidth="1"/>
    <col min="5902" max="5911" width="2.75" style="272" customWidth="1"/>
    <col min="5912" max="5912" width="4.625" style="272" customWidth="1"/>
    <col min="5913" max="5922" width="2.75" style="272" customWidth="1"/>
    <col min="5923" max="5923" width="4.625" style="272" customWidth="1"/>
    <col min="5924" max="5928" width="2.75" style="272" customWidth="1"/>
    <col min="5929" max="5930" width="4.625" style="272" customWidth="1"/>
    <col min="5931" max="6144" width="8.75" style="272"/>
    <col min="6145" max="6145" width="5.625" style="272" customWidth="1"/>
    <col min="6146" max="6146" width="10.625" style="272" customWidth="1"/>
    <col min="6147" max="6156" width="2.75" style="272" customWidth="1"/>
    <col min="6157" max="6157" width="4.625" style="272" customWidth="1"/>
    <col min="6158" max="6167" width="2.75" style="272" customWidth="1"/>
    <col min="6168" max="6168" width="4.625" style="272" customWidth="1"/>
    <col min="6169" max="6178" width="2.75" style="272" customWidth="1"/>
    <col min="6179" max="6179" width="4.625" style="272" customWidth="1"/>
    <col min="6180" max="6184" width="2.75" style="272" customWidth="1"/>
    <col min="6185" max="6186" width="4.625" style="272" customWidth="1"/>
    <col min="6187" max="6400" width="8.75" style="272"/>
    <col min="6401" max="6401" width="5.625" style="272" customWidth="1"/>
    <col min="6402" max="6402" width="10.625" style="272" customWidth="1"/>
    <col min="6403" max="6412" width="2.75" style="272" customWidth="1"/>
    <col min="6413" max="6413" width="4.625" style="272" customWidth="1"/>
    <col min="6414" max="6423" width="2.75" style="272" customWidth="1"/>
    <col min="6424" max="6424" width="4.625" style="272" customWidth="1"/>
    <col min="6425" max="6434" width="2.75" style="272" customWidth="1"/>
    <col min="6435" max="6435" width="4.625" style="272" customWidth="1"/>
    <col min="6436" max="6440" width="2.75" style="272" customWidth="1"/>
    <col min="6441" max="6442" width="4.625" style="272" customWidth="1"/>
    <col min="6443" max="6656" width="8.75" style="272"/>
    <col min="6657" max="6657" width="5.625" style="272" customWidth="1"/>
    <col min="6658" max="6658" width="10.625" style="272" customWidth="1"/>
    <col min="6659" max="6668" width="2.75" style="272" customWidth="1"/>
    <col min="6669" max="6669" width="4.625" style="272" customWidth="1"/>
    <col min="6670" max="6679" width="2.75" style="272" customWidth="1"/>
    <col min="6680" max="6680" width="4.625" style="272" customWidth="1"/>
    <col min="6681" max="6690" width="2.75" style="272" customWidth="1"/>
    <col min="6691" max="6691" width="4.625" style="272" customWidth="1"/>
    <col min="6692" max="6696" width="2.75" style="272" customWidth="1"/>
    <col min="6697" max="6698" width="4.625" style="272" customWidth="1"/>
    <col min="6699" max="6912" width="8.75" style="272"/>
    <col min="6913" max="6913" width="5.625" style="272" customWidth="1"/>
    <col min="6914" max="6914" width="10.625" style="272" customWidth="1"/>
    <col min="6915" max="6924" width="2.75" style="272" customWidth="1"/>
    <col min="6925" max="6925" width="4.625" style="272" customWidth="1"/>
    <col min="6926" max="6935" width="2.75" style="272" customWidth="1"/>
    <col min="6936" max="6936" width="4.625" style="272" customWidth="1"/>
    <col min="6937" max="6946" width="2.75" style="272" customWidth="1"/>
    <col min="6947" max="6947" width="4.625" style="272" customWidth="1"/>
    <col min="6948" max="6952" width="2.75" style="272" customWidth="1"/>
    <col min="6953" max="6954" width="4.625" style="272" customWidth="1"/>
    <col min="6955" max="7168" width="8.75" style="272"/>
    <col min="7169" max="7169" width="5.625" style="272" customWidth="1"/>
    <col min="7170" max="7170" width="10.625" style="272" customWidth="1"/>
    <col min="7171" max="7180" width="2.75" style="272" customWidth="1"/>
    <col min="7181" max="7181" width="4.625" style="272" customWidth="1"/>
    <col min="7182" max="7191" width="2.75" style="272" customWidth="1"/>
    <col min="7192" max="7192" width="4.625" style="272" customWidth="1"/>
    <col min="7193" max="7202" width="2.75" style="272" customWidth="1"/>
    <col min="7203" max="7203" width="4.625" style="272" customWidth="1"/>
    <col min="7204" max="7208" width="2.75" style="272" customWidth="1"/>
    <col min="7209" max="7210" width="4.625" style="272" customWidth="1"/>
    <col min="7211" max="7424" width="8.75" style="272"/>
    <col min="7425" max="7425" width="5.625" style="272" customWidth="1"/>
    <col min="7426" max="7426" width="10.625" style="272" customWidth="1"/>
    <col min="7427" max="7436" width="2.75" style="272" customWidth="1"/>
    <col min="7437" max="7437" width="4.625" style="272" customWidth="1"/>
    <col min="7438" max="7447" width="2.75" style="272" customWidth="1"/>
    <col min="7448" max="7448" width="4.625" style="272" customWidth="1"/>
    <col min="7449" max="7458" width="2.75" style="272" customWidth="1"/>
    <col min="7459" max="7459" width="4.625" style="272" customWidth="1"/>
    <col min="7460" max="7464" width="2.75" style="272" customWidth="1"/>
    <col min="7465" max="7466" width="4.625" style="272" customWidth="1"/>
    <col min="7467" max="7680" width="8.75" style="272"/>
    <col min="7681" max="7681" width="5.625" style="272" customWidth="1"/>
    <col min="7682" max="7682" width="10.625" style="272" customWidth="1"/>
    <col min="7683" max="7692" width="2.75" style="272" customWidth="1"/>
    <col min="7693" max="7693" width="4.625" style="272" customWidth="1"/>
    <col min="7694" max="7703" width="2.75" style="272" customWidth="1"/>
    <col min="7704" max="7704" width="4.625" style="272" customWidth="1"/>
    <col min="7705" max="7714" width="2.75" style="272" customWidth="1"/>
    <col min="7715" max="7715" width="4.625" style="272" customWidth="1"/>
    <col min="7716" max="7720" width="2.75" style="272" customWidth="1"/>
    <col min="7721" max="7722" width="4.625" style="272" customWidth="1"/>
    <col min="7723" max="7936" width="8.75" style="272"/>
    <col min="7937" max="7937" width="5.625" style="272" customWidth="1"/>
    <col min="7938" max="7938" width="10.625" style="272" customWidth="1"/>
    <col min="7939" max="7948" width="2.75" style="272" customWidth="1"/>
    <col min="7949" max="7949" width="4.625" style="272" customWidth="1"/>
    <col min="7950" max="7959" width="2.75" style="272" customWidth="1"/>
    <col min="7960" max="7960" width="4.625" style="272" customWidth="1"/>
    <col min="7961" max="7970" width="2.75" style="272" customWidth="1"/>
    <col min="7971" max="7971" width="4.625" style="272" customWidth="1"/>
    <col min="7972" max="7976" width="2.75" style="272" customWidth="1"/>
    <col min="7977" max="7978" width="4.625" style="272" customWidth="1"/>
    <col min="7979" max="8192" width="8.75" style="272"/>
    <col min="8193" max="8193" width="5.625" style="272" customWidth="1"/>
    <col min="8194" max="8194" width="10.625" style="272" customWidth="1"/>
    <col min="8195" max="8204" width="2.75" style="272" customWidth="1"/>
    <col min="8205" max="8205" width="4.625" style="272" customWidth="1"/>
    <col min="8206" max="8215" width="2.75" style="272" customWidth="1"/>
    <col min="8216" max="8216" width="4.625" style="272" customWidth="1"/>
    <col min="8217" max="8226" width="2.75" style="272" customWidth="1"/>
    <col min="8227" max="8227" width="4.625" style="272" customWidth="1"/>
    <col min="8228" max="8232" width="2.75" style="272" customWidth="1"/>
    <col min="8233" max="8234" width="4.625" style="272" customWidth="1"/>
    <col min="8235" max="8448" width="8.75" style="272"/>
    <col min="8449" max="8449" width="5.625" style="272" customWidth="1"/>
    <col min="8450" max="8450" width="10.625" style="272" customWidth="1"/>
    <col min="8451" max="8460" width="2.75" style="272" customWidth="1"/>
    <col min="8461" max="8461" width="4.625" style="272" customWidth="1"/>
    <col min="8462" max="8471" width="2.75" style="272" customWidth="1"/>
    <col min="8472" max="8472" width="4.625" style="272" customWidth="1"/>
    <col min="8473" max="8482" width="2.75" style="272" customWidth="1"/>
    <col min="8483" max="8483" width="4.625" style="272" customWidth="1"/>
    <col min="8484" max="8488" width="2.75" style="272" customWidth="1"/>
    <col min="8489" max="8490" width="4.625" style="272" customWidth="1"/>
    <col min="8491" max="8704" width="8.75" style="272"/>
    <col min="8705" max="8705" width="5.625" style="272" customWidth="1"/>
    <col min="8706" max="8706" width="10.625" style="272" customWidth="1"/>
    <col min="8707" max="8716" width="2.75" style="272" customWidth="1"/>
    <col min="8717" max="8717" width="4.625" style="272" customWidth="1"/>
    <col min="8718" max="8727" width="2.75" style="272" customWidth="1"/>
    <col min="8728" max="8728" width="4.625" style="272" customWidth="1"/>
    <col min="8729" max="8738" width="2.75" style="272" customWidth="1"/>
    <col min="8739" max="8739" width="4.625" style="272" customWidth="1"/>
    <col min="8740" max="8744" width="2.75" style="272" customWidth="1"/>
    <col min="8745" max="8746" width="4.625" style="272" customWidth="1"/>
    <col min="8747" max="8960" width="8.75" style="272"/>
    <col min="8961" max="8961" width="5.625" style="272" customWidth="1"/>
    <col min="8962" max="8962" width="10.625" style="272" customWidth="1"/>
    <col min="8963" max="8972" width="2.75" style="272" customWidth="1"/>
    <col min="8973" max="8973" width="4.625" style="272" customWidth="1"/>
    <col min="8974" max="8983" width="2.75" style="272" customWidth="1"/>
    <col min="8984" max="8984" width="4.625" style="272" customWidth="1"/>
    <col min="8985" max="8994" width="2.75" style="272" customWidth="1"/>
    <col min="8995" max="8995" width="4.625" style="272" customWidth="1"/>
    <col min="8996" max="9000" width="2.75" style="272" customWidth="1"/>
    <col min="9001" max="9002" width="4.625" style="272" customWidth="1"/>
    <col min="9003" max="9216" width="8.75" style="272"/>
    <col min="9217" max="9217" width="5.625" style="272" customWidth="1"/>
    <col min="9218" max="9218" width="10.625" style="272" customWidth="1"/>
    <col min="9219" max="9228" width="2.75" style="272" customWidth="1"/>
    <col min="9229" max="9229" width="4.625" style="272" customWidth="1"/>
    <col min="9230" max="9239" width="2.75" style="272" customWidth="1"/>
    <col min="9240" max="9240" width="4.625" style="272" customWidth="1"/>
    <col min="9241" max="9250" width="2.75" style="272" customWidth="1"/>
    <col min="9251" max="9251" width="4.625" style="272" customWidth="1"/>
    <col min="9252" max="9256" width="2.75" style="272" customWidth="1"/>
    <col min="9257" max="9258" width="4.625" style="272" customWidth="1"/>
    <col min="9259" max="9472" width="8.75" style="272"/>
    <col min="9473" max="9473" width="5.625" style="272" customWidth="1"/>
    <col min="9474" max="9474" width="10.625" style="272" customWidth="1"/>
    <col min="9475" max="9484" width="2.75" style="272" customWidth="1"/>
    <col min="9485" max="9485" width="4.625" style="272" customWidth="1"/>
    <col min="9486" max="9495" width="2.75" style="272" customWidth="1"/>
    <col min="9496" max="9496" width="4.625" style="272" customWidth="1"/>
    <col min="9497" max="9506" width="2.75" style="272" customWidth="1"/>
    <col min="9507" max="9507" width="4.625" style="272" customWidth="1"/>
    <col min="9508" max="9512" width="2.75" style="272" customWidth="1"/>
    <col min="9513" max="9514" width="4.625" style="272" customWidth="1"/>
    <col min="9515" max="9728" width="8.75" style="272"/>
    <col min="9729" max="9729" width="5.625" style="272" customWidth="1"/>
    <col min="9730" max="9730" width="10.625" style="272" customWidth="1"/>
    <col min="9731" max="9740" width="2.75" style="272" customWidth="1"/>
    <col min="9741" max="9741" width="4.625" style="272" customWidth="1"/>
    <col min="9742" max="9751" width="2.75" style="272" customWidth="1"/>
    <col min="9752" max="9752" width="4.625" style="272" customWidth="1"/>
    <col min="9753" max="9762" width="2.75" style="272" customWidth="1"/>
    <col min="9763" max="9763" width="4.625" style="272" customWidth="1"/>
    <col min="9764" max="9768" width="2.75" style="272" customWidth="1"/>
    <col min="9769" max="9770" width="4.625" style="272" customWidth="1"/>
    <col min="9771" max="9984" width="8.75" style="272"/>
    <col min="9985" max="9985" width="5.625" style="272" customWidth="1"/>
    <col min="9986" max="9986" width="10.625" style="272" customWidth="1"/>
    <col min="9987" max="9996" width="2.75" style="272" customWidth="1"/>
    <col min="9997" max="9997" width="4.625" style="272" customWidth="1"/>
    <col min="9998" max="10007" width="2.75" style="272" customWidth="1"/>
    <col min="10008" max="10008" width="4.625" style="272" customWidth="1"/>
    <col min="10009" max="10018" width="2.75" style="272" customWidth="1"/>
    <col min="10019" max="10019" width="4.625" style="272" customWidth="1"/>
    <col min="10020" max="10024" width="2.75" style="272" customWidth="1"/>
    <col min="10025" max="10026" width="4.625" style="272" customWidth="1"/>
    <col min="10027" max="10240" width="8.75" style="272"/>
    <col min="10241" max="10241" width="5.625" style="272" customWidth="1"/>
    <col min="10242" max="10242" width="10.625" style="272" customWidth="1"/>
    <col min="10243" max="10252" width="2.75" style="272" customWidth="1"/>
    <col min="10253" max="10253" width="4.625" style="272" customWidth="1"/>
    <col min="10254" max="10263" width="2.75" style="272" customWidth="1"/>
    <col min="10264" max="10264" width="4.625" style="272" customWidth="1"/>
    <col min="10265" max="10274" width="2.75" style="272" customWidth="1"/>
    <col min="10275" max="10275" width="4.625" style="272" customWidth="1"/>
    <col min="10276" max="10280" width="2.75" style="272" customWidth="1"/>
    <col min="10281" max="10282" width="4.625" style="272" customWidth="1"/>
    <col min="10283" max="10496" width="8.75" style="272"/>
    <col min="10497" max="10497" width="5.625" style="272" customWidth="1"/>
    <col min="10498" max="10498" width="10.625" style="272" customWidth="1"/>
    <col min="10499" max="10508" width="2.75" style="272" customWidth="1"/>
    <col min="10509" max="10509" width="4.625" style="272" customWidth="1"/>
    <col min="10510" max="10519" width="2.75" style="272" customWidth="1"/>
    <col min="10520" max="10520" width="4.625" style="272" customWidth="1"/>
    <col min="10521" max="10530" width="2.75" style="272" customWidth="1"/>
    <col min="10531" max="10531" width="4.625" style="272" customWidth="1"/>
    <col min="10532" max="10536" width="2.75" style="272" customWidth="1"/>
    <col min="10537" max="10538" width="4.625" style="272" customWidth="1"/>
    <col min="10539" max="10752" width="8.75" style="272"/>
    <col min="10753" max="10753" width="5.625" style="272" customWidth="1"/>
    <col min="10754" max="10754" width="10.625" style="272" customWidth="1"/>
    <col min="10755" max="10764" width="2.75" style="272" customWidth="1"/>
    <col min="10765" max="10765" width="4.625" style="272" customWidth="1"/>
    <col min="10766" max="10775" width="2.75" style="272" customWidth="1"/>
    <col min="10776" max="10776" width="4.625" style="272" customWidth="1"/>
    <col min="10777" max="10786" width="2.75" style="272" customWidth="1"/>
    <col min="10787" max="10787" width="4.625" style="272" customWidth="1"/>
    <col min="10788" max="10792" width="2.75" style="272" customWidth="1"/>
    <col min="10793" max="10794" width="4.625" style="272" customWidth="1"/>
    <col min="10795" max="11008" width="8.75" style="272"/>
    <col min="11009" max="11009" width="5.625" style="272" customWidth="1"/>
    <col min="11010" max="11010" width="10.625" style="272" customWidth="1"/>
    <col min="11011" max="11020" width="2.75" style="272" customWidth="1"/>
    <col min="11021" max="11021" width="4.625" style="272" customWidth="1"/>
    <col min="11022" max="11031" width="2.75" style="272" customWidth="1"/>
    <col min="11032" max="11032" width="4.625" style="272" customWidth="1"/>
    <col min="11033" max="11042" width="2.75" style="272" customWidth="1"/>
    <col min="11043" max="11043" width="4.625" style="272" customWidth="1"/>
    <col min="11044" max="11048" width="2.75" style="272" customWidth="1"/>
    <col min="11049" max="11050" width="4.625" style="272" customWidth="1"/>
    <col min="11051" max="11264" width="8.75" style="272"/>
    <col min="11265" max="11265" width="5.625" style="272" customWidth="1"/>
    <col min="11266" max="11266" width="10.625" style="272" customWidth="1"/>
    <col min="11267" max="11276" width="2.75" style="272" customWidth="1"/>
    <col min="11277" max="11277" width="4.625" style="272" customWidth="1"/>
    <col min="11278" max="11287" width="2.75" style="272" customWidth="1"/>
    <col min="11288" max="11288" width="4.625" style="272" customWidth="1"/>
    <col min="11289" max="11298" width="2.75" style="272" customWidth="1"/>
    <col min="11299" max="11299" width="4.625" style="272" customWidth="1"/>
    <col min="11300" max="11304" width="2.75" style="272" customWidth="1"/>
    <col min="11305" max="11306" width="4.625" style="272" customWidth="1"/>
    <col min="11307" max="11520" width="8.75" style="272"/>
    <col min="11521" max="11521" width="5.625" style="272" customWidth="1"/>
    <col min="11522" max="11522" width="10.625" style="272" customWidth="1"/>
    <col min="11523" max="11532" width="2.75" style="272" customWidth="1"/>
    <col min="11533" max="11533" width="4.625" style="272" customWidth="1"/>
    <col min="11534" max="11543" width="2.75" style="272" customWidth="1"/>
    <col min="11544" max="11544" width="4.625" style="272" customWidth="1"/>
    <col min="11545" max="11554" width="2.75" style="272" customWidth="1"/>
    <col min="11555" max="11555" width="4.625" style="272" customWidth="1"/>
    <col min="11556" max="11560" width="2.75" style="272" customWidth="1"/>
    <col min="11561" max="11562" width="4.625" style="272" customWidth="1"/>
    <col min="11563" max="11776" width="8.75" style="272"/>
    <col min="11777" max="11777" width="5.625" style="272" customWidth="1"/>
    <col min="11778" max="11778" width="10.625" style="272" customWidth="1"/>
    <col min="11779" max="11788" width="2.75" style="272" customWidth="1"/>
    <col min="11789" max="11789" width="4.625" style="272" customWidth="1"/>
    <col min="11790" max="11799" width="2.75" style="272" customWidth="1"/>
    <col min="11800" max="11800" width="4.625" style="272" customWidth="1"/>
    <col min="11801" max="11810" width="2.75" style="272" customWidth="1"/>
    <col min="11811" max="11811" width="4.625" style="272" customWidth="1"/>
    <col min="11812" max="11816" width="2.75" style="272" customWidth="1"/>
    <col min="11817" max="11818" width="4.625" style="272" customWidth="1"/>
    <col min="11819" max="12032" width="8.75" style="272"/>
    <col min="12033" max="12033" width="5.625" style="272" customWidth="1"/>
    <col min="12034" max="12034" width="10.625" style="272" customWidth="1"/>
    <col min="12035" max="12044" width="2.75" style="272" customWidth="1"/>
    <col min="12045" max="12045" width="4.625" style="272" customWidth="1"/>
    <col min="12046" max="12055" width="2.75" style="272" customWidth="1"/>
    <col min="12056" max="12056" width="4.625" style="272" customWidth="1"/>
    <col min="12057" max="12066" width="2.75" style="272" customWidth="1"/>
    <col min="12067" max="12067" width="4.625" style="272" customWidth="1"/>
    <col min="12068" max="12072" width="2.75" style="272" customWidth="1"/>
    <col min="12073" max="12074" width="4.625" style="272" customWidth="1"/>
    <col min="12075" max="12288" width="8.75" style="272"/>
    <col min="12289" max="12289" width="5.625" style="272" customWidth="1"/>
    <col min="12290" max="12290" width="10.625" style="272" customWidth="1"/>
    <col min="12291" max="12300" width="2.75" style="272" customWidth="1"/>
    <col min="12301" max="12301" width="4.625" style="272" customWidth="1"/>
    <col min="12302" max="12311" width="2.75" style="272" customWidth="1"/>
    <col min="12312" max="12312" width="4.625" style="272" customWidth="1"/>
    <col min="12313" max="12322" width="2.75" style="272" customWidth="1"/>
    <col min="12323" max="12323" width="4.625" style="272" customWidth="1"/>
    <col min="12324" max="12328" width="2.75" style="272" customWidth="1"/>
    <col min="12329" max="12330" width="4.625" style="272" customWidth="1"/>
    <col min="12331" max="12544" width="8.75" style="272"/>
    <col min="12545" max="12545" width="5.625" style="272" customWidth="1"/>
    <col min="12546" max="12546" width="10.625" style="272" customWidth="1"/>
    <col min="12547" max="12556" width="2.75" style="272" customWidth="1"/>
    <col min="12557" max="12557" width="4.625" style="272" customWidth="1"/>
    <col min="12558" max="12567" width="2.75" style="272" customWidth="1"/>
    <col min="12568" max="12568" width="4.625" style="272" customWidth="1"/>
    <col min="12569" max="12578" width="2.75" style="272" customWidth="1"/>
    <col min="12579" max="12579" width="4.625" style="272" customWidth="1"/>
    <col min="12580" max="12584" width="2.75" style="272" customWidth="1"/>
    <col min="12585" max="12586" width="4.625" style="272" customWidth="1"/>
    <col min="12587" max="12800" width="8.75" style="272"/>
    <col min="12801" max="12801" width="5.625" style="272" customWidth="1"/>
    <col min="12802" max="12802" width="10.625" style="272" customWidth="1"/>
    <col min="12803" max="12812" width="2.75" style="272" customWidth="1"/>
    <col min="12813" max="12813" width="4.625" style="272" customWidth="1"/>
    <col min="12814" max="12823" width="2.75" style="272" customWidth="1"/>
    <col min="12824" max="12824" width="4.625" style="272" customWidth="1"/>
    <col min="12825" max="12834" width="2.75" style="272" customWidth="1"/>
    <col min="12835" max="12835" width="4.625" style="272" customWidth="1"/>
    <col min="12836" max="12840" width="2.75" style="272" customWidth="1"/>
    <col min="12841" max="12842" width="4.625" style="272" customWidth="1"/>
    <col min="12843" max="13056" width="8.75" style="272"/>
    <col min="13057" max="13057" width="5.625" style="272" customWidth="1"/>
    <col min="13058" max="13058" width="10.625" style="272" customWidth="1"/>
    <col min="13059" max="13068" width="2.75" style="272" customWidth="1"/>
    <col min="13069" max="13069" width="4.625" style="272" customWidth="1"/>
    <col min="13070" max="13079" width="2.75" style="272" customWidth="1"/>
    <col min="13080" max="13080" width="4.625" style="272" customWidth="1"/>
    <col min="13081" max="13090" width="2.75" style="272" customWidth="1"/>
    <col min="13091" max="13091" width="4.625" style="272" customWidth="1"/>
    <col min="13092" max="13096" width="2.75" style="272" customWidth="1"/>
    <col min="13097" max="13098" width="4.625" style="272" customWidth="1"/>
    <col min="13099" max="13312" width="8.75" style="272"/>
    <col min="13313" max="13313" width="5.625" style="272" customWidth="1"/>
    <col min="13314" max="13314" width="10.625" style="272" customWidth="1"/>
    <col min="13315" max="13324" width="2.75" style="272" customWidth="1"/>
    <col min="13325" max="13325" width="4.625" style="272" customWidth="1"/>
    <col min="13326" max="13335" width="2.75" style="272" customWidth="1"/>
    <col min="13336" max="13336" width="4.625" style="272" customWidth="1"/>
    <col min="13337" max="13346" width="2.75" style="272" customWidth="1"/>
    <col min="13347" max="13347" width="4.625" style="272" customWidth="1"/>
    <col min="13348" max="13352" width="2.75" style="272" customWidth="1"/>
    <col min="13353" max="13354" width="4.625" style="272" customWidth="1"/>
    <col min="13355" max="13568" width="8.75" style="272"/>
    <col min="13569" max="13569" width="5.625" style="272" customWidth="1"/>
    <col min="13570" max="13570" width="10.625" style="272" customWidth="1"/>
    <col min="13571" max="13580" width="2.75" style="272" customWidth="1"/>
    <col min="13581" max="13581" width="4.625" style="272" customWidth="1"/>
    <col min="13582" max="13591" width="2.75" style="272" customWidth="1"/>
    <col min="13592" max="13592" width="4.625" style="272" customWidth="1"/>
    <col min="13593" max="13602" width="2.75" style="272" customWidth="1"/>
    <col min="13603" max="13603" width="4.625" style="272" customWidth="1"/>
    <col min="13604" max="13608" width="2.75" style="272" customWidth="1"/>
    <col min="13609" max="13610" width="4.625" style="272" customWidth="1"/>
    <col min="13611" max="13824" width="8.75" style="272"/>
    <col min="13825" max="13825" width="5.625" style="272" customWidth="1"/>
    <col min="13826" max="13826" width="10.625" style="272" customWidth="1"/>
    <col min="13827" max="13836" width="2.75" style="272" customWidth="1"/>
    <col min="13837" max="13837" width="4.625" style="272" customWidth="1"/>
    <col min="13838" max="13847" width="2.75" style="272" customWidth="1"/>
    <col min="13848" max="13848" width="4.625" style="272" customWidth="1"/>
    <col min="13849" max="13858" width="2.75" style="272" customWidth="1"/>
    <col min="13859" max="13859" width="4.625" style="272" customWidth="1"/>
    <col min="13860" max="13864" width="2.75" style="272" customWidth="1"/>
    <col min="13865" max="13866" width="4.625" style="272" customWidth="1"/>
    <col min="13867" max="14080" width="8.75" style="272"/>
    <col min="14081" max="14081" width="5.625" style="272" customWidth="1"/>
    <col min="14082" max="14082" width="10.625" style="272" customWidth="1"/>
    <col min="14083" max="14092" width="2.75" style="272" customWidth="1"/>
    <col min="14093" max="14093" width="4.625" style="272" customWidth="1"/>
    <col min="14094" max="14103" width="2.75" style="272" customWidth="1"/>
    <col min="14104" max="14104" width="4.625" style="272" customWidth="1"/>
    <col min="14105" max="14114" width="2.75" style="272" customWidth="1"/>
    <col min="14115" max="14115" width="4.625" style="272" customWidth="1"/>
    <col min="14116" max="14120" width="2.75" style="272" customWidth="1"/>
    <col min="14121" max="14122" width="4.625" style="272" customWidth="1"/>
    <col min="14123" max="14336" width="8.75" style="272"/>
    <col min="14337" max="14337" width="5.625" style="272" customWidth="1"/>
    <col min="14338" max="14338" width="10.625" style="272" customWidth="1"/>
    <col min="14339" max="14348" width="2.75" style="272" customWidth="1"/>
    <col min="14349" max="14349" width="4.625" style="272" customWidth="1"/>
    <col min="14350" max="14359" width="2.75" style="272" customWidth="1"/>
    <col min="14360" max="14360" width="4.625" style="272" customWidth="1"/>
    <col min="14361" max="14370" width="2.75" style="272" customWidth="1"/>
    <col min="14371" max="14371" width="4.625" style="272" customWidth="1"/>
    <col min="14372" max="14376" width="2.75" style="272" customWidth="1"/>
    <col min="14377" max="14378" width="4.625" style="272" customWidth="1"/>
    <col min="14379" max="14592" width="8.75" style="272"/>
    <col min="14593" max="14593" width="5.625" style="272" customWidth="1"/>
    <col min="14594" max="14594" width="10.625" style="272" customWidth="1"/>
    <col min="14595" max="14604" width="2.75" style="272" customWidth="1"/>
    <col min="14605" max="14605" width="4.625" style="272" customWidth="1"/>
    <col min="14606" max="14615" width="2.75" style="272" customWidth="1"/>
    <col min="14616" max="14616" width="4.625" style="272" customWidth="1"/>
    <col min="14617" max="14626" width="2.75" style="272" customWidth="1"/>
    <col min="14627" max="14627" width="4.625" style="272" customWidth="1"/>
    <col min="14628" max="14632" width="2.75" style="272" customWidth="1"/>
    <col min="14633" max="14634" width="4.625" style="272" customWidth="1"/>
    <col min="14635" max="14848" width="8.75" style="272"/>
    <col min="14849" max="14849" width="5.625" style="272" customWidth="1"/>
    <col min="14850" max="14850" width="10.625" style="272" customWidth="1"/>
    <col min="14851" max="14860" width="2.75" style="272" customWidth="1"/>
    <col min="14861" max="14861" width="4.625" style="272" customWidth="1"/>
    <col min="14862" max="14871" width="2.75" style="272" customWidth="1"/>
    <col min="14872" max="14872" width="4.625" style="272" customWidth="1"/>
    <col min="14873" max="14882" width="2.75" style="272" customWidth="1"/>
    <col min="14883" max="14883" width="4.625" style="272" customWidth="1"/>
    <col min="14884" max="14888" width="2.75" style="272" customWidth="1"/>
    <col min="14889" max="14890" width="4.625" style="272" customWidth="1"/>
    <col min="14891" max="15104" width="8.75" style="272"/>
    <col min="15105" max="15105" width="5.625" style="272" customWidth="1"/>
    <col min="15106" max="15106" width="10.625" style="272" customWidth="1"/>
    <col min="15107" max="15116" width="2.75" style="272" customWidth="1"/>
    <col min="15117" max="15117" width="4.625" style="272" customWidth="1"/>
    <col min="15118" max="15127" width="2.75" style="272" customWidth="1"/>
    <col min="15128" max="15128" width="4.625" style="272" customWidth="1"/>
    <col min="15129" max="15138" width="2.75" style="272" customWidth="1"/>
    <col min="15139" max="15139" width="4.625" style="272" customWidth="1"/>
    <col min="15140" max="15144" width="2.75" style="272" customWidth="1"/>
    <col min="15145" max="15146" width="4.625" style="272" customWidth="1"/>
    <col min="15147" max="15360" width="8.75" style="272"/>
    <col min="15361" max="15361" width="5.625" style="272" customWidth="1"/>
    <col min="15362" max="15362" width="10.625" style="272" customWidth="1"/>
    <col min="15363" max="15372" width="2.75" style="272" customWidth="1"/>
    <col min="15373" max="15373" width="4.625" style="272" customWidth="1"/>
    <col min="15374" max="15383" width="2.75" style="272" customWidth="1"/>
    <col min="15384" max="15384" width="4.625" style="272" customWidth="1"/>
    <col min="15385" max="15394" width="2.75" style="272" customWidth="1"/>
    <col min="15395" max="15395" width="4.625" style="272" customWidth="1"/>
    <col min="15396" max="15400" width="2.75" style="272" customWidth="1"/>
    <col min="15401" max="15402" width="4.625" style="272" customWidth="1"/>
    <col min="15403" max="15616" width="8.75" style="272"/>
    <col min="15617" max="15617" width="5.625" style="272" customWidth="1"/>
    <col min="15618" max="15618" width="10.625" style="272" customWidth="1"/>
    <col min="15619" max="15628" width="2.75" style="272" customWidth="1"/>
    <col min="15629" max="15629" width="4.625" style="272" customWidth="1"/>
    <col min="15630" max="15639" width="2.75" style="272" customWidth="1"/>
    <col min="15640" max="15640" width="4.625" style="272" customWidth="1"/>
    <col min="15641" max="15650" width="2.75" style="272" customWidth="1"/>
    <col min="15651" max="15651" width="4.625" style="272" customWidth="1"/>
    <col min="15652" max="15656" width="2.75" style="272" customWidth="1"/>
    <col min="15657" max="15658" width="4.625" style="272" customWidth="1"/>
    <col min="15659" max="15872" width="8.75" style="272"/>
    <col min="15873" max="15873" width="5.625" style="272" customWidth="1"/>
    <col min="15874" max="15874" width="10.625" style="272" customWidth="1"/>
    <col min="15875" max="15884" width="2.75" style="272" customWidth="1"/>
    <col min="15885" max="15885" width="4.625" style="272" customWidth="1"/>
    <col min="15886" max="15895" width="2.75" style="272" customWidth="1"/>
    <col min="15896" max="15896" width="4.625" style="272" customWidth="1"/>
    <col min="15897" max="15906" width="2.75" style="272" customWidth="1"/>
    <col min="15907" max="15907" width="4.625" style="272" customWidth="1"/>
    <col min="15908" max="15912" width="2.75" style="272" customWidth="1"/>
    <col min="15913" max="15914" width="4.625" style="272" customWidth="1"/>
    <col min="15915" max="16128" width="8.75" style="272"/>
    <col min="16129" max="16129" width="5.625" style="272" customWidth="1"/>
    <col min="16130" max="16130" width="10.625" style="272" customWidth="1"/>
    <col min="16131" max="16140" width="2.75" style="272" customWidth="1"/>
    <col min="16141" max="16141" width="4.625" style="272" customWidth="1"/>
    <col min="16142" max="16151" width="2.75" style="272" customWidth="1"/>
    <col min="16152" max="16152" width="4.625" style="272" customWidth="1"/>
    <col min="16153" max="16162" width="2.75" style="272" customWidth="1"/>
    <col min="16163" max="16163" width="4.625" style="272" customWidth="1"/>
    <col min="16164" max="16168" width="2.75" style="272" customWidth="1"/>
    <col min="16169" max="16170" width="4.625" style="272" customWidth="1"/>
    <col min="16171" max="16384" width="8.75" style="272"/>
  </cols>
  <sheetData>
    <row r="1" spans="1:42" ht="18.75" customHeight="1" x14ac:dyDescent="0.2">
      <c r="A1" s="1779" t="s">
        <v>585</v>
      </c>
      <c r="B1" s="1779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1779"/>
      <c r="T1" s="1779"/>
      <c r="U1" s="1779"/>
      <c r="V1" s="1779"/>
      <c r="W1" s="1779"/>
      <c r="X1" s="1779"/>
      <c r="Y1" s="1779"/>
      <c r="Z1" s="1779"/>
      <c r="AA1" s="1779"/>
      <c r="AB1" s="1779"/>
      <c r="AC1" s="1779"/>
      <c r="AD1" s="1779"/>
      <c r="AE1" s="1779"/>
      <c r="AF1" s="1779"/>
      <c r="AG1" s="1779"/>
      <c r="AH1" s="1779"/>
      <c r="AI1" s="1779"/>
      <c r="AJ1" s="1779"/>
      <c r="AK1" s="1779"/>
      <c r="AL1" s="1779"/>
      <c r="AM1" s="1779"/>
      <c r="AN1" s="1779"/>
      <c r="AO1" s="1779"/>
      <c r="AP1" s="1779"/>
    </row>
    <row r="2" spans="1:42" ht="18.75" customHeight="1" x14ac:dyDescent="0.15"/>
    <row r="3" spans="1:42" ht="26.25" customHeight="1" x14ac:dyDescent="0.15">
      <c r="A3" s="499" t="s">
        <v>1047</v>
      </c>
      <c r="B3" s="1785" t="str">
        <f>IF(GameSheet!C2="","",GameSheet!C2)</f>
        <v>河渕杯争奪 第 18 回レディースカップ 
兼 2019 オータムレディースカップ</v>
      </c>
      <c r="C3" s="1785"/>
      <c r="D3" s="1785"/>
      <c r="E3" s="1785"/>
      <c r="F3" s="1785"/>
      <c r="G3" s="1785"/>
      <c r="H3" s="1785"/>
      <c r="I3" s="1785"/>
      <c r="J3" s="1785"/>
      <c r="K3" s="1785"/>
      <c r="L3" s="1785"/>
      <c r="M3" s="1780" t="s">
        <v>578</v>
      </c>
      <c r="N3" s="1780"/>
      <c r="O3" s="1781" t="str">
        <f>IF(GameSheet!AA2="","",GameSheet!AA2)</f>
        <v>2019年9月14日(土)</v>
      </c>
      <c r="P3" s="1781"/>
      <c r="Q3" s="1781"/>
      <c r="R3" s="1781"/>
      <c r="S3" s="1781"/>
      <c r="T3" s="1781"/>
      <c r="U3" s="1781"/>
      <c r="V3" s="1781"/>
      <c r="W3" s="1781"/>
      <c r="X3" s="1780" t="s">
        <v>579</v>
      </c>
      <c r="Y3" s="1780"/>
      <c r="Z3" s="1782" t="str">
        <f>IF(GameSheet!Q2="","",GameSheet!Q2)</f>
        <v>ダイナックス
沼ノ端アイスアリーナ</v>
      </c>
      <c r="AA3" s="1783"/>
      <c r="AB3" s="1783"/>
      <c r="AC3" s="1783"/>
      <c r="AD3" s="1783"/>
      <c r="AE3" s="1783"/>
      <c r="AF3" s="1783"/>
      <c r="AG3" s="1783"/>
      <c r="AH3" s="1783"/>
      <c r="AI3" s="273"/>
      <c r="AJ3" s="1784" t="s">
        <v>577</v>
      </c>
      <c r="AK3" s="1784"/>
      <c r="AL3" s="1780" t="str">
        <f>IF(GameSheet!AS2="","",GameSheet!AS2)&amp;")"</f>
        <v>1)</v>
      </c>
      <c r="AM3" s="1780"/>
    </row>
    <row r="4" spans="1:42" ht="18.75" customHeight="1" thickBot="1" x14ac:dyDescent="0.2"/>
    <row r="5" spans="1:42" ht="22.5" customHeight="1" x14ac:dyDescent="0.15">
      <c r="A5" s="1786" t="s">
        <v>586</v>
      </c>
      <c r="B5" s="1787"/>
      <c r="C5" s="1786" t="str">
        <f>IF(GameSheet!F4="","",GameSheet!F4)</f>
        <v>道路建設ペリグリン</v>
      </c>
      <c r="D5" s="1788"/>
      <c r="E5" s="1788"/>
      <c r="F5" s="1788"/>
      <c r="G5" s="1788"/>
      <c r="H5" s="1788"/>
      <c r="I5" s="1788"/>
      <c r="J5" s="1788"/>
      <c r="K5" s="274" t="s">
        <v>587</v>
      </c>
      <c r="L5" s="274"/>
      <c r="M5" s="1789" t="str">
        <f>IF(GameSheet!F31="","",GameSheet!F31)</f>
        <v>TOYOTA CYGNUS</v>
      </c>
      <c r="N5" s="1788"/>
      <c r="O5" s="1788"/>
      <c r="P5" s="1788"/>
      <c r="Q5" s="1788"/>
      <c r="R5" s="1788"/>
      <c r="S5" s="1788"/>
      <c r="T5" s="275" t="s">
        <v>588</v>
      </c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6"/>
    </row>
    <row r="6" spans="1:42" ht="22.5" customHeight="1" thickBot="1" x14ac:dyDescent="0.2">
      <c r="A6" s="517" t="s">
        <v>589</v>
      </c>
      <c r="B6" s="277" t="s">
        <v>590</v>
      </c>
      <c r="C6" s="1790" t="s">
        <v>591</v>
      </c>
      <c r="D6" s="1791"/>
      <c r="E6" s="1791"/>
      <c r="F6" s="1792"/>
      <c r="G6" s="1792"/>
      <c r="H6" s="1792"/>
      <c r="I6" s="1792"/>
      <c r="J6" s="1792"/>
      <c r="K6" s="1792"/>
      <c r="L6" s="1793"/>
      <c r="M6" s="516" t="s">
        <v>580</v>
      </c>
      <c r="N6" s="1794" t="s">
        <v>592</v>
      </c>
      <c r="O6" s="1791"/>
      <c r="P6" s="1791"/>
      <c r="Q6" s="1791"/>
      <c r="R6" s="1791"/>
      <c r="S6" s="1791"/>
      <c r="T6" s="1791"/>
      <c r="U6" s="1791"/>
      <c r="V6" s="1791"/>
      <c r="W6" s="1793"/>
      <c r="X6" s="516" t="s">
        <v>580</v>
      </c>
      <c r="Y6" s="1794" t="s">
        <v>593</v>
      </c>
      <c r="Z6" s="1791"/>
      <c r="AA6" s="1791"/>
      <c r="AB6" s="1791"/>
      <c r="AC6" s="1791"/>
      <c r="AD6" s="1791"/>
      <c r="AE6" s="1791"/>
      <c r="AF6" s="1791"/>
      <c r="AG6" s="1791"/>
      <c r="AH6" s="1793"/>
      <c r="AI6" s="516" t="s">
        <v>580</v>
      </c>
      <c r="AJ6" s="1794" t="s">
        <v>581</v>
      </c>
      <c r="AK6" s="1791"/>
      <c r="AL6" s="1791"/>
      <c r="AM6" s="1791"/>
      <c r="AN6" s="1793"/>
      <c r="AO6" s="278" t="s">
        <v>580</v>
      </c>
      <c r="AP6" s="279" t="s">
        <v>582</v>
      </c>
    </row>
    <row r="7" spans="1:42" ht="22.5" customHeight="1" x14ac:dyDescent="0.15">
      <c r="A7" s="280"/>
      <c r="B7" s="1795" t="s">
        <v>583</v>
      </c>
      <c r="C7" s="586"/>
      <c r="D7" s="587"/>
      <c r="E7" s="587"/>
      <c r="F7" s="588"/>
      <c r="G7" s="588"/>
      <c r="H7" s="588"/>
      <c r="I7" s="588"/>
      <c r="J7" s="588"/>
      <c r="K7" s="588"/>
      <c r="L7" s="589"/>
      <c r="M7" s="281"/>
      <c r="N7" s="611"/>
      <c r="O7" s="587"/>
      <c r="P7" s="587"/>
      <c r="Q7" s="588"/>
      <c r="R7" s="588"/>
      <c r="S7" s="588"/>
      <c r="T7" s="588"/>
      <c r="U7" s="588"/>
      <c r="V7" s="588"/>
      <c r="W7" s="612"/>
      <c r="X7" s="282"/>
      <c r="Y7" s="617"/>
      <c r="Z7" s="587"/>
      <c r="AA7" s="587"/>
      <c r="AB7" s="587"/>
      <c r="AC7" s="587"/>
      <c r="AD7" s="587"/>
      <c r="AE7" s="587"/>
      <c r="AF7" s="587"/>
      <c r="AG7" s="589"/>
      <c r="AH7" s="612"/>
      <c r="AI7" s="282"/>
      <c r="AJ7" s="617"/>
      <c r="AK7" s="587"/>
      <c r="AL7" s="587"/>
      <c r="AM7" s="587"/>
      <c r="AN7" s="612"/>
      <c r="AO7" s="283"/>
      <c r="AP7" s="284"/>
    </row>
    <row r="8" spans="1:42" ht="22.5" customHeight="1" x14ac:dyDescent="0.15">
      <c r="A8" s="280"/>
      <c r="B8" s="1795"/>
      <c r="C8" s="590"/>
      <c r="D8" s="591"/>
      <c r="E8" s="591"/>
      <c r="F8" s="591"/>
      <c r="G8" s="591"/>
      <c r="H8" s="591"/>
      <c r="I8" s="591"/>
      <c r="J8" s="591"/>
      <c r="K8" s="591"/>
      <c r="L8" s="592"/>
      <c r="M8" s="281"/>
      <c r="N8" s="613"/>
      <c r="O8" s="591"/>
      <c r="P8" s="591"/>
      <c r="Q8" s="591"/>
      <c r="R8" s="591"/>
      <c r="S8" s="591"/>
      <c r="T8" s="591"/>
      <c r="U8" s="591"/>
      <c r="V8" s="591"/>
      <c r="W8" s="614"/>
      <c r="X8" s="282"/>
      <c r="Y8" s="613"/>
      <c r="Z8" s="591"/>
      <c r="AA8" s="591"/>
      <c r="AB8" s="591"/>
      <c r="AC8" s="591"/>
      <c r="AD8" s="591"/>
      <c r="AE8" s="591"/>
      <c r="AF8" s="591"/>
      <c r="AG8" s="592"/>
      <c r="AH8" s="614"/>
      <c r="AI8" s="282"/>
      <c r="AJ8" s="613"/>
      <c r="AK8" s="591"/>
      <c r="AL8" s="591"/>
      <c r="AM8" s="591"/>
      <c r="AN8" s="614"/>
      <c r="AO8" s="283"/>
      <c r="AP8" s="284"/>
    </row>
    <row r="9" spans="1:42" ht="22.5" customHeight="1" x14ac:dyDescent="0.15">
      <c r="A9" s="280"/>
      <c r="B9" s="1795"/>
      <c r="C9" s="590"/>
      <c r="D9" s="591"/>
      <c r="E9" s="591"/>
      <c r="F9" s="591"/>
      <c r="G9" s="591"/>
      <c r="H9" s="591"/>
      <c r="I9" s="591"/>
      <c r="J9" s="591"/>
      <c r="K9" s="591"/>
      <c r="L9" s="592"/>
      <c r="M9" s="955" t="str">
        <f>IF(C7="*","0",IF(COUNT(C7:L11)=0,"",COUNT(C7:L11)))</f>
        <v/>
      </c>
      <c r="N9" s="613"/>
      <c r="O9" s="591"/>
      <c r="P9" s="591"/>
      <c r="Q9" s="591"/>
      <c r="R9" s="591"/>
      <c r="S9" s="591"/>
      <c r="T9" s="591"/>
      <c r="U9" s="591"/>
      <c r="V9" s="591"/>
      <c r="W9" s="614"/>
      <c r="X9" s="955" t="str">
        <f>IF(N7="*","0",IF(COUNT(N7:W11)=0,"",COUNT(N7:W11)))</f>
        <v/>
      </c>
      <c r="Y9" s="613"/>
      <c r="Z9" s="591"/>
      <c r="AA9" s="591"/>
      <c r="AB9" s="591"/>
      <c r="AC9" s="591"/>
      <c r="AD9" s="591"/>
      <c r="AE9" s="591"/>
      <c r="AF9" s="591"/>
      <c r="AG9" s="592"/>
      <c r="AH9" s="614"/>
      <c r="AI9" s="955" t="str">
        <f>IF(Y7="*","0",IF(COUNT(Y7:AH11)=0,"",COUNT(Y7:AH11)))</f>
        <v/>
      </c>
      <c r="AJ9" s="613"/>
      <c r="AK9" s="591"/>
      <c r="AL9" s="591"/>
      <c r="AM9" s="591"/>
      <c r="AN9" s="614"/>
      <c r="AO9" s="957" t="str">
        <f>IF(AJ7="*","0",IF(COUNT(AJ7:AN11)=0,"",COUNT(AJ7:AN11)))</f>
        <v/>
      </c>
      <c r="AP9" s="284" t="str">
        <f>IF(SUM(M9,X9,AI9,AO9)=0,"",SUM(M9,X9,AI9,AO9))</f>
        <v/>
      </c>
    </row>
    <row r="10" spans="1:42" ht="22.5" customHeight="1" x14ac:dyDescent="0.15">
      <c r="A10" s="285" t="s">
        <v>611</v>
      </c>
      <c r="B10" s="1795"/>
      <c r="C10" s="590"/>
      <c r="D10" s="591"/>
      <c r="E10" s="591"/>
      <c r="F10" s="591"/>
      <c r="G10" s="591"/>
      <c r="H10" s="591"/>
      <c r="I10" s="591"/>
      <c r="J10" s="591"/>
      <c r="K10" s="591"/>
      <c r="L10" s="592"/>
      <c r="M10" s="281"/>
      <c r="N10" s="613"/>
      <c r="O10" s="591"/>
      <c r="P10" s="591"/>
      <c r="Q10" s="591"/>
      <c r="R10" s="591"/>
      <c r="S10" s="591"/>
      <c r="T10" s="591"/>
      <c r="U10" s="591"/>
      <c r="V10" s="591"/>
      <c r="W10" s="614"/>
      <c r="X10" s="282"/>
      <c r="Y10" s="613"/>
      <c r="Z10" s="591"/>
      <c r="AA10" s="591"/>
      <c r="AB10" s="591"/>
      <c r="AC10" s="591"/>
      <c r="AD10" s="591"/>
      <c r="AE10" s="591"/>
      <c r="AF10" s="591"/>
      <c r="AG10" s="592"/>
      <c r="AH10" s="614"/>
      <c r="AI10" s="282"/>
      <c r="AJ10" s="613"/>
      <c r="AK10" s="591"/>
      <c r="AL10" s="591"/>
      <c r="AM10" s="591"/>
      <c r="AN10" s="614"/>
      <c r="AO10" s="283"/>
      <c r="AP10" s="284"/>
    </row>
    <row r="11" spans="1:42" ht="22.5" customHeight="1" x14ac:dyDescent="0.15">
      <c r="A11" s="285" t="str">
        <f>IF(GameSheet!A34="","","(#"&amp;GameSheet!A34&amp;")")</f>
        <v>(#1)</v>
      </c>
      <c r="B11" s="1796"/>
      <c r="C11" s="593"/>
      <c r="D11" s="594"/>
      <c r="E11" s="594"/>
      <c r="F11" s="594"/>
      <c r="G11" s="594"/>
      <c r="H11" s="594"/>
      <c r="I11" s="594"/>
      <c r="J11" s="594"/>
      <c r="K11" s="594"/>
      <c r="L11" s="595"/>
      <c r="M11" s="286"/>
      <c r="N11" s="615"/>
      <c r="O11" s="594"/>
      <c r="P11" s="594"/>
      <c r="Q11" s="594"/>
      <c r="R11" s="594"/>
      <c r="S11" s="594"/>
      <c r="T11" s="594"/>
      <c r="U11" s="594"/>
      <c r="V11" s="594"/>
      <c r="W11" s="616"/>
      <c r="X11" s="287"/>
      <c r="Y11" s="615"/>
      <c r="Z11" s="594"/>
      <c r="AA11" s="594"/>
      <c r="AB11" s="594"/>
      <c r="AC11" s="594"/>
      <c r="AD11" s="594"/>
      <c r="AE11" s="594"/>
      <c r="AF11" s="594"/>
      <c r="AG11" s="595"/>
      <c r="AH11" s="616"/>
      <c r="AI11" s="287"/>
      <c r="AJ11" s="615"/>
      <c r="AK11" s="594"/>
      <c r="AL11" s="594"/>
      <c r="AM11" s="594"/>
      <c r="AN11" s="616"/>
      <c r="AO11" s="288"/>
      <c r="AP11" s="289"/>
    </row>
    <row r="12" spans="1:42" ht="22.5" customHeight="1" x14ac:dyDescent="0.15">
      <c r="A12" s="280"/>
      <c r="B12" s="1797" t="s">
        <v>584</v>
      </c>
      <c r="C12" s="586"/>
      <c r="D12" s="587"/>
      <c r="E12" s="587"/>
      <c r="F12" s="587"/>
      <c r="G12" s="587"/>
      <c r="H12" s="587"/>
      <c r="I12" s="587"/>
      <c r="J12" s="587"/>
      <c r="K12" s="587"/>
      <c r="L12" s="589"/>
      <c r="M12" s="281"/>
      <c r="N12" s="617"/>
      <c r="O12" s="587"/>
      <c r="P12" s="587"/>
      <c r="Q12" s="587"/>
      <c r="R12" s="587"/>
      <c r="S12" s="587"/>
      <c r="T12" s="587"/>
      <c r="U12" s="587"/>
      <c r="V12" s="587"/>
      <c r="W12" s="612"/>
      <c r="X12" s="282"/>
      <c r="Y12" s="617"/>
      <c r="Z12" s="587"/>
      <c r="AA12" s="587"/>
      <c r="AB12" s="587"/>
      <c r="AC12" s="587"/>
      <c r="AD12" s="587"/>
      <c r="AE12" s="587"/>
      <c r="AF12" s="587"/>
      <c r="AG12" s="589"/>
      <c r="AH12" s="612"/>
      <c r="AI12" s="282"/>
      <c r="AJ12" s="624"/>
      <c r="AK12" s="602"/>
      <c r="AL12" s="602"/>
      <c r="AM12" s="602"/>
      <c r="AN12" s="627"/>
      <c r="AO12" s="283"/>
      <c r="AP12" s="284"/>
    </row>
    <row r="13" spans="1:42" ht="22.5" customHeight="1" x14ac:dyDescent="0.15">
      <c r="A13" s="280"/>
      <c r="B13" s="1795"/>
      <c r="C13" s="590"/>
      <c r="D13" s="591"/>
      <c r="E13" s="591"/>
      <c r="F13" s="591"/>
      <c r="G13" s="591"/>
      <c r="H13" s="591"/>
      <c r="I13" s="591"/>
      <c r="J13" s="591"/>
      <c r="K13" s="591"/>
      <c r="L13" s="592"/>
      <c r="M13" s="955" t="str">
        <f>IF(COUNT(C12:L14)=0,"",COUNT(C12:L14))</f>
        <v/>
      </c>
      <c r="N13" s="613"/>
      <c r="O13" s="591"/>
      <c r="P13" s="591"/>
      <c r="Q13" s="591"/>
      <c r="R13" s="591"/>
      <c r="S13" s="591"/>
      <c r="T13" s="591"/>
      <c r="U13" s="591"/>
      <c r="V13" s="591"/>
      <c r="W13" s="614"/>
      <c r="X13" s="956" t="str">
        <f>IF(COUNT(N12:W14)=0,"",COUNT(N12:W14))</f>
        <v/>
      </c>
      <c r="Y13" s="613"/>
      <c r="Z13" s="591"/>
      <c r="AA13" s="591"/>
      <c r="AB13" s="591"/>
      <c r="AC13" s="591"/>
      <c r="AD13" s="591"/>
      <c r="AE13" s="591"/>
      <c r="AF13" s="591"/>
      <c r="AG13" s="592"/>
      <c r="AH13" s="614"/>
      <c r="AI13" s="956" t="str">
        <f>IF(COUNT(Y12:AH14)=0,"",COUNT(Y12:AH14))</f>
        <v/>
      </c>
      <c r="AJ13" s="613"/>
      <c r="AK13" s="591"/>
      <c r="AL13" s="591"/>
      <c r="AM13" s="591"/>
      <c r="AN13" s="614"/>
      <c r="AO13" s="957" t="str">
        <f>IF(COUNT(AJ12:AN14)=0,"",COUNT(AJ12:AN14))</f>
        <v/>
      </c>
      <c r="AP13" s="284" t="str">
        <f>IF(SUM(M13,X13,AI13,AO13)=0,"",SUM(M13,X13,AI13,AO13))</f>
        <v/>
      </c>
    </row>
    <row r="14" spans="1:42" ht="22.5" customHeight="1" thickBot="1" x14ac:dyDescent="0.2">
      <c r="A14" s="290"/>
      <c r="B14" s="1798"/>
      <c r="C14" s="596"/>
      <c r="D14" s="597"/>
      <c r="E14" s="597"/>
      <c r="F14" s="597"/>
      <c r="G14" s="597"/>
      <c r="H14" s="597"/>
      <c r="I14" s="597"/>
      <c r="J14" s="597"/>
      <c r="K14" s="597"/>
      <c r="L14" s="598"/>
      <c r="M14" s="291"/>
      <c r="N14" s="618"/>
      <c r="O14" s="597"/>
      <c r="P14" s="597"/>
      <c r="Q14" s="597"/>
      <c r="R14" s="597"/>
      <c r="S14" s="597"/>
      <c r="T14" s="597"/>
      <c r="U14" s="597"/>
      <c r="V14" s="597"/>
      <c r="W14" s="619"/>
      <c r="X14" s="292"/>
      <c r="Y14" s="618"/>
      <c r="Z14" s="597"/>
      <c r="AA14" s="597"/>
      <c r="AB14" s="597"/>
      <c r="AC14" s="597"/>
      <c r="AD14" s="597"/>
      <c r="AE14" s="597"/>
      <c r="AF14" s="597"/>
      <c r="AG14" s="598"/>
      <c r="AH14" s="619"/>
      <c r="AI14" s="292"/>
      <c r="AJ14" s="618"/>
      <c r="AK14" s="597"/>
      <c r="AL14" s="597"/>
      <c r="AM14" s="597"/>
      <c r="AN14" s="619"/>
      <c r="AO14" s="293"/>
      <c r="AP14" s="294"/>
    </row>
    <row r="15" spans="1:42" ht="22.5" customHeight="1" thickTop="1" x14ac:dyDescent="0.15">
      <c r="A15" s="295"/>
      <c r="B15" s="1799" t="s">
        <v>583</v>
      </c>
      <c r="C15" s="586"/>
      <c r="D15" s="587"/>
      <c r="E15" s="587"/>
      <c r="F15" s="599"/>
      <c r="G15" s="599"/>
      <c r="H15" s="599"/>
      <c r="I15" s="599"/>
      <c r="J15" s="599"/>
      <c r="K15" s="599"/>
      <c r="L15" s="589"/>
      <c r="M15" s="296"/>
      <c r="N15" s="617"/>
      <c r="O15" s="587"/>
      <c r="P15" s="587"/>
      <c r="Q15" s="587"/>
      <c r="R15" s="587"/>
      <c r="S15" s="587"/>
      <c r="T15" s="587"/>
      <c r="U15" s="587"/>
      <c r="V15" s="587"/>
      <c r="W15" s="612"/>
      <c r="X15" s="297"/>
      <c r="Y15" s="617"/>
      <c r="Z15" s="587"/>
      <c r="AA15" s="587"/>
      <c r="AB15" s="587"/>
      <c r="AC15" s="587"/>
      <c r="AD15" s="587"/>
      <c r="AE15" s="587"/>
      <c r="AF15" s="587"/>
      <c r="AG15" s="589"/>
      <c r="AH15" s="612"/>
      <c r="AI15" s="297"/>
      <c r="AJ15" s="628"/>
      <c r="AK15" s="599"/>
      <c r="AL15" s="599"/>
      <c r="AM15" s="599"/>
      <c r="AN15" s="629"/>
      <c r="AO15" s="298"/>
      <c r="AP15" s="299"/>
    </row>
    <row r="16" spans="1:42" ht="22.5" customHeight="1" x14ac:dyDescent="0.15">
      <c r="A16" s="280"/>
      <c r="B16" s="1795"/>
      <c r="C16" s="590"/>
      <c r="D16" s="591"/>
      <c r="E16" s="591"/>
      <c r="F16" s="591"/>
      <c r="G16" s="591"/>
      <c r="H16" s="591"/>
      <c r="I16" s="591"/>
      <c r="J16" s="591"/>
      <c r="K16" s="591"/>
      <c r="L16" s="592"/>
      <c r="M16" s="281"/>
      <c r="N16" s="613"/>
      <c r="O16" s="591"/>
      <c r="P16" s="591"/>
      <c r="Q16" s="591"/>
      <c r="R16" s="591"/>
      <c r="S16" s="591"/>
      <c r="T16" s="591"/>
      <c r="U16" s="591"/>
      <c r="V16" s="591"/>
      <c r="W16" s="614"/>
      <c r="X16" s="281"/>
      <c r="Y16" s="613"/>
      <c r="Z16" s="591"/>
      <c r="AA16" s="591"/>
      <c r="AB16" s="591"/>
      <c r="AC16" s="591"/>
      <c r="AD16" s="591"/>
      <c r="AE16" s="591"/>
      <c r="AF16" s="591"/>
      <c r="AG16" s="592"/>
      <c r="AH16" s="614"/>
      <c r="AI16" s="281"/>
      <c r="AJ16" s="613"/>
      <c r="AK16" s="591"/>
      <c r="AL16" s="591"/>
      <c r="AM16" s="591"/>
      <c r="AN16" s="614"/>
      <c r="AO16" s="283"/>
      <c r="AP16" s="284"/>
    </row>
    <row r="17" spans="1:42" ht="22.5" customHeight="1" x14ac:dyDescent="0.15">
      <c r="A17" s="280"/>
      <c r="B17" s="1795"/>
      <c r="C17" s="586"/>
      <c r="D17" s="587"/>
      <c r="E17" s="587"/>
      <c r="F17" s="591"/>
      <c r="G17" s="591"/>
      <c r="H17" s="591"/>
      <c r="I17" s="591"/>
      <c r="J17" s="591"/>
      <c r="K17" s="591"/>
      <c r="L17" s="589"/>
      <c r="M17" s="955" t="str">
        <f>IF(C15="*","0",IF(COUNT(C15:L19)=0,"",COUNT(C15:L19)))</f>
        <v/>
      </c>
      <c r="N17" s="617"/>
      <c r="O17" s="587"/>
      <c r="P17" s="587"/>
      <c r="Q17" s="587"/>
      <c r="R17" s="587"/>
      <c r="S17" s="587"/>
      <c r="T17" s="587"/>
      <c r="U17" s="587"/>
      <c r="V17" s="587"/>
      <c r="W17" s="612"/>
      <c r="X17" s="955" t="str">
        <f>IF(N15="*","0",IF(COUNT(N15:W19)=0,"",COUNT(N15:W19)))</f>
        <v/>
      </c>
      <c r="Y17" s="617"/>
      <c r="Z17" s="587"/>
      <c r="AA17" s="587"/>
      <c r="AB17" s="587"/>
      <c r="AC17" s="587"/>
      <c r="AD17" s="587"/>
      <c r="AE17" s="587"/>
      <c r="AF17" s="587"/>
      <c r="AG17" s="589"/>
      <c r="AH17" s="612"/>
      <c r="AI17" s="955" t="str">
        <f>IF(Y15="*","0",IF(COUNT(Y15:AH19)=0,"",COUNT(Y15:AH19)))</f>
        <v/>
      </c>
      <c r="AJ17" s="617"/>
      <c r="AK17" s="587"/>
      <c r="AL17" s="587"/>
      <c r="AM17" s="587"/>
      <c r="AN17" s="612"/>
      <c r="AO17" s="957" t="str">
        <f>IF(AJ15="*","0",IF(COUNT(AJ15:AN19)=0,"",COUNT(AJ15:AN19)))</f>
        <v/>
      </c>
      <c r="AP17" s="284" t="str">
        <f>IF(SUM(M17,X17,AI17,AO17)=0,"",SUM(M17,X17,AI17,AO17))</f>
        <v/>
      </c>
    </row>
    <row r="18" spans="1:42" ht="22.5" customHeight="1" x14ac:dyDescent="0.15">
      <c r="A18" s="285" t="s">
        <v>612</v>
      </c>
      <c r="B18" s="1795"/>
      <c r="C18" s="590"/>
      <c r="D18" s="591"/>
      <c r="E18" s="591"/>
      <c r="F18" s="591"/>
      <c r="G18" s="591"/>
      <c r="H18" s="591"/>
      <c r="I18" s="591"/>
      <c r="J18" s="591"/>
      <c r="K18" s="591"/>
      <c r="L18" s="592"/>
      <c r="M18" s="281"/>
      <c r="N18" s="613"/>
      <c r="O18" s="591"/>
      <c r="P18" s="591"/>
      <c r="Q18" s="591"/>
      <c r="R18" s="591"/>
      <c r="S18" s="591"/>
      <c r="T18" s="591"/>
      <c r="U18" s="591"/>
      <c r="V18" s="591"/>
      <c r="W18" s="614"/>
      <c r="X18" s="282"/>
      <c r="Y18" s="613"/>
      <c r="Z18" s="591"/>
      <c r="AA18" s="591"/>
      <c r="AB18" s="591"/>
      <c r="AC18" s="591"/>
      <c r="AD18" s="591"/>
      <c r="AE18" s="591"/>
      <c r="AF18" s="591"/>
      <c r="AG18" s="592"/>
      <c r="AH18" s="614"/>
      <c r="AI18" s="282"/>
      <c r="AJ18" s="613"/>
      <c r="AK18" s="591"/>
      <c r="AL18" s="591"/>
      <c r="AM18" s="591"/>
      <c r="AN18" s="614"/>
      <c r="AO18" s="283"/>
      <c r="AP18" s="284"/>
    </row>
    <row r="19" spans="1:42" ht="22.5" customHeight="1" x14ac:dyDescent="0.15">
      <c r="A19" s="280" t="str">
        <f>IF(GameSheet!A35="","","(#"&amp;GameSheet!A35&amp;")")</f>
        <v>(#22)</v>
      </c>
      <c r="B19" s="1796"/>
      <c r="C19" s="593"/>
      <c r="D19" s="594"/>
      <c r="E19" s="594"/>
      <c r="F19" s="600"/>
      <c r="G19" s="600"/>
      <c r="H19" s="600"/>
      <c r="I19" s="600"/>
      <c r="J19" s="600"/>
      <c r="K19" s="600"/>
      <c r="L19" s="601"/>
      <c r="M19" s="286"/>
      <c r="N19" s="615"/>
      <c r="O19" s="594"/>
      <c r="P19" s="594"/>
      <c r="Q19" s="594"/>
      <c r="R19" s="594"/>
      <c r="S19" s="594"/>
      <c r="T19" s="594"/>
      <c r="U19" s="594"/>
      <c r="V19" s="594"/>
      <c r="W19" s="616"/>
      <c r="X19" s="287"/>
      <c r="Y19" s="615"/>
      <c r="Z19" s="594"/>
      <c r="AA19" s="594"/>
      <c r="AB19" s="594"/>
      <c r="AC19" s="594"/>
      <c r="AD19" s="594"/>
      <c r="AE19" s="594"/>
      <c r="AF19" s="594"/>
      <c r="AG19" s="595"/>
      <c r="AH19" s="616"/>
      <c r="AI19" s="287"/>
      <c r="AJ19" s="615"/>
      <c r="AK19" s="594"/>
      <c r="AL19" s="594"/>
      <c r="AM19" s="594"/>
      <c r="AN19" s="616"/>
      <c r="AO19" s="288"/>
      <c r="AP19" s="289"/>
    </row>
    <row r="20" spans="1:42" ht="22.5" customHeight="1" x14ac:dyDescent="0.15">
      <c r="A20" s="280"/>
      <c r="B20" s="1797" t="s">
        <v>584</v>
      </c>
      <c r="C20" s="586"/>
      <c r="D20" s="587"/>
      <c r="E20" s="587"/>
      <c r="F20" s="602"/>
      <c r="G20" s="602"/>
      <c r="H20" s="602"/>
      <c r="I20" s="602"/>
      <c r="J20" s="602"/>
      <c r="K20" s="602"/>
      <c r="L20" s="603"/>
      <c r="M20" s="281"/>
      <c r="N20" s="617"/>
      <c r="O20" s="587"/>
      <c r="P20" s="587"/>
      <c r="Q20" s="587"/>
      <c r="R20" s="587"/>
      <c r="S20" s="587"/>
      <c r="T20" s="587"/>
      <c r="U20" s="587"/>
      <c r="V20" s="587"/>
      <c r="W20" s="612"/>
      <c r="X20" s="282"/>
      <c r="Y20" s="624"/>
      <c r="Z20" s="625"/>
      <c r="AA20" s="587"/>
      <c r="AB20" s="587"/>
      <c r="AC20" s="587"/>
      <c r="AD20" s="587"/>
      <c r="AE20" s="587"/>
      <c r="AF20" s="587"/>
      <c r="AG20" s="589"/>
      <c r="AH20" s="612"/>
      <c r="AI20" s="282"/>
      <c r="AJ20" s="617"/>
      <c r="AK20" s="587"/>
      <c r="AL20" s="587"/>
      <c r="AM20" s="587"/>
      <c r="AN20" s="612"/>
      <c r="AO20" s="283"/>
      <c r="AP20" s="284"/>
    </row>
    <row r="21" spans="1:42" ht="22.5" customHeight="1" x14ac:dyDescent="0.15">
      <c r="A21" s="280"/>
      <c r="B21" s="1795"/>
      <c r="C21" s="590"/>
      <c r="D21" s="591"/>
      <c r="E21" s="591"/>
      <c r="F21" s="591"/>
      <c r="G21" s="591"/>
      <c r="H21" s="591"/>
      <c r="I21" s="591"/>
      <c r="J21" s="591"/>
      <c r="K21" s="591"/>
      <c r="L21" s="592"/>
      <c r="M21" s="955" t="str">
        <f>IF(COUNT(C20:L22)=0,"",COUNT(C20:L22))</f>
        <v/>
      </c>
      <c r="N21" s="613"/>
      <c r="O21" s="591"/>
      <c r="P21" s="591"/>
      <c r="Q21" s="591"/>
      <c r="R21" s="591"/>
      <c r="S21" s="591"/>
      <c r="T21" s="591"/>
      <c r="U21" s="591"/>
      <c r="V21" s="591"/>
      <c r="W21" s="614"/>
      <c r="X21" s="955" t="str">
        <f>IF(COUNT(N20:W22)=0,"",COUNT(N20:W22))</f>
        <v/>
      </c>
      <c r="Y21" s="613"/>
      <c r="Z21" s="591"/>
      <c r="AA21" s="591"/>
      <c r="AB21" s="591"/>
      <c r="AC21" s="591"/>
      <c r="AD21" s="591"/>
      <c r="AE21" s="591"/>
      <c r="AF21" s="591"/>
      <c r="AG21" s="592"/>
      <c r="AH21" s="614"/>
      <c r="AI21" s="955" t="str">
        <f>IF(COUNT(Y20:AH22)=0,"",COUNT(Y20:AH22))</f>
        <v/>
      </c>
      <c r="AJ21" s="613"/>
      <c r="AK21" s="591"/>
      <c r="AL21" s="591"/>
      <c r="AM21" s="591"/>
      <c r="AN21" s="614"/>
      <c r="AO21" s="957" t="str">
        <f>IF(COUNT(AJ20:AN22)=0,"",COUNT(AJ20:AN22))</f>
        <v/>
      </c>
      <c r="AP21" s="284" t="str">
        <f>IF(SUM(M21,X21,AI21,AO21)=0,"",SUM(M21,X21,AI21,AO21))</f>
        <v/>
      </c>
    </row>
    <row r="22" spans="1:42" ht="22.5" customHeight="1" thickBot="1" x14ac:dyDescent="0.2">
      <c r="A22" s="290"/>
      <c r="B22" s="1798"/>
      <c r="C22" s="604"/>
      <c r="D22" s="605"/>
      <c r="E22" s="605"/>
      <c r="F22" s="597"/>
      <c r="G22" s="597"/>
      <c r="H22" s="597"/>
      <c r="I22" s="597"/>
      <c r="J22" s="597"/>
      <c r="K22" s="597"/>
      <c r="L22" s="598"/>
      <c r="M22" s="291"/>
      <c r="N22" s="620"/>
      <c r="O22" s="605"/>
      <c r="P22" s="605"/>
      <c r="Q22" s="605"/>
      <c r="R22" s="605"/>
      <c r="S22" s="605"/>
      <c r="T22" s="605"/>
      <c r="U22" s="605"/>
      <c r="V22" s="605"/>
      <c r="W22" s="621"/>
      <c r="X22" s="292"/>
      <c r="Y22" s="620"/>
      <c r="Z22" s="605"/>
      <c r="AA22" s="605"/>
      <c r="AB22" s="605"/>
      <c r="AC22" s="605"/>
      <c r="AD22" s="605"/>
      <c r="AE22" s="605"/>
      <c r="AF22" s="605"/>
      <c r="AG22" s="626"/>
      <c r="AH22" s="621"/>
      <c r="AI22" s="292"/>
      <c r="AJ22" s="620"/>
      <c r="AK22" s="605"/>
      <c r="AL22" s="605"/>
      <c r="AM22" s="605"/>
      <c r="AN22" s="621"/>
      <c r="AO22" s="293"/>
      <c r="AP22" s="294"/>
    </row>
    <row r="23" spans="1:42" ht="22.5" customHeight="1" thickTop="1" thickBot="1" x14ac:dyDescent="0.2">
      <c r="A23" s="1800" t="s">
        <v>594</v>
      </c>
      <c r="B23" s="1801"/>
      <c r="C23" s="606"/>
      <c r="D23" s="607"/>
      <c r="E23" s="607"/>
      <c r="F23" s="607"/>
      <c r="G23" s="608"/>
      <c r="H23" s="609"/>
      <c r="I23" s="609"/>
      <c r="J23" s="609"/>
      <c r="K23" s="609"/>
      <c r="L23" s="610"/>
      <c r="M23" s="300" t="str">
        <f>IF(COUNT(C23:L23)=0,"",COUNT(C23:L23))</f>
        <v/>
      </c>
      <c r="N23" s="622"/>
      <c r="O23" s="607"/>
      <c r="P23" s="607"/>
      <c r="Q23" s="607"/>
      <c r="R23" s="607"/>
      <c r="S23" s="607"/>
      <c r="T23" s="607"/>
      <c r="U23" s="607"/>
      <c r="V23" s="607"/>
      <c r="W23" s="623"/>
      <c r="X23" s="301" t="str">
        <f>IF(COUNT(N23:W23)=0,"",COUNT(N23:W23))</f>
        <v/>
      </c>
      <c r="Y23" s="622"/>
      <c r="Z23" s="607"/>
      <c r="AA23" s="607"/>
      <c r="AB23" s="607"/>
      <c r="AC23" s="607"/>
      <c r="AD23" s="607"/>
      <c r="AE23" s="607"/>
      <c r="AF23" s="607"/>
      <c r="AG23" s="610"/>
      <c r="AH23" s="623"/>
      <c r="AI23" s="301" t="str">
        <f>IF(COUNT(Y23:AH23)=0,"",COUNT(Y23:AH23))</f>
        <v/>
      </c>
      <c r="AJ23" s="622"/>
      <c r="AK23" s="607"/>
      <c r="AL23" s="607"/>
      <c r="AM23" s="607"/>
      <c r="AN23" s="623"/>
      <c r="AO23" s="302" t="str">
        <f>IF(COUNT(AJ23:AN23)=0,"",COUNT(AJ23:AN23))</f>
        <v/>
      </c>
      <c r="AP23" s="303" t="str">
        <f>IF(SUM(M23,X23,AI23,AO23)=0,"",SUM(M23,X23,AI23,AO23))</f>
        <v/>
      </c>
    </row>
    <row r="24" spans="1:42" ht="22.5" customHeight="1" thickBot="1" x14ac:dyDescent="0.2">
      <c r="A24" s="1802" t="s">
        <v>595</v>
      </c>
      <c r="B24" s="1803"/>
      <c r="C24" s="304"/>
      <c r="D24" s="305"/>
      <c r="E24" s="305"/>
      <c r="F24" s="305"/>
      <c r="G24" s="305"/>
      <c r="H24" s="306" t="s">
        <v>214</v>
      </c>
      <c r="I24" s="306" t="s">
        <v>214</v>
      </c>
      <c r="J24" s="306" t="s">
        <v>214</v>
      </c>
      <c r="K24" s="306"/>
      <c r="L24" s="305"/>
      <c r="M24" s="305" t="str">
        <f>IF(SUM(M9,M13,M17,M21,M23)=0,"",SUM(M9,M13,M17,M21,M23))</f>
        <v/>
      </c>
      <c r="N24" s="307"/>
      <c r="O24" s="305"/>
      <c r="P24" s="305"/>
      <c r="Q24" s="305"/>
      <c r="R24" s="305"/>
      <c r="S24" s="305"/>
      <c r="T24" s="305"/>
      <c r="U24" s="305"/>
      <c r="V24" s="305"/>
      <c r="W24" s="305"/>
      <c r="X24" s="305" t="str">
        <f>IF(SUM(X9,X13,X17,X21,X23)=0,"",SUM(X9,X13,X17,X21,X23))</f>
        <v/>
      </c>
      <c r="Y24" s="307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 t="str">
        <f>IF(SUM(AI9,AI13,AI17,AI21,AI23)=0,"",SUM(AI9,AI13,AI17,AI21,AI23))</f>
        <v/>
      </c>
      <c r="AJ24" s="307"/>
      <c r="AK24" s="305"/>
      <c r="AL24" s="305"/>
      <c r="AM24" s="305"/>
      <c r="AN24" s="305"/>
      <c r="AO24" s="305" t="str">
        <f>IF(SUM(AO9,AO13,AO17,AO21,AO23)=0,"",SUM(AO9,AO13,AO17,AO21,AO23))</f>
        <v/>
      </c>
      <c r="AP24" s="308" t="str">
        <f>IF(SUM(AP9,AP13,AP17,AP21,AP23)=0,"",SUM(AP9,AP13,AP17,AP21,AP23))</f>
        <v/>
      </c>
    </row>
    <row r="25" spans="1:42" ht="26.25" customHeight="1" x14ac:dyDescent="0.15">
      <c r="C25" s="1806" t="s">
        <v>1179</v>
      </c>
      <c r="D25" s="1806"/>
      <c r="E25" s="1806"/>
      <c r="F25" s="1806"/>
      <c r="G25" s="1806"/>
      <c r="H25" s="1806"/>
      <c r="I25" s="1806"/>
      <c r="J25" s="1806"/>
      <c r="K25" s="1806"/>
      <c r="L25" s="1806"/>
      <c r="M25" s="1806"/>
      <c r="N25" s="1806"/>
      <c r="O25" s="1806"/>
      <c r="P25" s="1806"/>
      <c r="Q25" s="1806"/>
      <c r="R25" s="1806"/>
      <c r="S25" s="1806"/>
      <c r="T25" s="1806"/>
      <c r="U25" s="1806"/>
      <c r="V25" s="1806"/>
      <c r="W25" s="1806"/>
      <c r="X25" s="1806"/>
      <c r="Y25" s="1806"/>
      <c r="Z25" s="1806"/>
      <c r="AA25" s="1806"/>
      <c r="AB25" s="1806"/>
      <c r="AC25" s="1806"/>
      <c r="AD25" s="1806"/>
      <c r="AE25" s="1806"/>
      <c r="AF25" s="1806"/>
      <c r="AG25" s="1806"/>
      <c r="AH25" s="1806"/>
      <c r="AI25" s="1806"/>
      <c r="AJ25" s="1806"/>
      <c r="AK25" s="1806"/>
      <c r="AL25" s="1806"/>
      <c r="AM25" s="1806"/>
      <c r="AN25" s="1806"/>
      <c r="AO25" s="1806"/>
    </row>
    <row r="26" spans="1:42" ht="26.25" customHeight="1" x14ac:dyDescent="0.15">
      <c r="C26" s="1807" t="s">
        <v>1178</v>
      </c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7"/>
      <c r="AD26" s="1807"/>
      <c r="AE26" s="1807"/>
      <c r="AF26" s="1807"/>
      <c r="AG26" s="1807"/>
      <c r="AH26" s="1807"/>
      <c r="AI26" s="1807"/>
      <c r="AJ26" s="1807"/>
      <c r="AK26" s="1807"/>
      <c r="AL26" s="1807"/>
      <c r="AM26" s="1807"/>
      <c r="AN26" s="1807"/>
      <c r="AO26" s="1807"/>
    </row>
    <row r="27" spans="1:42" ht="18.75" customHeight="1" x14ac:dyDescent="0.2">
      <c r="A27" s="1804" t="s">
        <v>596</v>
      </c>
      <c r="B27" s="1804"/>
      <c r="C27" s="1804"/>
      <c r="D27" s="1804"/>
      <c r="E27" s="1804"/>
      <c r="F27" s="1804"/>
      <c r="G27" s="1804"/>
      <c r="H27" s="1804"/>
      <c r="I27" s="1804"/>
      <c r="J27" s="1804"/>
      <c r="K27" s="1804"/>
      <c r="L27" s="1804"/>
      <c r="M27" s="1804"/>
      <c r="N27" s="1804"/>
      <c r="O27" s="1804"/>
      <c r="P27" s="1804"/>
      <c r="Q27" s="1804"/>
      <c r="R27" s="1804"/>
      <c r="S27" s="1804"/>
      <c r="T27" s="1804"/>
      <c r="U27" s="1804"/>
      <c r="V27" s="1804"/>
      <c r="W27" s="1804"/>
      <c r="X27" s="1804"/>
      <c r="Y27" s="1804"/>
      <c r="Z27" s="1804"/>
      <c r="AA27" s="1804"/>
      <c r="AB27" s="1804"/>
      <c r="AC27" s="1804"/>
      <c r="AD27" s="1804"/>
      <c r="AE27" s="1804"/>
      <c r="AF27" s="1804"/>
      <c r="AG27" s="1804"/>
      <c r="AH27" s="1804"/>
      <c r="AI27" s="1804"/>
      <c r="AJ27" s="1804"/>
      <c r="AK27" s="1804"/>
      <c r="AL27" s="1804"/>
      <c r="AM27" s="1804"/>
      <c r="AN27" s="1804"/>
      <c r="AO27" s="1804"/>
      <c r="AP27" s="1804"/>
    </row>
    <row r="28" spans="1:42" ht="18.75" customHeight="1" x14ac:dyDescent="0.15">
      <c r="A28" s="309"/>
      <c r="B28" s="309"/>
      <c r="C28" s="309"/>
      <c r="D28" s="309"/>
      <c r="E28" s="309"/>
      <c r="F28" s="309"/>
      <c r="G28" s="309"/>
      <c r="H28" s="309" t="s">
        <v>214</v>
      </c>
      <c r="I28" s="309" t="s">
        <v>214</v>
      </c>
      <c r="J28" s="309" t="s">
        <v>214</v>
      </c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</row>
    <row r="29" spans="1:42" ht="26.25" customHeight="1" x14ac:dyDescent="0.15">
      <c r="A29" s="520" t="s">
        <v>1047</v>
      </c>
      <c r="B29" s="1785" t="str">
        <f>IF(GameSheet!C2="","",GameSheet!C2)</f>
        <v>河渕杯争奪 第 18 回レディースカップ 
兼 2019 オータムレディースカップ</v>
      </c>
      <c r="C29" s="1785"/>
      <c r="D29" s="1785"/>
      <c r="E29" s="1785"/>
      <c r="F29" s="1785"/>
      <c r="G29" s="1785"/>
      <c r="H29" s="1785"/>
      <c r="I29" s="1785"/>
      <c r="J29" s="1785"/>
      <c r="K29" s="1785"/>
      <c r="L29" s="1785"/>
      <c r="M29" s="1780" t="s">
        <v>597</v>
      </c>
      <c r="N29" s="1780"/>
      <c r="O29" s="1781" t="str">
        <f>IF(GameSheet!AA2="","",GameSheet!AA2)</f>
        <v>2019年9月14日(土)</v>
      </c>
      <c r="P29" s="1781"/>
      <c r="Q29" s="1781"/>
      <c r="R29" s="1781"/>
      <c r="S29" s="1781"/>
      <c r="T29" s="1781"/>
      <c r="U29" s="1781"/>
      <c r="V29" s="1781"/>
      <c r="W29" s="1781"/>
      <c r="X29" s="1805" t="s">
        <v>598</v>
      </c>
      <c r="Y29" s="1805"/>
      <c r="Z29" s="1783" t="str">
        <f>IF(GameSheet!Q2="","",GameSheet!Q2)</f>
        <v>ダイナックス
沼ノ端アイスアリーナ</v>
      </c>
      <c r="AA29" s="1783"/>
      <c r="AB29" s="1783"/>
      <c r="AC29" s="1783"/>
      <c r="AD29" s="1783"/>
      <c r="AE29" s="1783"/>
      <c r="AF29" s="1783"/>
      <c r="AG29" s="1783"/>
      <c r="AH29" s="1783"/>
      <c r="AJ29" s="1784" t="s">
        <v>577</v>
      </c>
      <c r="AK29" s="1784"/>
      <c r="AL29" s="1780" t="str">
        <f>IF(GameSheet!AS2="","",GameSheet!AS2)&amp;")"</f>
        <v>1)</v>
      </c>
      <c r="AM29" s="1780"/>
    </row>
    <row r="30" spans="1:42" ht="18.75" customHeight="1" thickBot="1" x14ac:dyDescent="0.2"/>
    <row r="31" spans="1:42" ht="22.5" customHeight="1" x14ac:dyDescent="0.15">
      <c r="A31" s="1786" t="s">
        <v>599</v>
      </c>
      <c r="B31" s="1787"/>
      <c r="C31" s="1808" t="str">
        <f>IF(GameSheet!F31="","",GameSheet!F31)</f>
        <v>TOYOTA CYGNUS</v>
      </c>
      <c r="D31" s="1809"/>
      <c r="E31" s="1809"/>
      <c r="F31" s="1809"/>
      <c r="G31" s="1809"/>
      <c r="H31" s="1809"/>
      <c r="I31" s="1809"/>
      <c r="J31" s="1809"/>
      <c r="K31" s="274" t="s">
        <v>587</v>
      </c>
      <c r="L31" s="274"/>
      <c r="M31" s="1789" t="str">
        <f>IF(GameSheet!F4="","",GameSheet!F4)</f>
        <v>道路建設ペリグリン</v>
      </c>
      <c r="N31" s="1788"/>
      <c r="O31" s="1788"/>
      <c r="P31" s="1788"/>
      <c r="Q31" s="1788"/>
      <c r="R31" s="1788"/>
      <c r="S31" s="1788"/>
      <c r="T31" s="275" t="s">
        <v>588</v>
      </c>
      <c r="U31" s="274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1"/>
    </row>
    <row r="32" spans="1:42" ht="22.5" customHeight="1" thickBot="1" x14ac:dyDescent="0.2">
      <c r="A32" s="517" t="s">
        <v>589</v>
      </c>
      <c r="B32" s="277" t="s">
        <v>590</v>
      </c>
      <c r="C32" s="1790" t="s">
        <v>591</v>
      </c>
      <c r="D32" s="1791"/>
      <c r="E32" s="1791"/>
      <c r="F32" s="1791"/>
      <c r="G32" s="1791"/>
      <c r="H32" s="1791"/>
      <c r="I32" s="1791"/>
      <c r="J32" s="1791"/>
      <c r="K32" s="1791"/>
      <c r="L32" s="1793"/>
      <c r="M32" s="516" t="s">
        <v>580</v>
      </c>
      <c r="N32" s="1794" t="s">
        <v>592</v>
      </c>
      <c r="O32" s="1791"/>
      <c r="P32" s="1791"/>
      <c r="Q32" s="1791"/>
      <c r="R32" s="1791"/>
      <c r="S32" s="1791"/>
      <c r="T32" s="1791"/>
      <c r="U32" s="1791"/>
      <c r="V32" s="1791"/>
      <c r="W32" s="1793"/>
      <c r="X32" s="516" t="s">
        <v>580</v>
      </c>
      <c r="Y32" s="1794" t="s">
        <v>593</v>
      </c>
      <c r="Z32" s="1791"/>
      <c r="AA32" s="1791"/>
      <c r="AB32" s="1791"/>
      <c r="AC32" s="1791"/>
      <c r="AD32" s="1791"/>
      <c r="AE32" s="1791"/>
      <c r="AF32" s="1791"/>
      <c r="AG32" s="1791"/>
      <c r="AH32" s="1793"/>
      <c r="AI32" s="516" t="s">
        <v>580</v>
      </c>
      <c r="AJ32" s="1794" t="s">
        <v>581</v>
      </c>
      <c r="AK32" s="1791"/>
      <c r="AL32" s="1791"/>
      <c r="AM32" s="1791"/>
      <c r="AN32" s="1793"/>
      <c r="AO32" s="278" t="s">
        <v>580</v>
      </c>
      <c r="AP32" s="279" t="s">
        <v>582</v>
      </c>
    </row>
    <row r="33" spans="1:42" ht="22.5" customHeight="1" x14ac:dyDescent="0.15">
      <c r="A33" s="280"/>
      <c r="B33" s="1795" t="s">
        <v>583</v>
      </c>
      <c r="C33" s="315"/>
      <c r="D33" s="316"/>
      <c r="E33" s="316"/>
      <c r="F33" s="316"/>
      <c r="G33" s="316"/>
      <c r="H33" s="316"/>
      <c r="I33" s="316"/>
      <c r="J33" s="316"/>
      <c r="K33" s="316"/>
      <c r="L33" s="317"/>
      <c r="M33" s="281"/>
      <c r="N33" s="339"/>
      <c r="O33" s="316"/>
      <c r="P33" s="316"/>
      <c r="Q33" s="316"/>
      <c r="R33" s="316"/>
      <c r="S33" s="316"/>
      <c r="T33" s="316"/>
      <c r="U33" s="316"/>
      <c r="V33" s="316"/>
      <c r="W33" s="334"/>
      <c r="X33" s="282"/>
      <c r="Y33" s="339"/>
      <c r="Z33" s="316"/>
      <c r="AA33" s="316"/>
      <c r="AB33" s="316"/>
      <c r="AC33" s="316"/>
      <c r="AD33" s="316"/>
      <c r="AE33" s="316"/>
      <c r="AF33" s="316"/>
      <c r="AG33" s="317"/>
      <c r="AH33" s="334"/>
      <c r="AI33" s="282"/>
      <c r="AJ33" s="339"/>
      <c r="AK33" s="316"/>
      <c r="AL33" s="316"/>
      <c r="AM33" s="316"/>
      <c r="AN33" s="334"/>
      <c r="AO33" s="283"/>
      <c r="AP33" s="284"/>
    </row>
    <row r="34" spans="1:42" ht="22.5" customHeight="1" x14ac:dyDescent="0.15">
      <c r="A34" s="280"/>
      <c r="B34" s="1795"/>
      <c r="C34" s="318"/>
      <c r="D34" s="319"/>
      <c r="E34" s="319"/>
      <c r="F34" s="319"/>
      <c r="G34" s="319"/>
      <c r="H34" s="319"/>
      <c r="I34" s="319"/>
      <c r="J34" s="319"/>
      <c r="K34" s="319"/>
      <c r="L34" s="320"/>
      <c r="M34" s="281"/>
      <c r="N34" s="335"/>
      <c r="O34" s="319"/>
      <c r="P34" s="319"/>
      <c r="Q34" s="319"/>
      <c r="R34" s="319"/>
      <c r="S34" s="319"/>
      <c r="T34" s="319"/>
      <c r="U34" s="319"/>
      <c r="V34" s="319"/>
      <c r="W34" s="336"/>
      <c r="X34" s="282"/>
      <c r="Y34" s="335"/>
      <c r="Z34" s="319"/>
      <c r="AA34" s="319"/>
      <c r="AB34" s="319"/>
      <c r="AC34" s="319"/>
      <c r="AD34" s="319"/>
      <c r="AE34" s="319"/>
      <c r="AF34" s="319"/>
      <c r="AG34" s="320"/>
      <c r="AH34" s="336"/>
      <c r="AI34" s="282"/>
      <c r="AJ34" s="335"/>
      <c r="AK34" s="319"/>
      <c r="AL34" s="319"/>
      <c r="AM34" s="319"/>
      <c r="AN34" s="336"/>
      <c r="AO34" s="283"/>
      <c r="AP34" s="284"/>
    </row>
    <row r="35" spans="1:42" ht="22.5" customHeight="1" x14ac:dyDescent="0.15">
      <c r="A35" s="280"/>
      <c r="B35" s="1795"/>
      <c r="C35" s="318"/>
      <c r="D35" s="319"/>
      <c r="E35" s="319"/>
      <c r="F35" s="319"/>
      <c r="G35" s="319"/>
      <c r="H35" s="319"/>
      <c r="I35" s="319"/>
      <c r="J35" s="319"/>
      <c r="K35" s="319"/>
      <c r="L35" s="320"/>
      <c r="M35" s="955" t="str">
        <f>IF(C33="*","0",IF(COUNT(C33:L37)=0,"",COUNT(C33:L37)))</f>
        <v/>
      </c>
      <c r="N35" s="335"/>
      <c r="O35" s="319"/>
      <c r="P35" s="319"/>
      <c r="Q35" s="319"/>
      <c r="R35" s="319"/>
      <c r="S35" s="319"/>
      <c r="T35" s="319"/>
      <c r="U35" s="319"/>
      <c r="V35" s="319"/>
      <c r="W35" s="336"/>
      <c r="X35" s="955" t="str">
        <f>IF(N33="*","0",IF(COUNT(N33:W37)=0,"",COUNT(N33:W37)))</f>
        <v/>
      </c>
      <c r="Y35" s="335"/>
      <c r="Z35" s="319"/>
      <c r="AA35" s="319"/>
      <c r="AB35" s="319"/>
      <c r="AC35" s="319"/>
      <c r="AD35" s="319"/>
      <c r="AE35" s="319"/>
      <c r="AF35" s="319"/>
      <c r="AG35" s="320"/>
      <c r="AH35" s="336"/>
      <c r="AI35" s="955" t="str">
        <f>IF(Y33="*","0",IF(COUNT(Y33:AH37)=0,"",COUNT(Y33:AH37)))</f>
        <v/>
      </c>
      <c r="AJ35" s="335"/>
      <c r="AK35" s="319"/>
      <c r="AL35" s="319"/>
      <c r="AM35" s="319"/>
      <c r="AN35" s="336"/>
      <c r="AO35" s="957" t="str">
        <f>IF(AJ33="*","0",IF(COUNT(AJ33:AN37)=0,"",COUNT(AJ33:AN37)))</f>
        <v/>
      </c>
      <c r="AP35" s="284" t="str">
        <f>IF(SUM(M35,X35,AI35,AO35)=0,"",SUM(M35,X35,AI35,AO35))</f>
        <v/>
      </c>
    </row>
    <row r="36" spans="1:42" ht="22.5" customHeight="1" x14ac:dyDescent="0.15">
      <c r="A36" s="285" t="s">
        <v>609</v>
      </c>
      <c r="B36" s="1795"/>
      <c r="C36" s="318"/>
      <c r="D36" s="319"/>
      <c r="E36" s="319"/>
      <c r="F36" s="319"/>
      <c r="G36" s="319"/>
      <c r="H36" s="319"/>
      <c r="I36" s="319"/>
      <c r="J36" s="319"/>
      <c r="K36" s="319"/>
      <c r="L36" s="320"/>
      <c r="M36" s="281"/>
      <c r="N36" s="335"/>
      <c r="O36" s="319"/>
      <c r="P36" s="319"/>
      <c r="Q36" s="319"/>
      <c r="R36" s="319"/>
      <c r="S36" s="319"/>
      <c r="T36" s="319"/>
      <c r="U36" s="319"/>
      <c r="V36" s="319"/>
      <c r="W36" s="336"/>
      <c r="X36" s="282"/>
      <c r="Y36" s="335"/>
      <c r="Z36" s="319"/>
      <c r="AA36" s="319"/>
      <c r="AB36" s="319"/>
      <c r="AC36" s="319"/>
      <c r="AD36" s="319"/>
      <c r="AE36" s="319"/>
      <c r="AF36" s="319"/>
      <c r="AG36" s="320"/>
      <c r="AH36" s="336"/>
      <c r="AI36" s="282"/>
      <c r="AJ36" s="335"/>
      <c r="AK36" s="319"/>
      <c r="AL36" s="319"/>
      <c r="AM36" s="319"/>
      <c r="AN36" s="336"/>
      <c r="AO36" s="283"/>
      <c r="AP36" s="284"/>
    </row>
    <row r="37" spans="1:42" ht="22.5" customHeight="1" x14ac:dyDescent="0.15">
      <c r="A37" s="285" t="str">
        <f>IF(GameSheet!A7="","","(#"&amp;GameSheet!A7&amp;")")</f>
        <v>(#33)</v>
      </c>
      <c r="B37" s="1796"/>
      <c r="C37" s="321"/>
      <c r="D37" s="322"/>
      <c r="E37" s="322"/>
      <c r="F37" s="322"/>
      <c r="G37" s="322"/>
      <c r="H37" s="322"/>
      <c r="I37" s="322"/>
      <c r="J37" s="322"/>
      <c r="K37" s="322"/>
      <c r="L37" s="323"/>
      <c r="M37" s="286"/>
      <c r="N37" s="337"/>
      <c r="O37" s="322"/>
      <c r="P37" s="322"/>
      <c r="Q37" s="322"/>
      <c r="R37" s="322"/>
      <c r="S37" s="322"/>
      <c r="T37" s="322"/>
      <c r="U37" s="322"/>
      <c r="V37" s="322"/>
      <c r="W37" s="338"/>
      <c r="X37" s="287"/>
      <c r="Y37" s="337"/>
      <c r="Z37" s="322"/>
      <c r="AA37" s="322"/>
      <c r="AB37" s="322"/>
      <c r="AC37" s="322"/>
      <c r="AD37" s="322"/>
      <c r="AE37" s="322"/>
      <c r="AF37" s="322"/>
      <c r="AG37" s="323"/>
      <c r="AH37" s="338"/>
      <c r="AI37" s="287"/>
      <c r="AJ37" s="337"/>
      <c r="AK37" s="322"/>
      <c r="AL37" s="322"/>
      <c r="AM37" s="322"/>
      <c r="AN37" s="338"/>
      <c r="AO37" s="288"/>
      <c r="AP37" s="289"/>
    </row>
    <row r="38" spans="1:42" ht="22.5" customHeight="1" x14ac:dyDescent="0.15">
      <c r="A38" s="280"/>
      <c r="B38" s="1797" t="s">
        <v>584</v>
      </c>
      <c r="C38" s="315"/>
      <c r="D38" s="316"/>
      <c r="E38" s="316"/>
      <c r="F38" s="316"/>
      <c r="G38" s="316"/>
      <c r="H38" s="316"/>
      <c r="I38" s="316"/>
      <c r="J38" s="316"/>
      <c r="K38" s="316"/>
      <c r="L38" s="317"/>
      <c r="M38" s="281"/>
      <c r="N38" s="339"/>
      <c r="O38" s="316"/>
      <c r="P38" s="316"/>
      <c r="Q38" s="316"/>
      <c r="R38" s="316"/>
      <c r="S38" s="316"/>
      <c r="T38" s="316"/>
      <c r="U38" s="316"/>
      <c r="V38" s="316"/>
      <c r="W38" s="334"/>
      <c r="X38" s="282"/>
      <c r="Y38" s="339"/>
      <c r="Z38" s="316"/>
      <c r="AA38" s="316"/>
      <c r="AB38" s="316"/>
      <c r="AC38" s="316"/>
      <c r="AD38" s="316"/>
      <c r="AE38" s="316"/>
      <c r="AF38" s="316"/>
      <c r="AG38" s="317"/>
      <c r="AH38" s="334"/>
      <c r="AI38" s="282"/>
      <c r="AJ38" s="346"/>
      <c r="AK38" s="328"/>
      <c r="AL38" s="328"/>
      <c r="AM38" s="328"/>
      <c r="AN38" s="348"/>
      <c r="AO38" s="283"/>
      <c r="AP38" s="284"/>
    </row>
    <row r="39" spans="1:42" ht="22.5" customHeight="1" x14ac:dyDescent="0.15">
      <c r="A39" s="280"/>
      <c r="B39" s="1795"/>
      <c r="C39" s="318"/>
      <c r="D39" s="319"/>
      <c r="E39" s="319"/>
      <c r="F39" s="319"/>
      <c r="G39" s="319"/>
      <c r="H39" s="319"/>
      <c r="I39" s="319"/>
      <c r="J39" s="319"/>
      <c r="K39" s="319"/>
      <c r="L39" s="320"/>
      <c r="M39" s="955" t="str">
        <f>IF(COUNT(C38:L40)=0,"",COUNT(C38:L40))</f>
        <v/>
      </c>
      <c r="N39" s="335"/>
      <c r="O39" s="319"/>
      <c r="P39" s="319"/>
      <c r="Q39" s="319"/>
      <c r="R39" s="319"/>
      <c r="S39" s="319"/>
      <c r="T39" s="319"/>
      <c r="U39" s="319"/>
      <c r="V39" s="319"/>
      <c r="W39" s="336"/>
      <c r="X39" s="956" t="str">
        <f>IF(COUNT(N38:W40)=0,"",COUNT(N38:W40))</f>
        <v/>
      </c>
      <c r="Y39" s="335"/>
      <c r="Z39" s="319"/>
      <c r="AA39" s="319"/>
      <c r="AB39" s="319"/>
      <c r="AC39" s="319"/>
      <c r="AD39" s="319"/>
      <c r="AE39" s="319"/>
      <c r="AF39" s="319"/>
      <c r="AG39" s="320"/>
      <c r="AH39" s="336"/>
      <c r="AI39" s="956" t="str">
        <f>IF(COUNT(Y38:AH40)=0,"",COUNT(Y38:AH40))</f>
        <v/>
      </c>
      <c r="AJ39" s="335"/>
      <c r="AK39" s="319"/>
      <c r="AL39" s="319"/>
      <c r="AM39" s="319"/>
      <c r="AN39" s="336"/>
      <c r="AO39" s="957" t="str">
        <f>IF(COUNT(AJ38:AN40)=0,"",COUNT(AJ38:AN40))</f>
        <v/>
      </c>
      <c r="AP39" s="284" t="str">
        <f>IF(SUM(M39,X39,AI39,AO39)=0,"",SUM(M39,X39,AI39,AO39))</f>
        <v/>
      </c>
    </row>
    <row r="40" spans="1:42" ht="22.5" customHeight="1" thickBot="1" x14ac:dyDescent="0.2">
      <c r="A40" s="290"/>
      <c r="B40" s="1798"/>
      <c r="C40" s="324"/>
      <c r="D40" s="325"/>
      <c r="E40" s="325"/>
      <c r="F40" s="325"/>
      <c r="G40" s="325"/>
      <c r="H40" s="325"/>
      <c r="I40" s="325"/>
      <c r="J40" s="325"/>
      <c r="K40" s="325"/>
      <c r="L40" s="326"/>
      <c r="M40" s="291"/>
      <c r="N40" s="340"/>
      <c r="O40" s="325"/>
      <c r="P40" s="325"/>
      <c r="Q40" s="325"/>
      <c r="R40" s="325"/>
      <c r="S40" s="325"/>
      <c r="T40" s="325"/>
      <c r="U40" s="325"/>
      <c r="V40" s="325"/>
      <c r="W40" s="341"/>
      <c r="X40" s="292"/>
      <c r="Y40" s="340"/>
      <c r="Z40" s="325"/>
      <c r="AA40" s="325"/>
      <c r="AB40" s="325"/>
      <c r="AC40" s="325"/>
      <c r="AD40" s="325"/>
      <c r="AE40" s="325"/>
      <c r="AF40" s="325"/>
      <c r="AG40" s="326"/>
      <c r="AH40" s="341"/>
      <c r="AI40" s="292"/>
      <c r="AJ40" s="340"/>
      <c r="AK40" s="325"/>
      <c r="AL40" s="325"/>
      <c r="AM40" s="325"/>
      <c r="AN40" s="341"/>
      <c r="AO40" s="293"/>
      <c r="AP40" s="294"/>
    </row>
    <row r="41" spans="1:42" ht="22.5" customHeight="1" thickTop="1" x14ac:dyDescent="0.15">
      <c r="A41" s="295"/>
      <c r="B41" s="1799" t="s">
        <v>583</v>
      </c>
      <c r="C41" s="315"/>
      <c r="D41" s="316"/>
      <c r="E41" s="316"/>
      <c r="F41" s="316"/>
      <c r="G41" s="316"/>
      <c r="H41" s="316"/>
      <c r="I41" s="316"/>
      <c r="J41" s="316"/>
      <c r="K41" s="316"/>
      <c r="L41" s="317"/>
      <c r="M41" s="296"/>
      <c r="N41" s="339"/>
      <c r="O41" s="316"/>
      <c r="P41" s="316"/>
      <c r="Q41" s="316"/>
      <c r="R41" s="316"/>
      <c r="S41" s="316"/>
      <c r="T41" s="316"/>
      <c r="U41" s="316"/>
      <c r="V41" s="316"/>
      <c r="W41" s="334"/>
      <c r="X41" s="297"/>
      <c r="Y41" s="339"/>
      <c r="Z41" s="316"/>
      <c r="AA41" s="316"/>
      <c r="AB41" s="316"/>
      <c r="AC41" s="316"/>
      <c r="AD41" s="316"/>
      <c r="AE41" s="316"/>
      <c r="AF41" s="316"/>
      <c r="AG41" s="317"/>
      <c r="AH41" s="334"/>
      <c r="AI41" s="297"/>
      <c r="AJ41" s="349"/>
      <c r="AK41" s="327"/>
      <c r="AL41" s="327"/>
      <c r="AM41" s="327"/>
      <c r="AN41" s="350"/>
      <c r="AO41" s="298"/>
      <c r="AP41" s="299"/>
    </row>
    <row r="42" spans="1:42" ht="22.5" customHeight="1" x14ac:dyDescent="0.15">
      <c r="A42" s="280"/>
      <c r="B42" s="1795"/>
      <c r="C42" s="318"/>
      <c r="D42" s="319"/>
      <c r="E42" s="319"/>
      <c r="F42" s="319"/>
      <c r="G42" s="319"/>
      <c r="H42" s="319"/>
      <c r="I42" s="319"/>
      <c r="J42" s="319"/>
      <c r="K42" s="319"/>
      <c r="L42" s="320"/>
      <c r="M42" s="281"/>
      <c r="N42" s="335"/>
      <c r="O42" s="319"/>
      <c r="P42" s="319"/>
      <c r="Q42" s="319"/>
      <c r="R42" s="319"/>
      <c r="S42" s="319"/>
      <c r="T42" s="319"/>
      <c r="U42" s="319"/>
      <c r="V42" s="319"/>
      <c r="W42" s="336"/>
      <c r="X42" s="281"/>
      <c r="Y42" s="335"/>
      <c r="Z42" s="319"/>
      <c r="AA42" s="319"/>
      <c r="AB42" s="319"/>
      <c r="AC42" s="319"/>
      <c r="AD42" s="319"/>
      <c r="AE42" s="319"/>
      <c r="AF42" s="319"/>
      <c r="AG42" s="320"/>
      <c r="AH42" s="336"/>
      <c r="AI42" s="281"/>
      <c r="AJ42" s="335"/>
      <c r="AK42" s="319"/>
      <c r="AL42" s="319"/>
      <c r="AM42" s="319"/>
      <c r="AN42" s="336"/>
      <c r="AO42" s="283"/>
      <c r="AP42" s="284"/>
    </row>
    <row r="43" spans="1:42" ht="22.5" customHeight="1" x14ac:dyDescent="0.15">
      <c r="A43" s="280"/>
      <c r="B43" s="1795"/>
      <c r="C43" s="315"/>
      <c r="D43" s="316"/>
      <c r="E43" s="316"/>
      <c r="F43" s="316"/>
      <c r="G43" s="316"/>
      <c r="H43" s="316"/>
      <c r="I43" s="316"/>
      <c r="J43" s="316"/>
      <c r="K43" s="316"/>
      <c r="L43" s="317"/>
      <c r="M43" s="955" t="str">
        <f>IF(C41="*","0",IF(COUNT(C41:L45)=0,"",COUNT(C41:L45)))</f>
        <v/>
      </c>
      <c r="N43" s="339"/>
      <c r="O43" s="316"/>
      <c r="P43" s="316"/>
      <c r="Q43" s="316"/>
      <c r="R43" s="316"/>
      <c r="S43" s="316"/>
      <c r="T43" s="316"/>
      <c r="U43" s="316"/>
      <c r="V43" s="316"/>
      <c r="W43" s="334"/>
      <c r="X43" s="955" t="str">
        <f>IF(N41="*","0",IF(COUNT(N41:W45)=0,"",COUNT(N41:W45)))</f>
        <v/>
      </c>
      <c r="Y43" s="335"/>
      <c r="Z43" s="319"/>
      <c r="AA43" s="319"/>
      <c r="AB43" s="319"/>
      <c r="AC43" s="319"/>
      <c r="AD43" s="319"/>
      <c r="AE43" s="319"/>
      <c r="AF43" s="319"/>
      <c r="AG43" s="320"/>
      <c r="AH43" s="336"/>
      <c r="AI43" s="955" t="str">
        <f>IF(Y41="*","0",IF(COUNT(Y41:AH45)=0,"",COUNT(Y41:AH45)))</f>
        <v/>
      </c>
      <c r="AJ43" s="339"/>
      <c r="AK43" s="316"/>
      <c r="AL43" s="316"/>
      <c r="AM43" s="316"/>
      <c r="AN43" s="334"/>
      <c r="AO43" s="957" t="str">
        <f>IF(AJ41="*","0",IF(COUNT(AJ41:AN45)=0,"",COUNT(AJ41:AN45)))</f>
        <v/>
      </c>
      <c r="AP43" s="284" t="str">
        <f>IF(SUM(M43,X43,AI43,AO43)=0,"",SUM(M43,X43,AI43,AO43))</f>
        <v/>
      </c>
    </row>
    <row r="44" spans="1:42" ht="22.5" customHeight="1" x14ac:dyDescent="0.15">
      <c r="A44" s="285" t="s">
        <v>610</v>
      </c>
      <c r="B44" s="1795"/>
      <c r="C44" s="318"/>
      <c r="D44" s="319"/>
      <c r="E44" s="319"/>
      <c r="F44" s="319"/>
      <c r="G44" s="319"/>
      <c r="H44" s="319"/>
      <c r="I44" s="319"/>
      <c r="J44" s="319"/>
      <c r="K44" s="319"/>
      <c r="L44" s="320"/>
      <c r="M44" s="281"/>
      <c r="N44" s="335"/>
      <c r="O44" s="319"/>
      <c r="P44" s="319"/>
      <c r="Q44" s="319"/>
      <c r="R44" s="319"/>
      <c r="S44" s="319"/>
      <c r="T44" s="319"/>
      <c r="U44" s="319"/>
      <c r="V44" s="319"/>
      <c r="W44" s="336"/>
      <c r="X44" s="282"/>
      <c r="Y44" s="335"/>
      <c r="Z44" s="319"/>
      <c r="AA44" s="319"/>
      <c r="AB44" s="319"/>
      <c r="AC44" s="319"/>
      <c r="AD44" s="319"/>
      <c r="AE44" s="319"/>
      <c r="AF44" s="319"/>
      <c r="AG44" s="320"/>
      <c r="AH44" s="336"/>
      <c r="AI44" s="282"/>
      <c r="AJ44" s="335"/>
      <c r="AK44" s="319"/>
      <c r="AL44" s="319"/>
      <c r="AM44" s="319"/>
      <c r="AN44" s="336"/>
      <c r="AO44" s="283"/>
      <c r="AP44" s="284"/>
    </row>
    <row r="45" spans="1:42" ht="22.5" customHeight="1" x14ac:dyDescent="0.15">
      <c r="A45" s="280" t="str">
        <f>IF(GameSheet!A8="","","(#"&amp;GameSheet!A8&amp;")")</f>
        <v>(#44)</v>
      </c>
      <c r="B45" s="1796"/>
      <c r="C45" s="321"/>
      <c r="D45" s="322"/>
      <c r="E45" s="322"/>
      <c r="F45" s="322"/>
      <c r="G45" s="322"/>
      <c r="H45" s="322"/>
      <c r="I45" s="322"/>
      <c r="J45" s="322"/>
      <c r="K45" s="322"/>
      <c r="L45" s="323"/>
      <c r="M45" s="286"/>
      <c r="N45" s="337"/>
      <c r="O45" s="322"/>
      <c r="P45" s="322"/>
      <c r="Q45" s="322"/>
      <c r="R45" s="322"/>
      <c r="S45" s="322"/>
      <c r="T45" s="322"/>
      <c r="U45" s="322"/>
      <c r="V45" s="322"/>
      <c r="W45" s="338"/>
      <c r="X45" s="287"/>
      <c r="Y45" s="337"/>
      <c r="Z45" s="322"/>
      <c r="AA45" s="322"/>
      <c r="AB45" s="322"/>
      <c r="AC45" s="322"/>
      <c r="AD45" s="322"/>
      <c r="AE45" s="322"/>
      <c r="AF45" s="322"/>
      <c r="AG45" s="323"/>
      <c r="AH45" s="338"/>
      <c r="AI45" s="287"/>
      <c r="AJ45" s="337"/>
      <c r="AK45" s="322"/>
      <c r="AL45" s="322"/>
      <c r="AM45" s="322"/>
      <c r="AN45" s="338"/>
      <c r="AO45" s="288"/>
      <c r="AP45" s="289"/>
    </row>
    <row r="46" spans="1:42" ht="22.5" customHeight="1" x14ac:dyDescent="0.15">
      <c r="A46" s="280"/>
      <c r="B46" s="1797" t="s">
        <v>584</v>
      </c>
      <c r="C46" s="315"/>
      <c r="D46" s="316"/>
      <c r="E46" s="316"/>
      <c r="F46" s="316"/>
      <c r="G46" s="316"/>
      <c r="H46" s="316"/>
      <c r="I46" s="316"/>
      <c r="J46" s="316"/>
      <c r="K46" s="316"/>
      <c r="L46" s="317"/>
      <c r="M46" s="281"/>
      <c r="N46" s="339"/>
      <c r="O46" s="316"/>
      <c r="P46" s="316"/>
      <c r="Q46" s="316"/>
      <c r="R46" s="316"/>
      <c r="S46" s="316"/>
      <c r="T46" s="316"/>
      <c r="U46" s="316"/>
      <c r="V46" s="316"/>
      <c r="W46" s="334"/>
      <c r="X46" s="282"/>
      <c r="Y46" s="339"/>
      <c r="Z46" s="316"/>
      <c r="AA46" s="316"/>
      <c r="AB46" s="316"/>
      <c r="AC46" s="316"/>
      <c r="AD46" s="316"/>
      <c r="AE46" s="316"/>
      <c r="AF46" s="316"/>
      <c r="AG46" s="317"/>
      <c r="AH46" s="334"/>
      <c r="AI46" s="282"/>
      <c r="AJ46" s="339"/>
      <c r="AK46" s="316"/>
      <c r="AL46" s="316"/>
      <c r="AM46" s="316"/>
      <c r="AN46" s="334"/>
      <c r="AO46" s="283"/>
      <c r="AP46" s="284"/>
    </row>
    <row r="47" spans="1:42" ht="22.5" customHeight="1" x14ac:dyDescent="0.15">
      <c r="A47" s="280"/>
      <c r="B47" s="1795"/>
      <c r="C47" s="318"/>
      <c r="D47" s="319"/>
      <c r="E47" s="319"/>
      <c r="F47" s="319"/>
      <c r="G47" s="319"/>
      <c r="H47" s="319"/>
      <c r="I47" s="319"/>
      <c r="J47" s="319"/>
      <c r="K47" s="319"/>
      <c r="L47" s="320"/>
      <c r="M47" s="955" t="str">
        <f>IF(COUNT(C46:L48)=0,"",COUNT(C46:L48))</f>
        <v/>
      </c>
      <c r="N47" s="335"/>
      <c r="O47" s="319"/>
      <c r="P47" s="319"/>
      <c r="Q47" s="319"/>
      <c r="R47" s="319"/>
      <c r="S47" s="319"/>
      <c r="T47" s="319"/>
      <c r="U47" s="319"/>
      <c r="V47" s="319"/>
      <c r="W47" s="336"/>
      <c r="X47" s="955" t="str">
        <f>IF(COUNT(N46:W48)=0,"",COUNT(N46:W48))</f>
        <v/>
      </c>
      <c r="Y47" s="335"/>
      <c r="Z47" s="319"/>
      <c r="AA47" s="319"/>
      <c r="AB47" s="319"/>
      <c r="AC47" s="319"/>
      <c r="AD47" s="319"/>
      <c r="AE47" s="319"/>
      <c r="AF47" s="319"/>
      <c r="AG47" s="320"/>
      <c r="AH47" s="336"/>
      <c r="AI47" s="955" t="str">
        <f>IF(COUNT(Y46:AH48)=0,"",COUNT(Y46:AH48))</f>
        <v/>
      </c>
      <c r="AJ47" s="335"/>
      <c r="AK47" s="319"/>
      <c r="AL47" s="319"/>
      <c r="AM47" s="319"/>
      <c r="AN47" s="336"/>
      <c r="AO47" s="957" t="str">
        <f>IF(COUNT(AJ46:AN48)=0,"",COUNT(AJ46:AN48))</f>
        <v/>
      </c>
      <c r="AP47" s="284" t="str">
        <f>IF(SUM(M47,X47,AI47,AO47)=0,"",SUM(M47,X47,AI47,AO47))</f>
        <v/>
      </c>
    </row>
    <row r="48" spans="1:42" ht="22.5" customHeight="1" thickBot="1" x14ac:dyDescent="0.2">
      <c r="A48" s="290"/>
      <c r="B48" s="1798"/>
      <c r="C48" s="329"/>
      <c r="D48" s="330"/>
      <c r="E48" s="330"/>
      <c r="F48" s="330"/>
      <c r="G48" s="330"/>
      <c r="H48" s="330"/>
      <c r="I48" s="330"/>
      <c r="J48" s="330"/>
      <c r="K48" s="330"/>
      <c r="L48" s="347"/>
      <c r="M48" s="291"/>
      <c r="N48" s="342"/>
      <c r="O48" s="330"/>
      <c r="P48" s="330"/>
      <c r="Q48" s="330"/>
      <c r="R48" s="330"/>
      <c r="S48" s="330"/>
      <c r="T48" s="330"/>
      <c r="U48" s="330"/>
      <c r="V48" s="330"/>
      <c r="W48" s="343"/>
      <c r="X48" s="292"/>
      <c r="Y48" s="342"/>
      <c r="Z48" s="330"/>
      <c r="AA48" s="330"/>
      <c r="AB48" s="330"/>
      <c r="AC48" s="330"/>
      <c r="AD48" s="330"/>
      <c r="AE48" s="330"/>
      <c r="AF48" s="330"/>
      <c r="AG48" s="347"/>
      <c r="AH48" s="343"/>
      <c r="AI48" s="292"/>
      <c r="AJ48" s="342"/>
      <c r="AK48" s="330"/>
      <c r="AL48" s="330"/>
      <c r="AM48" s="330"/>
      <c r="AN48" s="343"/>
      <c r="AO48" s="293"/>
      <c r="AP48" s="294"/>
    </row>
    <row r="49" spans="1:42" ht="22.5" customHeight="1" thickTop="1" thickBot="1" x14ac:dyDescent="0.2">
      <c r="A49" s="1800" t="s">
        <v>594</v>
      </c>
      <c r="B49" s="1801"/>
      <c r="C49" s="331"/>
      <c r="D49" s="332"/>
      <c r="E49" s="332"/>
      <c r="F49" s="332"/>
      <c r="G49" s="332"/>
      <c r="H49" s="332"/>
      <c r="I49" s="332"/>
      <c r="J49" s="332"/>
      <c r="K49" s="332"/>
      <c r="L49" s="333"/>
      <c r="M49" s="300" t="str">
        <f>IF(COUNT(C49:L49)=0,"",COUNT(C49:L49))</f>
        <v/>
      </c>
      <c r="N49" s="344"/>
      <c r="O49" s="332"/>
      <c r="P49" s="332"/>
      <c r="Q49" s="332"/>
      <c r="R49" s="332"/>
      <c r="S49" s="332"/>
      <c r="T49" s="332"/>
      <c r="U49" s="332"/>
      <c r="V49" s="332"/>
      <c r="W49" s="345"/>
      <c r="X49" s="301" t="str">
        <f>IF(COUNT(N49:W49)=0,"",COUNT(N49:W49))</f>
        <v/>
      </c>
      <c r="Y49" s="344"/>
      <c r="Z49" s="332"/>
      <c r="AA49" s="332"/>
      <c r="AB49" s="332"/>
      <c r="AC49" s="332"/>
      <c r="AD49" s="332"/>
      <c r="AE49" s="332"/>
      <c r="AF49" s="332"/>
      <c r="AG49" s="333"/>
      <c r="AH49" s="345"/>
      <c r="AI49" s="301" t="str">
        <f>IF(COUNT(Y49:AH49)=0,"",COUNT(Y49:AH49))</f>
        <v/>
      </c>
      <c r="AJ49" s="344"/>
      <c r="AK49" s="332"/>
      <c r="AL49" s="332"/>
      <c r="AM49" s="332"/>
      <c r="AN49" s="345"/>
      <c r="AO49" s="302" t="str">
        <f>IF(COUNT(AJ49:AN49)=0,"",COUNT(AJ49:AN49))</f>
        <v/>
      </c>
      <c r="AP49" s="303" t="str">
        <f>IF(SUM(M49,X49,AI49,AO49)=0,"",SUM(M49,X49,AI49,AO49))</f>
        <v/>
      </c>
    </row>
    <row r="50" spans="1:42" ht="22.5" customHeight="1" thickBot="1" x14ac:dyDescent="0.2">
      <c r="A50" s="1802" t="s">
        <v>595</v>
      </c>
      <c r="B50" s="1803"/>
      <c r="C50" s="312"/>
      <c r="D50" s="313"/>
      <c r="E50" s="313"/>
      <c r="F50" s="313"/>
      <c r="G50" s="313"/>
      <c r="H50" s="313"/>
      <c r="I50" s="313"/>
      <c r="J50" s="313"/>
      <c r="K50" s="313"/>
      <c r="L50" s="313"/>
      <c r="M50" s="305" t="str">
        <f>IF(SUM(M35,M39,M43,M47,M49)=0,"",SUM(M35,M39,M43,M47,M49))</f>
        <v/>
      </c>
      <c r="N50" s="314"/>
      <c r="O50" s="313"/>
      <c r="P50" s="313"/>
      <c r="Q50" s="313"/>
      <c r="R50" s="313"/>
      <c r="S50" s="313"/>
      <c r="T50" s="313"/>
      <c r="U50" s="313"/>
      <c r="V50" s="313"/>
      <c r="W50" s="313"/>
      <c r="X50" s="305" t="str">
        <f>IF(SUM(X35,X39,X43,X47,X49)=0,"",SUM(X35,X39,X43,X47,X49))</f>
        <v/>
      </c>
      <c r="Y50" s="314"/>
      <c r="Z50" s="313"/>
      <c r="AA50" s="313"/>
      <c r="AB50" s="313"/>
      <c r="AC50" s="313"/>
      <c r="AD50" s="313"/>
      <c r="AE50" s="313"/>
      <c r="AF50" s="313"/>
      <c r="AG50" s="313"/>
      <c r="AH50" s="313"/>
      <c r="AI50" s="305" t="str">
        <f>IF(SUM(AI35,AI39,AI43,AI47,AI49)=0,"",SUM(AI35,AI39,AI43,AI47,AI49))</f>
        <v/>
      </c>
      <c r="AJ50" s="314"/>
      <c r="AK50" s="313"/>
      <c r="AL50" s="313"/>
      <c r="AM50" s="313"/>
      <c r="AN50" s="313"/>
      <c r="AO50" s="305" t="str">
        <f>IF(SUM(AO35,AO39,AO43,AO47,AO49)=0,"",SUM(AO35,AO39,AO43,AO47,AO49))</f>
        <v/>
      </c>
      <c r="AP50" s="308" t="str">
        <f>IF(SUM(AP35,AP39,AP43,AP47,AP49)=0,"",SUM(AP35,AP39,AP43,AP47,AP49))</f>
        <v/>
      </c>
    </row>
    <row r="51" spans="1:42" ht="26.25" customHeight="1" x14ac:dyDescent="0.15">
      <c r="C51" s="1806" t="s">
        <v>1180</v>
      </c>
      <c r="D51" s="1806"/>
      <c r="E51" s="1806"/>
      <c r="F51" s="1806"/>
      <c r="G51" s="1806"/>
      <c r="H51" s="1806"/>
      <c r="I51" s="1806"/>
      <c r="J51" s="1806"/>
      <c r="K51" s="1806"/>
      <c r="L51" s="1806"/>
      <c r="M51" s="1806"/>
      <c r="N51" s="1806"/>
      <c r="O51" s="1806"/>
      <c r="P51" s="1806"/>
      <c r="Q51" s="1806"/>
      <c r="R51" s="1806"/>
      <c r="S51" s="1806"/>
      <c r="T51" s="1806"/>
      <c r="U51" s="1806"/>
      <c r="V51" s="1806"/>
      <c r="W51" s="1806"/>
      <c r="X51" s="1806"/>
      <c r="Y51" s="1806"/>
      <c r="Z51" s="1806"/>
      <c r="AA51" s="1806"/>
      <c r="AB51" s="1806"/>
      <c r="AC51" s="1806"/>
      <c r="AD51" s="1806"/>
      <c r="AE51" s="1806"/>
      <c r="AF51" s="1806"/>
      <c r="AG51" s="1806"/>
      <c r="AH51" s="1806"/>
      <c r="AI51" s="1806"/>
      <c r="AJ51" s="1806"/>
      <c r="AK51" s="1806"/>
      <c r="AL51" s="1806"/>
      <c r="AM51" s="1806"/>
      <c r="AN51" s="1806"/>
      <c r="AO51" s="1806"/>
    </row>
    <row r="52" spans="1:42" ht="26.25" customHeight="1" x14ac:dyDescent="0.15">
      <c r="C52" s="1807" t="s">
        <v>1178</v>
      </c>
      <c r="D52" s="1807"/>
      <c r="E52" s="1807"/>
      <c r="F52" s="1807"/>
      <c r="G52" s="1807"/>
      <c r="H52" s="1807"/>
      <c r="I52" s="1807"/>
      <c r="J52" s="1807"/>
      <c r="K52" s="1807"/>
      <c r="L52" s="1807"/>
      <c r="M52" s="1807"/>
      <c r="N52" s="1807"/>
      <c r="O52" s="1807"/>
      <c r="P52" s="1807"/>
      <c r="Q52" s="1807"/>
      <c r="R52" s="1807"/>
      <c r="S52" s="1807"/>
      <c r="T52" s="1807"/>
      <c r="U52" s="1807"/>
      <c r="V52" s="1807"/>
      <c r="W52" s="1807"/>
      <c r="X52" s="1807"/>
    </row>
    <row r="53" spans="1:42" ht="21.75" customHeight="1" x14ac:dyDescent="0.15"/>
  </sheetData>
  <sheetProtection password="B7BF" sheet="1" objects="1" scenarios="1"/>
  <mergeCells count="46">
    <mergeCell ref="C52:X52"/>
    <mergeCell ref="A49:B49"/>
    <mergeCell ref="A50:B50"/>
    <mergeCell ref="AJ32:AN32"/>
    <mergeCell ref="B33:B37"/>
    <mergeCell ref="B38:B40"/>
    <mergeCell ref="B41:B45"/>
    <mergeCell ref="B46:B48"/>
    <mergeCell ref="Y32:AH32"/>
    <mergeCell ref="C51:AO51"/>
    <mergeCell ref="A31:B31"/>
    <mergeCell ref="C31:J31"/>
    <mergeCell ref="M31:S31"/>
    <mergeCell ref="C32:L32"/>
    <mergeCell ref="N32:W32"/>
    <mergeCell ref="A23:B23"/>
    <mergeCell ref="A24:B24"/>
    <mergeCell ref="A27:AP27"/>
    <mergeCell ref="M29:N29"/>
    <mergeCell ref="O29:W29"/>
    <mergeCell ref="X29:Y29"/>
    <mergeCell ref="Z29:AH29"/>
    <mergeCell ref="AJ29:AK29"/>
    <mergeCell ref="AL29:AM29"/>
    <mergeCell ref="B29:L29"/>
    <mergeCell ref="C25:AO25"/>
    <mergeCell ref="C26:AO26"/>
    <mergeCell ref="AJ6:AN6"/>
    <mergeCell ref="B7:B11"/>
    <mergeCell ref="B12:B14"/>
    <mergeCell ref="B15:B19"/>
    <mergeCell ref="B20:B22"/>
    <mergeCell ref="Y6:AH6"/>
    <mergeCell ref="A5:B5"/>
    <mergeCell ref="C5:J5"/>
    <mergeCell ref="M5:S5"/>
    <mergeCell ref="C6:L6"/>
    <mergeCell ref="N6:W6"/>
    <mergeCell ref="A1:AP1"/>
    <mergeCell ref="M3:N3"/>
    <mergeCell ref="O3:W3"/>
    <mergeCell ref="X3:Y3"/>
    <mergeCell ref="Z3:AH3"/>
    <mergeCell ref="AJ3:AK3"/>
    <mergeCell ref="AL3:AM3"/>
    <mergeCell ref="B3:L3"/>
  </mergeCells>
  <phoneticPr fontId="2"/>
  <printOptions horizontalCentered="1"/>
  <pageMargins left="0.19685039370078741" right="0.19685039370078741" top="0.59055118110236227" bottom="0.19685039370078741" header="0" footer="0"/>
  <pageSetup paperSize="9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V39"/>
  <sheetViews>
    <sheetView showRowColHeaders="0" view="pageBreakPreview" topLeftCell="C1" zoomScaleSheetLayoutView="100" workbookViewId="0">
      <selection activeCell="CA7" sqref="CA7"/>
    </sheetView>
  </sheetViews>
  <sheetFormatPr defaultColWidth="3" defaultRowHeight="21" customHeight="1" x14ac:dyDescent="0.2"/>
  <cols>
    <col min="1" max="1" width="3.125" style="399" hidden="1" customWidth="1"/>
    <col min="2" max="2" width="4.125" style="399" hidden="1" customWidth="1"/>
    <col min="3" max="3" width="6" style="272" bestFit="1" customWidth="1"/>
    <col min="4" max="4" width="9" style="272" customWidth="1"/>
    <col min="5" max="10" width="6" style="272" customWidth="1"/>
    <col min="11" max="11" width="5" style="272" customWidth="1"/>
    <col min="12" max="12" width="5" style="519" bestFit="1" customWidth="1"/>
    <col min="13" max="15" width="6" style="397" customWidth="1"/>
    <col min="16" max="16" width="3.625" style="272" hidden="1" customWidth="1"/>
    <col min="17" max="17" width="5.125" style="270" hidden="1" customWidth="1"/>
    <col min="18" max="18" width="6" style="272" customWidth="1"/>
    <col min="19" max="19" width="9" style="272" customWidth="1"/>
    <col min="20" max="25" width="6" style="272" customWidth="1"/>
    <col min="26" max="27" width="5" style="272" customWidth="1"/>
    <col min="28" max="28" width="6" style="272" customWidth="1"/>
    <col min="29" max="29" width="3" style="272" customWidth="1"/>
    <col min="30" max="31" width="3" style="272"/>
    <col min="32" max="32" width="3" style="272" customWidth="1"/>
    <col min="33" max="49" width="3" style="403" hidden="1" customWidth="1"/>
    <col min="50" max="72" width="3" style="272" hidden="1" customWidth="1"/>
    <col min="73" max="74" width="3" style="402" hidden="1" customWidth="1"/>
    <col min="75" max="75" width="3" style="272" customWidth="1"/>
    <col min="76" max="16384" width="3" style="272"/>
  </cols>
  <sheetData>
    <row r="1" spans="1:74" ht="27" customHeight="1" x14ac:dyDescent="0.2">
      <c r="C1" s="497" t="s">
        <v>950</v>
      </c>
      <c r="D1" s="1783" t="str">
        <f>IF(GameSheet!$C$2="","",GameSheet!$C$2)</f>
        <v>河渕杯争奪 第 18 回レディースカップ 
兼 2019 オータムレディースカップ</v>
      </c>
      <c r="E1" s="1783"/>
      <c r="F1" s="1783"/>
      <c r="G1" s="1783"/>
      <c r="H1" s="1783"/>
      <c r="I1" s="1783"/>
      <c r="J1" s="1783"/>
      <c r="K1" s="1783"/>
      <c r="L1" s="1783"/>
      <c r="M1" s="1783"/>
      <c r="N1" s="522"/>
      <c r="O1" s="522"/>
      <c r="P1" s="522"/>
      <c r="Q1" s="522"/>
      <c r="R1" s="1819" t="str">
        <f>IF(GameSheet!$F$4="","",GameSheet!$F$4)</f>
        <v>道路建設ペリグリン</v>
      </c>
      <c r="S1" s="1819"/>
      <c r="T1" s="1819"/>
      <c r="U1" s="1819"/>
      <c r="V1" s="271" t="s">
        <v>608</v>
      </c>
      <c r="W1" s="1819" t="str">
        <f>IF(GameSheet!$F$31="","",GameSheet!$F$31)&amp;")"</f>
        <v>TOYOTA CYGNUS)</v>
      </c>
      <c r="X1" s="1819"/>
      <c r="Y1" s="1819"/>
      <c r="Z1" s="1819"/>
      <c r="AA1" s="521"/>
      <c r="AB1" s="522"/>
      <c r="AC1" s="522"/>
      <c r="AD1" s="388"/>
      <c r="AJ1" s="404" t="s">
        <v>948</v>
      </c>
      <c r="AK1" s="405">
        <f>GameSheet!BH70</f>
        <v>0.625</v>
      </c>
    </row>
    <row r="2" spans="1:74" ht="15" customHeight="1" x14ac:dyDescent="0.2">
      <c r="C2" s="270" t="s">
        <v>932</v>
      </c>
      <c r="D2" s="1810" t="str">
        <f>IF(GameSheet!$AA$2="","",GameSheet!$AA$2)</f>
        <v>2019年9月14日(土)</v>
      </c>
      <c r="E2" s="1810"/>
      <c r="F2" s="1810"/>
      <c r="G2" s="270" t="s">
        <v>933</v>
      </c>
      <c r="H2" s="1820" t="str">
        <f>IF(GameSheet!$Q$2="","",GameSheet!$Q$2)</f>
        <v>ダイナックス
沼ノ端アイスアリーナ</v>
      </c>
      <c r="I2" s="1820"/>
      <c r="J2" s="1820"/>
      <c r="K2" s="1820"/>
      <c r="L2" s="1820"/>
      <c r="M2" s="1820"/>
      <c r="P2" s="388"/>
      <c r="Q2" s="388"/>
      <c r="R2" s="388"/>
      <c r="S2" s="388"/>
      <c r="T2" s="388"/>
      <c r="U2" s="388"/>
      <c r="V2" s="388"/>
      <c r="W2" s="388"/>
      <c r="X2" s="388"/>
      <c r="Y2" s="270" t="s">
        <v>577</v>
      </c>
      <c r="Z2" s="498" t="str">
        <f>IF(GameSheet!$AS$2="","",GameSheet!$AS$2)&amp;")"</f>
        <v>1)</v>
      </c>
      <c r="AA2" s="498"/>
      <c r="AB2" s="388"/>
      <c r="AC2" s="388"/>
      <c r="AD2" s="388"/>
      <c r="AJ2" s="406" t="s">
        <v>949</v>
      </c>
      <c r="AK2" s="407">
        <f>GameSheet!BH71</f>
        <v>0.20833333333333334</v>
      </c>
      <c r="AL2" s="408"/>
    </row>
    <row r="3" spans="1:74" ht="21" customHeight="1" thickBot="1" x14ac:dyDescent="0.25">
      <c r="C3" s="1815" t="str">
        <f>CONCATENATE("【",GameMember!B2,"】")</f>
        <v>【道路建設ペリグリン】</v>
      </c>
      <c r="D3" s="1815"/>
      <c r="E3" s="1815"/>
      <c r="F3" s="1815"/>
      <c r="G3" s="1815"/>
      <c r="H3" s="1815"/>
      <c r="I3" s="1815"/>
      <c r="J3" s="1815"/>
      <c r="K3" s="1815"/>
      <c r="L3" s="513"/>
      <c r="R3" s="1815" t="str">
        <f>CONCATENATE("【",GameMember!L2,"】")</f>
        <v>【TOYOTA CYGNUS】</v>
      </c>
      <c r="S3" s="1815"/>
      <c r="T3" s="1815"/>
      <c r="U3" s="1815"/>
      <c r="V3" s="1815"/>
      <c r="W3" s="1815"/>
      <c r="X3" s="1815"/>
      <c r="Y3" s="1815"/>
      <c r="Z3" s="1815"/>
      <c r="AA3" s="508"/>
      <c r="AL3" s="408"/>
    </row>
    <row r="4" spans="1:74" ht="21" customHeight="1" thickBot="1" x14ac:dyDescent="0.25">
      <c r="A4" s="400" t="s">
        <v>936</v>
      </c>
      <c r="B4" s="400" t="s">
        <v>937</v>
      </c>
      <c r="C4" s="398" t="s">
        <v>941</v>
      </c>
      <c r="D4" s="524" t="s">
        <v>249</v>
      </c>
      <c r="E4" s="1816" t="s">
        <v>934</v>
      </c>
      <c r="F4" s="1817"/>
      <c r="G4" s="1817"/>
      <c r="H4" s="1817"/>
      <c r="I4" s="1817"/>
      <c r="J4" s="1817"/>
      <c r="K4" s="509" t="s">
        <v>935</v>
      </c>
      <c r="L4" s="583" t="s">
        <v>1084</v>
      </c>
      <c r="M4" s="401"/>
      <c r="N4" s="433"/>
      <c r="O4" s="433"/>
      <c r="P4" s="400" t="s">
        <v>936</v>
      </c>
      <c r="Q4" s="400" t="s">
        <v>937</v>
      </c>
      <c r="R4" s="398" t="s">
        <v>590</v>
      </c>
      <c r="S4" s="524" t="s">
        <v>249</v>
      </c>
      <c r="T4" s="1816" t="s">
        <v>934</v>
      </c>
      <c r="U4" s="1817"/>
      <c r="V4" s="1817"/>
      <c r="W4" s="1817"/>
      <c r="X4" s="1817"/>
      <c r="Y4" s="1817"/>
      <c r="Z4" s="515" t="s">
        <v>935</v>
      </c>
      <c r="AA4" s="583" t="s">
        <v>1084</v>
      </c>
      <c r="AB4" s="372"/>
      <c r="AC4" s="372"/>
      <c r="AD4" s="372"/>
      <c r="AE4" s="309"/>
      <c r="AG4" s="409"/>
      <c r="AH4" s="410" t="s">
        <v>938</v>
      </c>
      <c r="AI4" s="411" t="s">
        <v>939</v>
      </c>
      <c r="AJ4" s="412" t="s">
        <v>940</v>
      </c>
      <c r="AK4" s="523"/>
      <c r="AL4" s="1814" t="s">
        <v>942</v>
      </c>
      <c r="AM4" s="1812"/>
      <c r="AN4" s="1812"/>
      <c r="AO4" s="1812"/>
      <c r="AP4" s="1812"/>
      <c r="AQ4" s="1813"/>
      <c r="AR4" s="1811" t="s">
        <v>944</v>
      </c>
      <c r="AS4" s="1812"/>
      <c r="AT4" s="1812"/>
      <c r="AU4" s="1812"/>
      <c r="AV4" s="1812"/>
      <c r="AW4" s="1813"/>
      <c r="BA4" s="409"/>
      <c r="BB4" s="410" t="s">
        <v>938</v>
      </c>
      <c r="BC4" s="411" t="s">
        <v>939</v>
      </c>
      <c r="BD4" s="412" t="s">
        <v>940</v>
      </c>
      <c r="BE4" s="523"/>
      <c r="BF4" s="1811" t="s">
        <v>943</v>
      </c>
      <c r="BG4" s="1812"/>
      <c r="BH4" s="1812"/>
      <c r="BI4" s="1812"/>
      <c r="BJ4" s="1812"/>
      <c r="BK4" s="1813"/>
      <c r="BL4" s="1811" t="s">
        <v>945</v>
      </c>
      <c r="BM4" s="1812"/>
      <c r="BN4" s="1812"/>
      <c r="BO4" s="1812"/>
      <c r="BP4" s="1812"/>
      <c r="BQ4" s="1813"/>
      <c r="BU4" s="565" t="s">
        <v>531</v>
      </c>
      <c r="BV4" s="565" t="s">
        <v>532</v>
      </c>
    </row>
    <row r="5" spans="1:74" ht="21" customHeight="1" x14ac:dyDescent="0.15">
      <c r="A5" s="399" t="str">
        <f>IF(K5="(+)",COUNTIF($K$5:K5,"(+)"),"")</f>
        <v/>
      </c>
      <c r="B5" s="399" t="str">
        <f>IF(K5="(-)",COUNTIF($K$5:K5,"(-)"),"")</f>
        <v/>
      </c>
      <c r="C5" s="373"/>
      <c r="D5" s="374"/>
      <c r="E5" s="385"/>
      <c r="F5" s="386"/>
      <c r="G5" s="386"/>
      <c r="H5" s="386"/>
      <c r="I5" s="386"/>
      <c r="J5" s="387"/>
      <c r="K5" s="510"/>
      <c r="L5" s="584"/>
      <c r="M5" s="568" t="str">
        <f>IF(A5&lt;&gt;"",K5&amp;A5,IF(B5&lt;&gt;"",K5&amp;B5,""))</f>
        <v/>
      </c>
      <c r="N5" s="569"/>
      <c r="O5" s="569"/>
      <c r="P5" s="399" t="str">
        <f>IF(Z5="(+)",COUNTIF($Z5:Z$5,"(+)"),"")</f>
        <v/>
      </c>
      <c r="Q5" s="399" t="str">
        <f>IF(Z5="(-)",COUNTIF($Z5:Z$5,"(-)"),"")</f>
        <v/>
      </c>
      <c r="R5" s="566" t="str">
        <f t="shared" ref="R5:R28" si="0">IF(C5="","",C5)</f>
        <v/>
      </c>
      <c r="S5" s="567" t="str">
        <f t="shared" ref="S5:S28" si="1">IF(D5="","",D5)</f>
        <v/>
      </c>
      <c r="T5" s="385"/>
      <c r="U5" s="386"/>
      <c r="V5" s="386"/>
      <c r="W5" s="386"/>
      <c r="X5" s="386"/>
      <c r="Y5" s="387"/>
      <c r="Z5" s="570" t="str">
        <f>IF(K5="","",IF(K5="(+)","(-)",IF(K5="(-)","(+)")))</f>
        <v/>
      </c>
      <c r="AA5" s="584"/>
      <c r="AB5" s="568" t="str">
        <f>IF(P5&lt;&gt;"",Z5&amp;P5,IF(Q5&lt;&gt;"",Z5&amp;Q5,""))</f>
        <v/>
      </c>
      <c r="AC5" s="282"/>
      <c r="AD5" s="282"/>
      <c r="AE5" s="309"/>
      <c r="AG5" s="413">
        <v>1</v>
      </c>
      <c r="AH5" s="424" t="str">
        <f t="shared" ref="AH5:AH24" si="2">IFERROR(VLOOKUP($AG5,$A$5:$J$28,1,FALSE),"")</f>
        <v/>
      </c>
      <c r="AI5" s="430" t="str">
        <f t="shared" ref="AI5:AI24" si="3">IFERROR(IF(C5="","",VLOOKUP($AG5,$A$5:$J$28,3,FALSE)),"")</f>
        <v/>
      </c>
      <c r="AJ5" s="427" t="str">
        <f t="shared" ref="AJ5:AJ23" si="4">IFERROR(IF(D5="","",VLOOKUP($AG5,$A$5:$J$28,4,FALSE)),"")</f>
        <v/>
      </c>
      <c r="AK5" s="414" t="str">
        <f>IF(AI5="","",IF(AI5=0,"",IF(AI5=1,$AK$1-AJ5,IF(AI5=2,$AK$1*2-AJ5,IF(AI5=3,$AK$1*3-AJ5,IF(AI5="OT",$AK$1*3+$AK$2-AJ5))))))</f>
        <v/>
      </c>
      <c r="AL5" s="415" t="str">
        <f t="shared" ref="AL5:AL23" si="5">IFERROR(IF(AH5="","",VLOOKUP($AG5,$A$5:$J$28,5,FALSE)),"")</f>
        <v/>
      </c>
      <c r="AM5" s="417" t="str">
        <f t="shared" ref="AM5:AM23" si="6">IFERROR(IF(AH5="","",VLOOKUP($AG5,$A$5:$J$28,6,FALSE)),"")</f>
        <v/>
      </c>
      <c r="AN5" s="417" t="str">
        <f t="shared" ref="AN5:AN28" si="7">IFERROR(IF(AH5="","",VLOOKUP($AG5,$A$5:$J$28,7,FALSE)),"")</f>
        <v/>
      </c>
      <c r="AO5" s="417" t="str">
        <f t="shared" ref="AO5:AO28" si="8">IFERROR(IF(AH5="","",VLOOKUP($AG5,$A$5:$J$28,8,FALSE)),"")</f>
        <v/>
      </c>
      <c r="AP5" s="417" t="str">
        <f t="shared" ref="AP5:AP28" si="9">IFERROR(IF(AH5="","",VLOOKUP($AG5,$A$5:$J$28,9,FALSE)),"")</f>
        <v/>
      </c>
      <c r="AQ5" s="418" t="str">
        <f t="shared" ref="AQ5:AQ28" si="10">IFERROR(IF(AH5="","",VLOOKUP($AG5,$A$5:$J$28,10,FALSE)),"")</f>
        <v/>
      </c>
      <c r="AR5" s="415" t="str">
        <f t="shared" ref="AR5:AR28" si="11">IFERROR(IF(AH5="","",VLOOKUP($AG5,$Q$5:$Y$28,4,FALSE)),"")</f>
        <v/>
      </c>
      <c r="AS5" s="417" t="str">
        <f t="shared" ref="AS5:AS28" si="12">IFERROR(IF(AH5="","",VLOOKUP($AG5,$Q$5:$Y$28,5,FALSE)),"")</f>
        <v/>
      </c>
      <c r="AT5" s="417" t="str">
        <f t="shared" ref="AT5:AT28" si="13">IFERROR(IF(AH5="","",VLOOKUP($AG5,$Q$5:$Y$28,6,FALSE)),"")</f>
        <v/>
      </c>
      <c r="AU5" s="417" t="str">
        <f t="shared" ref="AU5:AU28" si="14">IFERROR(IF(AH5="","",VLOOKUP($AG5,$Q$5:$Y$28,7,FALSE)),"")</f>
        <v/>
      </c>
      <c r="AV5" s="417" t="str">
        <f t="shared" ref="AV5:AV28" si="15">IFERROR(IF(AH5="","",VLOOKUP($AG5,$Q$5:$Y$28,8,FALSE)),"")</f>
        <v/>
      </c>
      <c r="AW5" s="418" t="str">
        <f t="shared" ref="AW5:AW28" si="16">IFERROR(IF(AH5="","",VLOOKUP($AG5,$Q$5:$Y$28,9,FALSE)),"")</f>
        <v/>
      </c>
      <c r="BA5" s="413">
        <v>1</v>
      </c>
      <c r="BB5" s="424" t="str">
        <f t="shared" ref="BB5:BB23" si="17">IFERROR(VLOOKUP($BA5,$P$5:$Y$28,1,FALSE),"")</f>
        <v/>
      </c>
      <c r="BC5" s="434" t="str">
        <f t="shared" ref="BC5:BC23" si="18">IFERROR(IF(R5="","",VLOOKUP($BA5,$P$5:$Y$28,3,FALSE)),"")</f>
        <v/>
      </c>
      <c r="BD5" s="427" t="str">
        <f t="shared" ref="BD5:BD23" si="19">IFERROR(IF(S5="","",VLOOKUP($BA5,$P$5:$Y$28,4,FALSE)),"")</f>
        <v/>
      </c>
      <c r="BE5" s="414" t="str">
        <f t="shared" ref="BE5:BE23" si="20">IF(BC5="","",IF(BC5=0,"",IF(BC5=1,$AK$1-BD5,IF(BC5=2,$AK$1*2-BD5,IF(BC5=3,$AK$1*3-BD5,IF(BC5="OT",$AK$1*3+$AK$2-BD5))))))</f>
        <v/>
      </c>
      <c r="BF5" s="415" t="str">
        <f t="shared" ref="BF5:BF28" si="21">IFERROR(IF(BB5="","",VLOOKUP($BA5,$P$5:$Y$28,5,FALSE)),"")</f>
        <v/>
      </c>
      <c r="BG5" s="417" t="str">
        <f t="shared" ref="BG5:BG28" si="22">IFERROR(IF(BB5="","",VLOOKUP($BA5,$P$5:$Y$28,6,FALSE)),"")</f>
        <v/>
      </c>
      <c r="BH5" s="417" t="str">
        <f t="shared" ref="BH5:BH28" si="23">IFERROR(IF(BB5="","",VLOOKUP($BA5,$P$5:$Y$28,7,FALSE)),"")</f>
        <v/>
      </c>
      <c r="BI5" s="417" t="str">
        <f t="shared" ref="BI5:BI28" si="24">IFERROR(IF(BB5="","",VLOOKUP($BA5,$P$5:$Y$28,8,FALSE)),"")</f>
        <v/>
      </c>
      <c r="BJ5" s="417" t="str">
        <f t="shared" ref="BJ5:BJ28" si="25">IFERROR(IF(BB5="","",VLOOKUP($BA5,$P$5:$Y$28,9,FALSE)),"")</f>
        <v/>
      </c>
      <c r="BK5" s="418" t="str">
        <f t="shared" ref="BK5:BK28" si="26">IFERROR(IF(BB5="","",VLOOKUP($BA5,$P$5:$Y$28,10,FALSE)),"")</f>
        <v/>
      </c>
      <c r="BL5" s="415" t="str">
        <f t="shared" ref="BL5:BL28" si="27">IFERROR(IF(BB5="","",VLOOKUP($BA5,$B$5:$J$28,4,FALSE)),"")</f>
        <v/>
      </c>
      <c r="BM5" s="417" t="str">
        <f t="shared" ref="BM5:BM28" si="28">IFERROR(IF(BB5="","",VLOOKUP($BA5,$B$5:$J$28,5,FALSE)),"")</f>
        <v/>
      </c>
      <c r="BN5" s="417" t="str">
        <f t="shared" ref="BN5:BN28" si="29">IFERROR(IF(BB5="","",VLOOKUP($BA5,$B$5:$J$28,6,FALSE)),"")</f>
        <v/>
      </c>
      <c r="BO5" s="417" t="str">
        <f t="shared" ref="BO5:BO28" si="30">IFERROR(IF(BB5="","",VLOOKUP($BA5,$B$5:$J$28,7,FALSE)),"")</f>
        <v/>
      </c>
      <c r="BP5" s="417" t="str">
        <f t="shared" ref="BP5:BP28" si="31">IFERROR(IF(BB5="","",VLOOKUP($BA5,$B$5:$J$28,8,FALSE)),"")</f>
        <v/>
      </c>
      <c r="BQ5" s="418" t="str">
        <f t="shared" ref="BQ5:BQ28" si="32">IFERROR(IF(BB5="","",VLOOKUP($BA5,$B$5:$J$28,9,FALSE)),"")</f>
        <v/>
      </c>
      <c r="BU5" s="571" t="s">
        <v>3</v>
      </c>
      <c r="BV5" s="572" t="s">
        <v>3</v>
      </c>
    </row>
    <row r="6" spans="1:74" ht="21" customHeight="1" x14ac:dyDescent="0.15">
      <c r="A6" s="399" t="str">
        <f>IF(K6="(+)",COUNTIF($K$5:K6,"(+)"),"")</f>
        <v/>
      </c>
      <c r="B6" s="399" t="str">
        <f>IF(K6="(-)",COUNTIF($K$5:K6,"(-)"),"")</f>
        <v/>
      </c>
      <c r="C6" s="375"/>
      <c r="D6" s="376"/>
      <c r="E6" s="377"/>
      <c r="F6" s="378"/>
      <c r="G6" s="378"/>
      <c r="H6" s="378"/>
      <c r="I6" s="378"/>
      <c r="J6" s="379"/>
      <c r="K6" s="511"/>
      <c r="L6" s="514"/>
      <c r="M6" s="568" t="str">
        <f t="shared" ref="M6:M28" si="33">IF(A6&lt;&gt;"",K6&amp;A6,IF(B6&lt;&gt;"",K6&amp;B6,""))</f>
        <v/>
      </c>
      <c r="N6" s="569"/>
      <c r="O6" s="569"/>
      <c r="P6" s="399" t="str">
        <f>IF(Z6="(+)",COUNTIF($Z$5:Z6,"(+)"),"")</f>
        <v/>
      </c>
      <c r="Q6" s="399" t="str">
        <f>IF(Z6="(-)",COUNTIF($Z$5:Z6,"(-)"),"")</f>
        <v/>
      </c>
      <c r="R6" s="573" t="str">
        <f t="shared" si="0"/>
        <v/>
      </c>
      <c r="S6" s="574" t="str">
        <f t="shared" si="1"/>
        <v/>
      </c>
      <c r="T6" s="377"/>
      <c r="U6" s="378"/>
      <c r="V6" s="378"/>
      <c r="W6" s="378"/>
      <c r="X6" s="378"/>
      <c r="Y6" s="379"/>
      <c r="Z6" s="575" t="str">
        <f t="shared" ref="Z6:Z28" si="34">IF(K6="","",IF(K6="(+)","(-)",IF(K6="(-)","(+)")))</f>
        <v/>
      </c>
      <c r="AA6" s="514"/>
      <c r="AB6" s="568" t="str">
        <f t="shared" ref="AB6:AB28" si="35">IF(P6&lt;&gt;"",Z6&amp;P6,IF(Q6&lt;&gt;"",Z6&amp;Q6,""))</f>
        <v/>
      </c>
      <c r="AC6" s="282"/>
      <c r="AD6" s="282"/>
      <c r="AE6" s="309"/>
      <c r="AG6" s="413">
        <v>2</v>
      </c>
      <c r="AH6" s="425" t="str">
        <f t="shared" si="2"/>
        <v/>
      </c>
      <c r="AI6" s="431" t="str">
        <f t="shared" si="3"/>
        <v/>
      </c>
      <c r="AJ6" s="428" t="str">
        <f t="shared" si="4"/>
        <v/>
      </c>
      <c r="AK6" s="416" t="str">
        <f t="shared" ref="AK6:AK23" si="36">IF(AI6="","",IF(AI6=0,"",IF(AI6=1,$AK$1-AJ6,IF(AI6=2,$AK$1*2-AJ6,IF(AI6=3,$AK$1*3-AJ6,IF(AI6="OT",$AK$1*3+$AK$2-AJ6))))))</f>
        <v/>
      </c>
      <c r="AL6" s="415" t="str">
        <f t="shared" si="5"/>
        <v/>
      </c>
      <c r="AM6" s="417" t="str">
        <f t="shared" si="6"/>
        <v/>
      </c>
      <c r="AN6" s="417" t="str">
        <f t="shared" si="7"/>
        <v/>
      </c>
      <c r="AO6" s="417" t="str">
        <f t="shared" si="8"/>
        <v/>
      </c>
      <c r="AP6" s="417" t="str">
        <f t="shared" si="9"/>
        <v/>
      </c>
      <c r="AQ6" s="418" t="str">
        <f t="shared" si="10"/>
        <v/>
      </c>
      <c r="AR6" s="415" t="str">
        <f t="shared" si="11"/>
        <v/>
      </c>
      <c r="AS6" s="417" t="str">
        <f t="shared" si="12"/>
        <v/>
      </c>
      <c r="AT6" s="417" t="str">
        <f t="shared" si="13"/>
        <v/>
      </c>
      <c r="AU6" s="417" t="str">
        <f t="shared" si="14"/>
        <v/>
      </c>
      <c r="AV6" s="417" t="str">
        <f t="shared" si="15"/>
        <v/>
      </c>
      <c r="AW6" s="418" t="str">
        <f t="shared" si="16"/>
        <v/>
      </c>
      <c r="BA6" s="413">
        <v>2</v>
      </c>
      <c r="BB6" s="425" t="str">
        <f t="shared" si="17"/>
        <v/>
      </c>
      <c r="BC6" s="431" t="str">
        <f t="shared" si="18"/>
        <v/>
      </c>
      <c r="BD6" s="428" t="str">
        <f t="shared" si="19"/>
        <v/>
      </c>
      <c r="BE6" s="416" t="str">
        <f t="shared" si="20"/>
        <v/>
      </c>
      <c r="BF6" s="415" t="str">
        <f t="shared" si="21"/>
        <v/>
      </c>
      <c r="BG6" s="417" t="str">
        <f t="shared" si="22"/>
        <v/>
      </c>
      <c r="BH6" s="417" t="str">
        <f t="shared" si="23"/>
        <v/>
      </c>
      <c r="BI6" s="417" t="str">
        <f t="shared" si="24"/>
        <v/>
      </c>
      <c r="BJ6" s="417" t="str">
        <f t="shared" si="25"/>
        <v/>
      </c>
      <c r="BK6" s="418" t="str">
        <f t="shared" si="26"/>
        <v/>
      </c>
      <c r="BL6" s="415" t="str">
        <f t="shared" si="27"/>
        <v/>
      </c>
      <c r="BM6" s="417" t="str">
        <f t="shared" si="28"/>
        <v/>
      </c>
      <c r="BN6" s="417" t="str">
        <f t="shared" si="29"/>
        <v/>
      </c>
      <c r="BO6" s="417" t="str">
        <f t="shared" si="30"/>
        <v/>
      </c>
      <c r="BP6" s="417" t="str">
        <f t="shared" si="31"/>
        <v/>
      </c>
      <c r="BQ6" s="418" t="str">
        <f t="shared" si="32"/>
        <v/>
      </c>
      <c r="BU6" s="576">
        <f>IF(GameSheet!A7="","",GameSheet!A7)</f>
        <v>33</v>
      </c>
      <c r="BV6" s="577">
        <f>IF(GameSheet!A34="","",GameSheet!A34)</f>
        <v>1</v>
      </c>
    </row>
    <row r="7" spans="1:74" ht="21" customHeight="1" x14ac:dyDescent="0.15">
      <c r="A7" s="399" t="str">
        <f>IF(K7="(+)",COUNTIF($K$5:K7,"(+)"),"")</f>
        <v/>
      </c>
      <c r="B7" s="399" t="str">
        <f>IF(K7="(-)",COUNTIF($K$5:K7,"(-)"),"")</f>
        <v/>
      </c>
      <c r="C7" s="375"/>
      <c r="D7" s="376"/>
      <c r="E7" s="377"/>
      <c r="F7" s="378"/>
      <c r="G7" s="378"/>
      <c r="H7" s="378"/>
      <c r="I7" s="378"/>
      <c r="J7" s="379"/>
      <c r="K7" s="511"/>
      <c r="L7" s="514"/>
      <c r="M7" s="568" t="str">
        <f t="shared" si="33"/>
        <v/>
      </c>
      <c r="N7" s="569"/>
      <c r="O7" s="569"/>
      <c r="P7" s="399" t="str">
        <f>IF(Z7="(+)",COUNTIF($Z$5:Z7,"(+)"),"")</f>
        <v/>
      </c>
      <c r="Q7" s="399" t="str">
        <f>IF(Z7="(-)",COUNTIF($Z$5:Z7,"(-)"),"")</f>
        <v/>
      </c>
      <c r="R7" s="573" t="str">
        <f t="shared" si="0"/>
        <v/>
      </c>
      <c r="S7" s="574" t="str">
        <f t="shared" si="1"/>
        <v/>
      </c>
      <c r="T7" s="377"/>
      <c r="U7" s="378"/>
      <c r="V7" s="378"/>
      <c r="W7" s="378"/>
      <c r="X7" s="378"/>
      <c r="Y7" s="379"/>
      <c r="Z7" s="575" t="str">
        <f t="shared" si="34"/>
        <v/>
      </c>
      <c r="AA7" s="514"/>
      <c r="AB7" s="568" t="str">
        <f t="shared" si="35"/>
        <v/>
      </c>
      <c r="AC7" s="282"/>
      <c r="AD7" s="282"/>
      <c r="AE7" s="309"/>
      <c r="AG7" s="413">
        <v>3</v>
      </c>
      <c r="AH7" s="425" t="str">
        <f t="shared" si="2"/>
        <v/>
      </c>
      <c r="AI7" s="431" t="str">
        <f t="shared" si="3"/>
        <v/>
      </c>
      <c r="AJ7" s="428" t="str">
        <f t="shared" si="4"/>
        <v/>
      </c>
      <c r="AK7" s="416" t="str">
        <f t="shared" si="36"/>
        <v/>
      </c>
      <c r="AL7" s="415" t="str">
        <f t="shared" si="5"/>
        <v/>
      </c>
      <c r="AM7" s="417" t="str">
        <f t="shared" si="6"/>
        <v/>
      </c>
      <c r="AN7" s="417" t="str">
        <f t="shared" si="7"/>
        <v/>
      </c>
      <c r="AO7" s="417" t="str">
        <f t="shared" si="8"/>
        <v/>
      </c>
      <c r="AP7" s="417" t="str">
        <f t="shared" si="9"/>
        <v/>
      </c>
      <c r="AQ7" s="418" t="str">
        <f t="shared" si="10"/>
        <v/>
      </c>
      <c r="AR7" s="415" t="str">
        <f t="shared" si="11"/>
        <v/>
      </c>
      <c r="AS7" s="417" t="str">
        <f t="shared" si="12"/>
        <v/>
      </c>
      <c r="AT7" s="417" t="str">
        <f t="shared" si="13"/>
        <v/>
      </c>
      <c r="AU7" s="417" t="str">
        <f t="shared" si="14"/>
        <v/>
      </c>
      <c r="AV7" s="417" t="str">
        <f t="shared" si="15"/>
        <v/>
      </c>
      <c r="AW7" s="418" t="str">
        <f t="shared" si="16"/>
        <v/>
      </c>
      <c r="BA7" s="413">
        <v>3</v>
      </c>
      <c r="BB7" s="425" t="str">
        <f t="shared" si="17"/>
        <v/>
      </c>
      <c r="BC7" s="431" t="str">
        <f t="shared" si="18"/>
        <v/>
      </c>
      <c r="BD7" s="428" t="str">
        <f t="shared" si="19"/>
        <v/>
      </c>
      <c r="BE7" s="416" t="str">
        <f t="shared" si="20"/>
        <v/>
      </c>
      <c r="BF7" s="415" t="str">
        <f t="shared" si="21"/>
        <v/>
      </c>
      <c r="BG7" s="417" t="str">
        <f t="shared" si="22"/>
        <v/>
      </c>
      <c r="BH7" s="417" t="str">
        <f t="shared" si="23"/>
        <v/>
      </c>
      <c r="BI7" s="417" t="str">
        <f t="shared" si="24"/>
        <v/>
      </c>
      <c r="BJ7" s="417" t="str">
        <f t="shared" si="25"/>
        <v/>
      </c>
      <c r="BK7" s="418" t="str">
        <f t="shared" si="26"/>
        <v/>
      </c>
      <c r="BL7" s="415" t="str">
        <f t="shared" si="27"/>
        <v/>
      </c>
      <c r="BM7" s="417" t="str">
        <f t="shared" si="28"/>
        <v/>
      </c>
      <c r="BN7" s="417" t="str">
        <f t="shared" si="29"/>
        <v/>
      </c>
      <c r="BO7" s="417" t="str">
        <f t="shared" si="30"/>
        <v/>
      </c>
      <c r="BP7" s="417" t="str">
        <f t="shared" si="31"/>
        <v/>
      </c>
      <c r="BQ7" s="418" t="str">
        <f t="shared" si="32"/>
        <v/>
      </c>
      <c r="BU7" s="576">
        <f>IF(GameSheet!A8="","",GameSheet!A8)</f>
        <v>44</v>
      </c>
      <c r="BV7" s="577">
        <f>IF(GameSheet!A35="","",GameSheet!A35)</f>
        <v>22</v>
      </c>
    </row>
    <row r="8" spans="1:74" ht="21" customHeight="1" x14ac:dyDescent="0.15">
      <c r="A8" s="399" t="str">
        <f>IF(K8="(+)",COUNTIF($K$5:K8,"(+)"),"")</f>
        <v/>
      </c>
      <c r="B8" s="399" t="str">
        <f>IF(K8="(-)",COUNTIF($K$5:K8,"(-)"),"")</f>
        <v/>
      </c>
      <c r="C8" s="375"/>
      <c r="D8" s="376"/>
      <c r="E8" s="377"/>
      <c r="F8" s="378"/>
      <c r="G8" s="378"/>
      <c r="H8" s="378"/>
      <c r="I8" s="378"/>
      <c r="J8" s="379"/>
      <c r="K8" s="511"/>
      <c r="L8" s="514"/>
      <c r="M8" s="568" t="str">
        <f t="shared" si="33"/>
        <v/>
      </c>
      <c r="N8" s="569"/>
      <c r="O8" s="569"/>
      <c r="P8" s="399" t="str">
        <f>IF(Z8="(+)",COUNTIF($Z$5:Z8,"(+)"),"")</f>
        <v/>
      </c>
      <c r="Q8" s="399" t="str">
        <f>IF(Z8="(-)",COUNTIF($Z$5:Z8,"(-)"),"")</f>
        <v/>
      </c>
      <c r="R8" s="573" t="str">
        <f t="shared" si="0"/>
        <v/>
      </c>
      <c r="S8" s="574" t="str">
        <f t="shared" si="1"/>
        <v/>
      </c>
      <c r="T8" s="377"/>
      <c r="U8" s="378"/>
      <c r="V8" s="378"/>
      <c r="W8" s="378"/>
      <c r="X8" s="378"/>
      <c r="Y8" s="379"/>
      <c r="Z8" s="575" t="str">
        <f t="shared" si="34"/>
        <v/>
      </c>
      <c r="AA8" s="514"/>
      <c r="AB8" s="568" t="str">
        <f t="shared" si="35"/>
        <v/>
      </c>
      <c r="AC8" s="282"/>
      <c r="AD8" s="282"/>
      <c r="AE8" s="309"/>
      <c r="AG8" s="413">
        <v>4</v>
      </c>
      <c r="AH8" s="425" t="str">
        <f t="shared" si="2"/>
        <v/>
      </c>
      <c r="AI8" s="431" t="str">
        <f t="shared" si="3"/>
        <v/>
      </c>
      <c r="AJ8" s="428" t="str">
        <f t="shared" si="4"/>
        <v/>
      </c>
      <c r="AK8" s="416" t="str">
        <f t="shared" si="36"/>
        <v/>
      </c>
      <c r="AL8" s="415" t="str">
        <f t="shared" si="5"/>
        <v/>
      </c>
      <c r="AM8" s="417" t="str">
        <f t="shared" si="6"/>
        <v/>
      </c>
      <c r="AN8" s="417" t="str">
        <f t="shared" si="7"/>
        <v/>
      </c>
      <c r="AO8" s="417" t="str">
        <f t="shared" si="8"/>
        <v/>
      </c>
      <c r="AP8" s="417" t="str">
        <f t="shared" si="9"/>
        <v/>
      </c>
      <c r="AQ8" s="418" t="str">
        <f t="shared" si="10"/>
        <v/>
      </c>
      <c r="AR8" s="415" t="str">
        <f t="shared" si="11"/>
        <v/>
      </c>
      <c r="AS8" s="417" t="str">
        <f t="shared" si="12"/>
        <v/>
      </c>
      <c r="AT8" s="417" t="str">
        <f t="shared" si="13"/>
        <v/>
      </c>
      <c r="AU8" s="417" t="str">
        <f t="shared" si="14"/>
        <v/>
      </c>
      <c r="AV8" s="417" t="str">
        <f t="shared" si="15"/>
        <v/>
      </c>
      <c r="AW8" s="418" t="str">
        <f t="shared" si="16"/>
        <v/>
      </c>
      <c r="BA8" s="413">
        <v>4</v>
      </c>
      <c r="BB8" s="425" t="str">
        <f t="shared" si="17"/>
        <v/>
      </c>
      <c r="BC8" s="431" t="str">
        <f t="shared" si="18"/>
        <v/>
      </c>
      <c r="BD8" s="428" t="str">
        <f t="shared" si="19"/>
        <v/>
      </c>
      <c r="BE8" s="416" t="str">
        <f t="shared" si="20"/>
        <v/>
      </c>
      <c r="BF8" s="415" t="str">
        <f t="shared" si="21"/>
        <v/>
      </c>
      <c r="BG8" s="417" t="str">
        <f t="shared" si="22"/>
        <v/>
      </c>
      <c r="BH8" s="417" t="str">
        <f t="shared" si="23"/>
        <v/>
      </c>
      <c r="BI8" s="417" t="str">
        <f t="shared" si="24"/>
        <v/>
      </c>
      <c r="BJ8" s="417" t="str">
        <f t="shared" si="25"/>
        <v/>
      </c>
      <c r="BK8" s="418" t="str">
        <f t="shared" si="26"/>
        <v/>
      </c>
      <c r="BL8" s="415" t="str">
        <f t="shared" si="27"/>
        <v/>
      </c>
      <c r="BM8" s="417" t="str">
        <f t="shared" si="28"/>
        <v/>
      </c>
      <c r="BN8" s="417" t="str">
        <f t="shared" si="29"/>
        <v/>
      </c>
      <c r="BO8" s="417" t="str">
        <f t="shared" si="30"/>
        <v/>
      </c>
      <c r="BP8" s="417" t="str">
        <f t="shared" si="31"/>
        <v/>
      </c>
      <c r="BQ8" s="418" t="str">
        <f t="shared" si="32"/>
        <v/>
      </c>
      <c r="BU8" s="576" t="str">
        <f>IF(GameSheet!A9="","",GameSheet!A9)</f>
        <v>-</v>
      </c>
      <c r="BV8" s="577" t="str">
        <f>IF(GameSheet!A36="","",GameSheet!A36)</f>
        <v>-</v>
      </c>
    </row>
    <row r="9" spans="1:74" ht="21" customHeight="1" x14ac:dyDescent="0.15">
      <c r="A9" s="399" t="str">
        <f>IF(K9="(+)",COUNTIF($K$5:K9,"(+)"),"")</f>
        <v/>
      </c>
      <c r="B9" s="399" t="str">
        <f>IF(K9="(-)",COUNTIF($K$5:K9,"(-)"),"")</f>
        <v/>
      </c>
      <c r="C9" s="375"/>
      <c r="D9" s="376"/>
      <c r="E9" s="377"/>
      <c r="F9" s="378"/>
      <c r="G9" s="378"/>
      <c r="H9" s="378"/>
      <c r="I9" s="378"/>
      <c r="J9" s="379"/>
      <c r="K9" s="511"/>
      <c r="L9" s="514"/>
      <c r="M9" s="568" t="str">
        <f t="shared" si="33"/>
        <v/>
      </c>
      <c r="N9" s="569"/>
      <c r="O9" s="569"/>
      <c r="P9" s="399" t="str">
        <f>IF(Z9="(+)",COUNTIF($Z$5:Z9,"(+)"),"")</f>
        <v/>
      </c>
      <c r="Q9" s="399" t="str">
        <f>IF(Z9="(-)",COUNTIF($Z$5:Z9,"(-)"),"")</f>
        <v/>
      </c>
      <c r="R9" s="573" t="str">
        <f t="shared" si="0"/>
        <v/>
      </c>
      <c r="S9" s="574" t="str">
        <f t="shared" si="1"/>
        <v/>
      </c>
      <c r="T9" s="377"/>
      <c r="U9" s="378"/>
      <c r="V9" s="378"/>
      <c r="W9" s="378"/>
      <c r="X9" s="378"/>
      <c r="Y9" s="379"/>
      <c r="Z9" s="575" t="str">
        <f t="shared" si="34"/>
        <v/>
      </c>
      <c r="AA9" s="514"/>
      <c r="AB9" s="568" t="str">
        <f t="shared" si="35"/>
        <v/>
      </c>
      <c r="AC9" s="282"/>
      <c r="AD9" s="282"/>
      <c r="AE9" s="309"/>
      <c r="AG9" s="413">
        <v>5</v>
      </c>
      <c r="AH9" s="425" t="str">
        <f t="shared" si="2"/>
        <v/>
      </c>
      <c r="AI9" s="431" t="str">
        <f t="shared" si="3"/>
        <v/>
      </c>
      <c r="AJ9" s="428" t="str">
        <f t="shared" si="4"/>
        <v/>
      </c>
      <c r="AK9" s="416" t="str">
        <f t="shared" si="36"/>
        <v/>
      </c>
      <c r="AL9" s="415" t="str">
        <f t="shared" si="5"/>
        <v/>
      </c>
      <c r="AM9" s="417" t="str">
        <f t="shared" si="6"/>
        <v/>
      </c>
      <c r="AN9" s="417" t="str">
        <f t="shared" si="7"/>
        <v/>
      </c>
      <c r="AO9" s="417" t="str">
        <f t="shared" si="8"/>
        <v/>
      </c>
      <c r="AP9" s="417" t="str">
        <f t="shared" si="9"/>
        <v/>
      </c>
      <c r="AQ9" s="418" t="str">
        <f t="shared" si="10"/>
        <v/>
      </c>
      <c r="AR9" s="415" t="str">
        <f t="shared" si="11"/>
        <v/>
      </c>
      <c r="AS9" s="417" t="str">
        <f t="shared" si="12"/>
        <v/>
      </c>
      <c r="AT9" s="417" t="str">
        <f t="shared" si="13"/>
        <v/>
      </c>
      <c r="AU9" s="417" t="str">
        <f t="shared" si="14"/>
        <v/>
      </c>
      <c r="AV9" s="417" t="str">
        <f t="shared" si="15"/>
        <v/>
      </c>
      <c r="AW9" s="418" t="str">
        <f t="shared" si="16"/>
        <v/>
      </c>
      <c r="BA9" s="413">
        <v>5</v>
      </c>
      <c r="BB9" s="425" t="str">
        <f t="shared" si="17"/>
        <v/>
      </c>
      <c r="BC9" s="431" t="str">
        <f t="shared" si="18"/>
        <v/>
      </c>
      <c r="BD9" s="428" t="str">
        <f t="shared" si="19"/>
        <v/>
      </c>
      <c r="BE9" s="416" t="str">
        <f t="shared" si="20"/>
        <v/>
      </c>
      <c r="BF9" s="415" t="str">
        <f t="shared" si="21"/>
        <v/>
      </c>
      <c r="BG9" s="417" t="str">
        <f t="shared" si="22"/>
        <v/>
      </c>
      <c r="BH9" s="417" t="str">
        <f t="shared" si="23"/>
        <v/>
      </c>
      <c r="BI9" s="417" t="str">
        <f t="shared" si="24"/>
        <v/>
      </c>
      <c r="BJ9" s="417" t="str">
        <f t="shared" si="25"/>
        <v/>
      </c>
      <c r="BK9" s="418" t="str">
        <f t="shared" si="26"/>
        <v/>
      </c>
      <c r="BL9" s="415" t="str">
        <f t="shared" si="27"/>
        <v/>
      </c>
      <c r="BM9" s="417" t="str">
        <f t="shared" si="28"/>
        <v/>
      </c>
      <c r="BN9" s="417" t="str">
        <f t="shared" si="29"/>
        <v/>
      </c>
      <c r="BO9" s="417" t="str">
        <f t="shared" si="30"/>
        <v/>
      </c>
      <c r="BP9" s="417" t="str">
        <f t="shared" si="31"/>
        <v/>
      </c>
      <c r="BQ9" s="418" t="str">
        <f t="shared" si="32"/>
        <v/>
      </c>
      <c r="BU9" s="576" t="str">
        <f>IF(GameSheet!A10="","",GameSheet!A10)</f>
        <v>-</v>
      </c>
      <c r="BV9" s="577" t="str">
        <f>IF(GameSheet!A37="","",GameSheet!A37)</f>
        <v>-</v>
      </c>
    </row>
    <row r="10" spans="1:74" ht="21" customHeight="1" x14ac:dyDescent="0.15">
      <c r="A10" s="399" t="str">
        <f>IF(K10="(+)",COUNTIF($K$5:K10,"(+)"),"")</f>
        <v/>
      </c>
      <c r="B10" s="399" t="str">
        <f>IF(K10="(-)",COUNTIF($K$5:K10,"(-)"),"")</f>
        <v/>
      </c>
      <c r="C10" s="375"/>
      <c r="D10" s="376"/>
      <c r="E10" s="377"/>
      <c r="F10" s="378"/>
      <c r="G10" s="378"/>
      <c r="H10" s="378"/>
      <c r="I10" s="378"/>
      <c r="J10" s="379"/>
      <c r="K10" s="511"/>
      <c r="L10" s="514"/>
      <c r="M10" s="568" t="str">
        <f t="shared" si="33"/>
        <v/>
      </c>
      <c r="N10" s="569"/>
      <c r="O10" s="569"/>
      <c r="P10" s="399" t="str">
        <f>IF(Z10="(+)",COUNTIF($Z$5:Z10,"(+)"),"")</f>
        <v/>
      </c>
      <c r="Q10" s="399" t="str">
        <f>IF(Z10="(-)",COUNTIF($Z$5:Z10,"(-)"),"")</f>
        <v/>
      </c>
      <c r="R10" s="573" t="str">
        <f t="shared" si="0"/>
        <v/>
      </c>
      <c r="S10" s="574" t="str">
        <f t="shared" si="1"/>
        <v/>
      </c>
      <c r="T10" s="377"/>
      <c r="U10" s="378"/>
      <c r="V10" s="378"/>
      <c r="W10" s="378"/>
      <c r="X10" s="378"/>
      <c r="Y10" s="379"/>
      <c r="Z10" s="575" t="str">
        <f t="shared" si="34"/>
        <v/>
      </c>
      <c r="AA10" s="514"/>
      <c r="AB10" s="568" t="str">
        <f t="shared" si="35"/>
        <v/>
      </c>
      <c r="AC10" s="282"/>
      <c r="AD10" s="282"/>
      <c r="AE10" s="309"/>
      <c r="AG10" s="413">
        <v>6</v>
      </c>
      <c r="AH10" s="425" t="str">
        <f t="shared" si="2"/>
        <v/>
      </c>
      <c r="AI10" s="431" t="str">
        <f t="shared" si="3"/>
        <v/>
      </c>
      <c r="AJ10" s="428" t="str">
        <f t="shared" si="4"/>
        <v/>
      </c>
      <c r="AK10" s="416" t="str">
        <f t="shared" si="36"/>
        <v/>
      </c>
      <c r="AL10" s="415" t="str">
        <f t="shared" si="5"/>
        <v/>
      </c>
      <c r="AM10" s="417" t="str">
        <f t="shared" si="6"/>
        <v/>
      </c>
      <c r="AN10" s="417" t="str">
        <f t="shared" si="7"/>
        <v/>
      </c>
      <c r="AO10" s="417" t="str">
        <f t="shared" si="8"/>
        <v/>
      </c>
      <c r="AP10" s="417" t="str">
        <f t="shared" si="9"/>
        <v/>
      </c>
      <c r="AQ10" s="418" t="str">
        <f t="shared" si="10"/>
        <v/>
      </c>
      <c r="AR10" s="415" t="str">
        <f t="shared" si="11"/>
        <v/>
      </c>
      <c r="AS10" s="417" t="str">
        <f t="shared" si="12"/>
        <v/>
      </c>
      <c r="AT10" s="417" t="str">
        <f t="shared" si="13"/>
        <v/>
      </c>
      <c r="AU10" s="417" t="str">
        <f t="shared" si="14"/>
        <v/>
      </c>
      <c r="AV10" s="417" t="str">
        <f t="shared" si="15"/>
        <v/>
      </c>
      <c r="AW10" s="418" t="str">
        <f t="shared" si="16"/>
        <v/>
      </c>
      <c r="BA10" s="413">
        <v>6</v>
      </c>
      <c r="BB10" s="425" t="str">
        <f t="shared" si="17"/>
        <v/>
      </c>
      <c r="BC10" s="431" t="str">
        <f t="shared" si="18"/>
        <v/>
      </c>
      <c r="BD10" s="428" t="str">
        <f t="shared" si="19"/>
        <v/>
      </c>
      <c r="BE10" s="416" t="str">
        <f t="shared" si="20"/>
        <v/>
      </c>
      <c r="BF10" s="415" t="str">
        <f t="shared" si="21"/>
        <v/>
      </c>
      <c r="BG10" s="417" t="str">
        <f t="shared" si="22"/>
        <v/>
      </c>
      <c r="BH10" s="417" t="str">
        <f t="shared" si="23"/>
        <v/>
      </c>
      <c r="BI10" s="417" t="str">
        <f t="shared" si="24"/>
        <v/>
      </c>
      <c r="BJ10" s="417" t="str">
        <f t="shared" si="25"/>
        <v/>
      </c>
      <c r="BK10" s="418" t="str">
        <f t="shared" si="26"/>
        <v/>
      </c>
      <c r="BL10" s="415" t="str">
        <f t="shared" si="27"/>
        <v/>
      </c>
      <c r="BM10" s="417" t="str">
        <f t="shared" si="28"/>
        <v/>
      </c>
      <c r="BN10" s="417" t="str">
        <f t="shared" si="29"/>
        <v/>
      </c>
      <c r="BO10" s="417" t="str">
        <f t="shared" si="30"/>
        <v/>
      </c>
      <c r="BP10" s="417" t="str">
        <f t="shared" si="31"/>
        <v/>
      </c>
      <c r="BQ10" s="418" t="str">
        <f t="shared" si="32"/>
        <v/>
      </c>
      <c r="BU10" s="576" t="str">
        <f>IF(GameSheet!A11="","",GameSheet!A11)</f>
        <v>-</v>
      </c>
      <c r="BV10" s="577" t="str">
        <f>IF(GameSheet!A38="","",GameSheet!A38)</f>
        <v>-</v>
      </c>
    </row>
    <row r="11" spans="1:74" ht="21" customHeight="1" x14ac:dyDescent="0.15">
      <c r="A11" s="399" t="str">
        <f>IF(K11="(+)",COUNTIF($K$5:K11,"(+)"),"")</f>
        <v/>
      </c>
      <c r="B11" s="399" t="str">
        <f>IF(K11="(-)",COUNTIF($K$5:K11,"(-)"),"")</f>
        <v/>
      </c>
      <c r="C11" s="375"/>
      <c r="D11" s="376"/>
      <c r="E11" s="377"/>
      <c r="F11" s="378"/>
      <c r="G11" s="378"/>
      <c r="H11" s="378"/>
      <c r="I11" s="378"/>
      <c r="J11" s="379"/>
      <c r="K11" s="511"/>
      <c r="L11" s="514"/>
      <c r="M11" s="568" t="str">
        <f t="shared" si="33"/>
        <v/>
      </c>
      <c r="N11" s="569"/>
      <c r="O11" s="569"/>
      <c r="P11" s="399" t="str">
        <f>IF(Z11="(+)",COUNTIF($Z$5:Z11,"(+)"),"")</f>
        <v/>
      </c>
      <c r="Q11" s="399" t="str">
        <f>IF(Z11="(-)",COUNTIF($Z$5:Z11,"(-)"),"")</f>
        <v/>
      </c>
      <c r="R11" s="573" t="str">
        <f t="shared" si="0"/>
        <v/>
      </c>
      <c r="S11" s="574" t="str">
        <f t="shared" si="1"/>
        <v/>
      </c>
      <c r="T11" s="377"/>
      <c r="U11" s="378"/>
      <c r="V11" s="378"/>
      <c r="W11" s="378"/>
      <c r="X11" s="378"/>
      <c r="Y11" s="379"/>
      <c r="Z11" s="575" t="str">
        <f t="shared" si="34"/>
        <v/>
      </c>
      <c r="AA11" s="514"/>
      <c r="AB11" s="568" t="str">
        <f t="shared" si="35"/>
        <v/>
      </c>
      <c r="AC11" s="282"/>
      <c r="AD11" s="282"/>
      <c r="AE11" s="309"/>
      <c r="AG11" s="413">
        <v>7</v>
      </c>
      <c r="AH11" s="425" t="str">
        <f t="shared" si="2"/>
        <v/>
      </c>
      <c r="AI11" s="431" t="str">
        <f t="shared" si="3"/>
        <v/>
      </c>
      <c r="AJ11" s="428" t="str">
        <f t="shared" si="4"/>
        <v/>
      </c>
      <c r="AK11" s="416" t="str">
        <f t="shared" si="36"/>
        <v/>
      </c>
      <c r="AL11" s="415" t="str">
        <f t="shared" si="5"/>
        <v/>
      </c>
      <c r="AM11" s="417" t="str">
        <f t="shared" si="6"/>
        <v/>
      </c>
      <c r="AN11" s="417" t="str">
        <f t="shared" si="7"/>
        <v/>
      </c>
      <c r="AO11" s="417" t="str">
        <f t="shared" si="8"/>
        <v/>
      </c>
      <c r="AP11" s="417" t="str">
        <f t="shared" si="9"/>
        <v/>
      </c>
      <c r="AQ11" s="418" t="str">
        <f t="shared" si="10"/>
        <v/>
      </c>
      <c r="AR11" s="415" t="str">
        <f t="shared" si="11"/>
        <v/>
      </c>
      <c r="AS11" s="417" t="str">
        <f t="shared" si="12"/>
        <v/>
      </c>
      <c r="AT11" s="417" t="str">
        <f t="shared" si="13"/>
        <v/>
      </c>
      <c r="AU11" s="417" t="str">
        <f t="shared" si="14"/>
        <v/>
      </c>
      <c r="AV11" s="417" t="str">
        <f t="shared" si="15"/>
        <v/>
      </c>
      <c r="AW11" s="418" t="str">
        <f t="shared" si="16"/>
        <v/>
      </c>
      <c r="BA11" s="413">
        <v>7</v>
      </c>
      <c r="BB11" s="425" t="str">
        <f t="shared" si="17"/>
        <v/>
      </c>
      <c r="BC11" s="431" t="str">
        <f t="shared" si="18"/>
        <v/>
      </c>
      <c r="BD11" s="428" t="str">
        <f t="shared" si="19"/>
        <v/>
      </c>
      <c r="BE11" s="416" t="str">
        <f t="shared" si="20"/>
        <v/>
      </c>
      <c r="BF11" s="415" t="str">
        <f t="shared" si="21"/>
        <v/>
      </c>
      <c r="BG11" s="417" t="str">
        <f t="shared" si="22"/>
        <v/>
      </c>
      <c r="BH11" s="417" t="str">
        <f t="shared" si="23"/>
        <v/>
      </c>
      <c r="BI11" s="417" t="str">
        <f t="shared" si="24"/>
        <v/>
      </c>
      <c r="BJ11" s="417" t="str">
        <f t="shared" si="25"/>
        <v/>
      </c>
      <c r="BK11" s="418" t="str">
        <f t="shared" si="26"/>
        <v/>
      </c>
      <c r="BL11" s="415" t="str">
        <f t="shared" si="27"/>
        <v/>
      </c>
      <c r="BM11" s="417" t="str">
        <f t="shared" si="28"/>
        <v/>
      </c>
      <c r="BN11" s="417" t="str">
        <f t="shared" si="29"/>
        <v/>
      </c>
      <c r="BO11" s="417" t="str">
        <f t="shared" si="30"/>
        <v/>
      </c>
      <c r="BP11" s="417" t="str">
        <f t="shared" si="31"/>
        <v/>
      </c>
      <c r="BQ11" s="418" t="str">
        <f t="shared" si="32"/>
        <v/>
      </c>
      <c r="BU11" s="576" t="str">
        <f>IF(GameSheet!A12="","",GameSheet!A12)</f>
        <v>-</v>
      </c>
      <c r="BV11" s="577" t="str">
        <f>IF(GameSheet!A39="","",GameSheet!A39)</f>
        <v>-</v>
      </c>
    </row>
    <row r="12" spans="1:74" ht="21" customHeight="1" x14ac:dyDescent="0.15">
      <c r="A12" s="399" t="str">
        <f>IF(K12="(+)",COUNTIF($K$5:K12,"(+)"),"")</f>
        <v/>
      </c>
      <c r="B12" s="399" t="str">
        <f>IF(K12="(-)",COUNTIF($K$5:K12,"(-)"),"")</f>
        <v/>
      </c>
      <c r="C12" s="375"/>
      <c r="D12" s="376"/>
      <c r="E12" s="377"/>
      <c r="F12" s="378"/>
      <c r="G12" s="378"/>
      <c r="H12" s="378"/>
      <c r="I12" s="378"/>
      <c r="J12" s="379"/>
      <c r="K12" s="511"/>
      <c r="L12" s="514"/>
      <c r="M12" s="568" t="str">
        <f t="shared" si="33"/>
        <v/>
      </c>
      <c r="N12" s="569"/>
      <c r="O12" s="569"/>
      <c r="P12" s="399" t="str">
        <f>IF(Z12="(+)",COUNTIF($Z$5:Z12,"(+)"),"")</f>
        <v/>
      </c>
      <c r="Q12" s="399" t="str">
        <f>IF(Z12="(-)",COUNTIF($Z$5:Z12,"(-)"),"")</f>
        <v/>
      </c>
      <c r="R12" s="573" t="str">
        <f t="shared" si="0"/>
        <v/>
      </c>
      <c r="S12" s="574" t="str">
        <f t="shared" si="1"/>
        <v/>
      </c>
      <c r="T12" s="377"/>
      <c r="U12" s="378"/>
      <c r="V12" s="378"/>
      <c r="W12" s="378"/>
      <c r="X12" s="378"/>
      <c r="Y12" s="379"/>
      <c r="Z12" s="575" t="str">
        <f t="shared" si="34"/>
        <v/>
      </c>
      <c r="AA12" s="514"/>
      <c r="AB12" s="568" t="str">
        <f t="shared" si="35"/>
        <v/>
      </c>
      <c r="AC12" s="282"/>
      <c r="AD12" s="282"/>
      <c r="AE12" s="309"/>
      <c r="AG12" s="413">
        <v>8</v>
      </c>
      <c r="AH12" s="425" t="str">
        <f t="shared" si="2"/>
        <v/>
      </c>
      <c r="AI12" s="431" t="str">
        <f t="shared" si="3"/>
        <v/>
      </c>
      <c r="AJ12" s="428" t="str">
        <f t="shared" si="4"/>
        <v/>
      </c>
      <c r="AK12" s="416" t="str">
        <f t="shared" si="36"/>
        <v/>
      </c>
      <c r="AL12" s="415" t="str">
        <f t="shared" si="5"/>
        <v/>
      </c>
      <c r="AM12" s="417" t="str">
        <f t="shared" si="6"/>
        <v/>
      </c>
      <c r="AN12" s="417" t="str">
        <f t="shared" si="7"/>
        <v/>
      </c>
      <c r="AO12" s="417" t="str">
        <f t="shared" si="8"/>
        <v/>
      </c>
      <c r="AP12" s="417" t="str">
        <f t="shared" si="9"/>
        <v/>
      </c>
      <c r="AQ12" s="418" t="str">
        <f t="shared" si="10"/>
        <v/>
      </c>
      <c r="AR12" s="415" t="str">
        <f t="shared" si="11"/>
        <v/>
      </c>
      <c r="AS12" s="417" t="str">
        <f t="shared" si="12"/>
        <v/>
      </c>
      <c r="AT12" s="417" t="str">
        <f t="shared" si="13"/>
        <v/>
      </c>
      <c r="AU12" s="417" t="str">
        <f t="shared" si="14"/>
        <v/>
      </c>
      <c r="AV12" s="417" t="str">
        <f t="shared" si="15"/>
        <v/>
      </c>
      <c r="AW12" s="418" t="str">
        <f t="shared" si="16"/>
        <v/>
      </c>
      <c r="BA12" s="413">
        <v>8</v>
      </c>
      <c r="BB12" s="425" t="str">
        <f t="shared" si="17"/>
        <v/>
      </c>
      <c r="BC12" s="431" t="str">
        <f t="shared" si="18"/>
        <v/>
      </c>
      <c r="BD12" s="428" t="str">
        <f t="shared" si="19"/>
        <v/>
      </c>
      <c r="BE12" s="416" t="str">
        <f t="shared" si="20"/>
        <v/>
      </c>
      <c r="BF12" s="415" t="str">
        <f t="shared" si="21"/>
        <v/>
      </c>
      <c r="BG12" s="417" t="str">
        <f t="shared" si="22"/>
        <v/>
      </c>
      <c r="BH12" s="417" t="str">
        <f t="shared" si="23"/>
        <v/>
      </c>
      <c r="BI12" s="417" t="str">
        <f t="shared" si="24"/>
        <v/>
      </c>
      <c r="BJ12" s="417" t="str">
        <f t="shared" si="25"/>
        <v/>
      </c>
      <c r="BK12" s="418" t="str">
        <f t="shared" si="26"/>
        <v/>
      </c>
      <c r="BL12" s="415" t="str">
        <f t="shared" si="27"/>
        <v/>
      </c>
      <c r="BM12" s="417" t="str">
        <f t="shared" si="28"/>
        <v/>
      </c>
      <c r="BN12" s="417" t="str">
        <f t="shared" si="29"/>
        <v/>
      </c>
      <c r="BO12" s="417" t="str">
        <f t="shared" si="30"/>
        <v/>
      </c>
      <c r="BP12" s="417" t="str">
        <f t="shared" si="31"/>
        <v/>
      </c>
      <c r="BQ12" s="418" t="str">
        <f t="shared" si="32"/>
        <v/>
      </c>
      <c r="BU12" s="576" t="str">
        <f>IF(GameSheet!A13="","",GameSheet!A13)</f>
        <v>-</v>
      </c>
      <c r="BV12" s="577" t="str">
        <f>IF(GameSheet!A40="","",GameSheet!A40)</f>
        <v>-</v>
      </c>
    </row>
    <row r="13" spans="1:74" ht="21" customHeight="1" x14ac:dyDescent="0.15">
      <c r="A13" s="399" t="str">
        <f>IF(K13="(+)",COUNTIF($K$5:K13,"(+)"),"")</f>
        <v/>
      </c>
      <c r="B13" s="399" t="str">
        <f>IF(K13="(-)",COUNTIF($K$5:K13,"(-)"),"")</f>
        <v/>
      </c>
      <c r="C13" s="375"/>
      <c r="D13" s="376"/>
      <c r="E13" s="377"/>
      <c r="F13" s="378"/>
      <c r="G13" s="378"/>
      <c r="H13" s="378"/>
      <c r="I13" s="378"/>
      <c r="J13" s="379"/>
      <c r="K13" s="511"/>
      <c r="L13" s="514"/>
      <c r="M13" s="568" t="str">
        <f t="shared" si="33"/>
        <v/>
      </c>
      <c r="N13" s="569"/>
      <c r="O13" s="569"/>
      <c r="P13" s="399" t="str">
        <f>IF(Z13="(+)",COUNTIF($Z$5:Z13,"(+)"),"")</f>
        <v/>
      </c>
      <c r="Q13" s="399" t="str">
        <f>IF(Z13="(-)",COUNTIF($Z$5:Z13,"(-)"),"")</f>
        <v/>
      </c>
      <c r="R13" s="573" t="str">
        <f t="shared" si="0"/>
        <v/>
      </c>
      <c r="S13" s="574" t="str">
        <f t="shared" si="1"/>
        <v/>
      </c>
      <c r="T13" s="377"/>
      <c r="U13" s="378"/>
      <c r="V13" s="378"/>
      <c r="W13" s="378"/>
      <c r="X13" s="378"/>
      <c r="Y13" s="379"/>
      <c r="Z13" s="575" t="str">
        <f t="shared" si="34"/>
        <v/>
      </c>
      <c r="AA13" s="514"/>
      <c r="AB13" s="568" t="str">
        <f t="shared" si="35"/>
        <v/>
      </c>
      <c r="AC13" s="282"/>
      <c r="AD13" s="282"/>
      <c r="AE13" s="309"/>
      <c r="AG13" s="413">
        <v>9</v>
      </c>
      <c r="AH13" s="425" t="str">
        <f t="shared" si="2"/>
        <v/>
      </c>
      <c r="AI13" s="431" t="str">
        <f t="shared" si="3"/>
        <v/>
      </c>
      <c r="AJ13" s="428" t="str">
        <f t="shared" si="4"/>
        <v/>
      </c>
      <c r="AK13" s="416" t="str">
        <f t="shared" si="36"/>
        <v/>
      </c>
      <c r="AL13" s="415" t="str">
        <f t="shared" si="5"/>
        <v/>
      </c>
      <c r="AM13" s="417" t="str">
        <f t="shared" si="6"/>
        <v/>
      </c>
      <c r="AN13" s="417" t="str">
        <f t="shared" si="7"/>
        <v/>
      </c>
      <c r="AO13" s="417" t="str">
        <f t="shared" si="8"/>
        <v/>
      </c>
      <c r="AP13" s="417" t="str">
        <f t="shared" si="9"/>
        <v/>
      </c>
      <c r="AQ13" s="418" t="str">
        <f t="shared" si="10"/>
        <v/>
      </c>
      <c r="AR13" s="415" t="str">
        <f t="shared" si="11"/>
        <v/>
      </c>
      <c r="AS13" s="417" t="str">
        <f t="shared" si="12"/>
        <v/>
      </c>
      <c r="AT13" s="417" t="str">
        <f t="shared" si="13"/>
        <v/>
      </c>
      <c r="AU13" s="417" t="str">
        <f t="shared" si="14"/>
        <v/>
      </c>
      <c r="AV13" s="417" t="str">
        <f t="shared" si="15"/>
        <v/>
      </c>
      <c r="AW13" s="418" t="str">
        <f t="shared" si="16"/>
        <v/>
      </c>
      <c r="BA13" s="413">
        <v>9</v>
      </c>
      <c r="BB13" s="425" t="str">
        <f t="shared" si="17"/>
        <v/>
      </c>
      <c r="BC13" s="431" t="str">
        <f t="shared" si="18"/>
        <v/>
      </c>
      <c r="BD13" s="428" t="str">
        <f t="shared" si="19"/>
        <v/>
      </c>
      <c r="BE13" s="416" t="str">
        <f t="shared" si="20"/>
        <v/>
      </c>
      <c r="BF13" s="415" t="str">
        <f t="shared" si="21"/>
        <v/>
      </c>
      <c r="BG13" s="417" t="str">
        <f t="shared" si="22"/>
        <v/>
      </c>
      <c r="BH13" s="417" t="str">
        <f t="shared" si="23"/>
        <v/>
      </c>
      <c r="BI13" s="417" t="str">
        <f t="shared" si="24"/>
        <v/>
      </c>
      <c r="BJ13" s="417" t="str">
        <f t="shared" si="25"/>
        <v/>
      </c>
      <c r="BK13" s="418" t="str">
        <f t="shared" si="26"/>
        <v/>
      </c>
      <c r="BL13" s="415" t="str">
        <f t="shared" si="27"/>
        <v/>
      </c>
      <c r="BM13" s="417" t="str">
        <f t="shared" si="28"/>
        <v/>
      </c>
      <c r="BN13" s="417" t="str">
        <f t="shared" si="29"/>
        <v/>
      </c>
      <c r="BO13" s="417" t="str">
        <f t="shared" si="30"/>
        <v/>
      </c>
      <c r="BP13" s="417" t="str">
        <f t="shared" si="31"/>
        <v/>
      </c>
      <c r="BQ13" s="418" t="str">
        <f t="shared" si="32"/>
        <v/>
      </c>
      <c r="BU13" s="576" t="str">
        <f>IF(GameSheet!A14="","",GameSheet!A14)</f>
        <v>-</v>
      </c>
      <c r="BV13" s="577" t="str">
        <f>IF(GameSheet!A41="","",GameSheet!A41)</f>
        <v>-</v>
      </c>
    </row>
    <row r="14" spans="1:74" ht="21" customHeight="1" x14ac:dyDescent="0.15">
      <c r="A14" s="399" t="str">
        <f>IF(K14="(+)",COUNTIF($K$5:K14,"(+)"),"")</f>
        <v/>
      </c>
      <c r="B14" s="399" t="str">
        <f>IF(K14="(-)",COUNTIF($K$5:K14,"(-)"),"")</f>
        <v/>
      </c>
      <c r="C14" s="375"/>
      <c r="D14" s="376"/>
      <c r="E14" s="377"/>
      <c r="F14" s="378"/>
      <c r="G14" s="378"/>
      <c r="H14" s="378"/>
      <c r="I14" s="378"/>
      <c r="J14" s="379"/>
      <c r="K14" s="511"/>
      <c r="L14" s="514"/>
      <c r="M14" s="568" t="str">
        <f t="shared" si="33"/>
        <v/>
      </c>
      <c r="N14" s="569"/>
      <c r="O14" s="569"/>
      <c r="P14" s="399" t="str">
        <f>IF(Z14="(+)",COUNTIF($Z$5:Z14,"(+)"),"")</f>
        <v/>
      </c>
      <c r="Q14" s="399" t="str">
        <f>IF(Z14="(-)",COUNTIF($Z$5:Z14,"(-)"),"")</f>
        <v/>
      </c>
      <c r="R14" s="573" t="str">
        <f t="shared" si="0"/>
        <v/>
      </c>
      <c r="S14" s="574" t="str">
        <f t="shared" si="1"/>
        <v/>
      </c>
      <c r="T14" s="377"/>
      <c r="U14" s="378"/>
      <c r="V14" s="378"/>
      <c r="W14" s="378"/>
      <c r="X14" s="378"/>
      <c r="Y14" s="379"/>
      <c r="Z14" s="575" t="str">
        <f t="shared" si="34"/>
        <v/>
      </c>
      <c r="AA14" s="514"/>
      <c r="AB14" s="568" t="str">
        <f t="shared" si="35"/>
        <v/>
      </c>
      <c r="AC14" s="282"/>
      <c r="AD14" s="282"/>
      <c r="AE14" s="309"/>
      <c r="AG14" s="413">
        <v>10</v>
      </c>
      <c r="AH14" s="425" t="str">
        <f t="shared" si="2"/>
        <v/>
      </c>
      <c r="AI14" s="431" t="str">
        <f t="shared" si="3"/>
        <v/>
      </c>
      <c r="AJ14" s="428" t="str">
        <f t="shared" si="4"/>
        <v/>
      </c>
      <c r="AK14" s="416" t="str">
        <f t="shared" si="36"/>
        <v/>
      </c>
      <c r="AL14" s="415" t="str">
        <f t="shared" si="5"/>
        <v/>
      </c>
      <c r="AM14" s="417" t="str">
        <f t="shared" si="6"/>
        <v/>
      </c>
      <c r="AN14" s="417" t="str">
        <f t="shared" si="7"/>
        <v/>
      </c>
      <c r="AO14" s="417" t="str">
        <f t="shared" si="8"/>
        <v/>
      </c>
      <c r="AP14" s="417" t="str">
        <f t="shared" si="9"/>
        <v/>
      </c>
      <c r="AQ14" s="418" t="str">
        <f t="shared" si="10"/>
        <v/>
      </c>
      <c r="AR14" s="415" t="str">
        <f t="shared" si="11"/>
        <v/>
      </c>
      <c r="AS14" s="417" t="str">
        <f t="shared" si="12"/>
        <v/>
      </c>
      <c r="AT14" s="417" t="str">
        <f t="shared" si="13"/>
        <v/>
      </c>
      <c r="AU14" s="417" t="str">
        <f t="shared" si="14"/>
        <v/>
      </c>
      <c r="AV14" s="417" t="str">
        <f t="shared" si="15"/>
        <v/>
      </c>
      <c r="AW14" s="418" t="str">
        <f t="shared" si="16"/>
        <v/>
      </c>
      <c r="BA14" s="413">
        <v>10</v>
      </c>
      <c r="BB14" s="425" t="str">
        <f t="shared" si="17"/>
        <v/>
      </c>
      <c r="BC14" s="431" t="str">
        <f t="shared" si="18"/>
        <v/>
      </c>
      <c r="BD14" s="428" t="str">
        <f t="shared" si="19"/>
        <v/>
      </c>
      <c r="BE14" s="416" t="str">
        <f t="shared" si="20"/>
        <v/>
      </c>
      <c r="BF14" s="415" t="str">
        <f t="shared" si="21"/>
        <v/>
      </c>
      <c r="BG14" s="417" t="str">
        <f t="shared" si="22"/>
        <v/>
      </c>
      <c r="BH14" s="417" t="str">
        <f t="shared" si="23"/>
        <v/>
      </c>
      <c r="BI14" s="417" t="str">
        <f t="shared" si="24"/>
        <v/>
      </c>
      <c r="BJ14" s="417" t="str">
        <f t="shared" si="25"/>
        <v/>
      </c>
      <c r="BK14" s="418" t="str">
        <f t="shared" si="26"/>
        <v/>
      </c>
      <c r="BL14" s="415" t="str">
        <f t="shared" si="27"/>
        <v/>
      </c>
      <c r="BM14" s="417" t="str">
        <f t="shared" si="28"/>
        <v/>
      </c>
      <c r="BN14" s="417" t="str">
        <f t="shared" si="29"/>
        <v/>
      </c>
      <c r="BO14" s="417" t="str">
        <f t="shared" si="30"/>
        <v/>
      </c>
      <c r="BP14" s="417" t="str">
        <f t="shared" si="31"/>
        <v/>
      </c>
      <c r="BQ14" s="418" t="str">
        <f t="shared" si="32"/>
        <v/>
      </c>
      <c r="BU14" s="576" t="str">
        <f>IF(GameSheet!A15="","",GameSheet!A15)</f>
        <v>-</v>
      </c>
      <c r="BV14" s="577" t="str">
        <f>IF(GameSheet!A42="","",GameSheet!A42)</f>
        <v>-</v>
      </c>
    </row>
    <row r="15" spans="1:74" ht="21" customHeight="1" x14ac:dyDescent="0.15">
      <c r="A15" s="399" t="str">
        <f>IF(K15="(+)",COUNTIF($K$5:K15,"(+)"),"")</f>
        <v/>
      </c>
      <c r="B15" s="399" t="str">
        <f>IF(K15="(-)",COUNTIF($K$5:K15,"(-)"),"")</f>
        <v/>
      </c>
      <c r="C15" s="375"/>
      <c r="D15" s="376"/>
      <c r="E15" s="377"/>
      <c r="F15" s="378"/>
      <c r="G15" s="378"/>
      <c r="H15" s="378"/>
      <c r="I15" s="378"/>
      <c r="J15" s="379"/>
      <c r="K15" s="511"/>
      <c r="L15" s="514"/>
      <c r="M15" s="568" t="str">
        <f t="shared" si="33"/>
        <v/>
      </c>
      <c r="N15" s="569"/>
      <c r="O15" s="569"/>
      <c r="P15" s="399" t="str">
        <f>IF(Z15="(+)",COUNTIF($Z$5:Z15,"(+)"),"")</f>
        <v/>
      </c>
      <c r="Q15" s="399" t="str">
        <f>IF(Z15="(-)",COUNTIF($Z$5:Z15,"(-)"),"")</f>
        <v/>
      </c>
      <c r="R15" s="573" t="str">
        <f t="shared" si="0"/>
        <v/>
      </c>
      <c r="S15" s="574" t="str">
        <f t="shared" si="1"/>
        <v/>
      </c>
      <c r="T15" s="377"/>
      <c r="U15" s="378"/>
      <c r="V15" s="378"/>
      <c r="W15" s="378"/>
      <c r="X15" s="378"/>
      <c r="Y15" s="379"/>
      <c r="Z15" s="575" t="str">
        <f t="shared" si="34"/>
        <v/>
      </c>
      <c r="AA15" s="514"/>
      <c r="AB15" s="568" t="str">
        <f t="shared" si="35"/>
        <v/>
      </c>
      <c r="AC15" s="282"/>
      <c r="AD15" s="282"/>
      <c r="AE15" s="309"/>
      <c r="AG15" s="419">
        <v>11</v>
      </c>
      <c r="AH15" s="425" t="str">
        <f t="shared" si="2"/>
        <v/>
      </c>
      <c r="AI15" s="431" t="str">
        <f t="shared" si="3"/>
        <v/>
      </c>
      <c r="AJ15" s="428" t="str">
        <f t="shared" si="4"/>
        <v/>
      </c>
      <c r="AK15" s="416" t="str">
        <f t="shared" si="36"/>
        <v/>
      </c>
      <c r="AL15" s="415" t="str">
        <f t="shared" si="5"/>
        <v/>
      </c>
      <c r="AM15" s="417" t="str">
        <f t="shared" si="6"/>
        <v/>
      </c>
      <c r="AN15" s="417" t="str">
        <f t="shared" si="7"/>
        <v/>
      </c>
      <c r="AO15" s="417" t="str">
        <f t="shared" si="8"/>
        <v/>
      </c>
      <c r="AP15" s="417" t="str">
        <f t="shared" si="9"/>
        <v/>
      </c>
      <c r="AQ15" s="418" t="str">
        <f t="shared" si="10"/>
        <v/>
      </c>
      <c r="AR15" s="415" t="str">
        <f t="shared" si="11"/>
        <v/>
      </c>
      <c r="AS15" s="417" t="str">
        <f t="shared" si="12"/>
        <v/>
      </c>
      <c r="AT15" s="417" t="str">
        <f t="shared" si="13"/>
        <v/>
      </c>
      <c r="AU15" s="417" t="str">
        <f t="shared" si="14"/>
        <v/>
      </c>
      <c r="AV15" s="417" t="str">
        <f t="shared" si="15"/>
        <v/>
      </c>
      <c r="AW15" s="418" t="str">
        <f t="shared" si="16"/>
        <v/>
      </c>
      <c r="BA15" s="419">
        <v>11</v>
      </c>
      <c r="BB15" s="425" t="str">
        <f t="shared" si="17"/>
        <v/>
      </c>
      <c r="BC15" s="431" t="str">
        <f t="shared" si="18"/>
        <v/>
      </c>
      <c r="BD15" s="428" t="str">
        <f t="shared" si="19"/>
        <v/>
      </c>
      <c r="BE15" s="416" t="str">
        <f t="shared" si="20"/>
        <v/>
      </c>
      <c r="BF15" s="415" t="str">
        <f t="shared" si="21"/>
        <v/>
      </c>
      <c r="BG15" s="417" t="str">
        <f t="shared" si="22"/>
        <v/>
      </c>
      <c r="BH15" s="417" t="str">
        <f t="shared" si="23"/>
        <v/>
      </c>
      <c r="BI15" s="417" t="str">
        <f t="shared" si="24"/>
        <v/>
      </c>
      <c r="BJ15" s="417" t="str">
        <f t="shared" si="25"/>
        <v/>
      </c>
      <c r="BK15" s="418" t="str">
        <f t="shared" si="26"/>
        <v/>
      </c>
      <c r="BL15" s="415" t="str">
        <f t="shared" si="27"/>
        <v/>
      </c>
      <c r="BM15" s="417" t="str">
        <f t="shared" si="28"/>
        <v/>
      </c>
      <c r="BN15" s="417" t="str">
        <f t="shared" si="29"/>
        <v/>
      </c>
      <c r="BO15" s="417" t="str">
        <f t="shared" si="30"/>
        <v/>
      </c>
      <c r="BP15" s="417" t="str">
        <f t="shared" si="31"/>
        <v/>
      </c>
      <c r="BQ15" s="418" t="str">
        <f t="shared" si="32"/>
        <v/>
      </c>
      <c r="BU15" s="576" t="str">
        <f>IF(GameSheet!A16="","",GameSheet!A16)</f>
        <v>-</v>
      </c>
      <c r="BV15" s="577" t="str">
        <f>IF(GameSheet!A43="","",GameSheet!A43)</f>
        <v>-</v>
      </c>
    </row>
    <row r="16" spans="1:74" ht="21" customHeight="1" x14ac:dyDescent="0.15">
      <c r="A16" s="399" t="str">
        <f>IF(K16="(+)",COUNTIF($K$5:K16,"(+)"),"")</f>
        <v/>
      </c>
      <c r="B16" s="399" t="str">
        <f>IF(K16="(-)",COUNTIF($K$5:K16,"(-)"),"")</f>
        <v/>
      </c>
      <c r="C16" s="375"/>
      <c r="D16" s="376"/>
      <c r="E16" s="377"/>
      <c r="F16" s="378"/>
      <c r="G16" s="378"/>
      <c r="H16" s="378"/>
      <c r="I16" s="378"/>
      <c r="J16" s="379"/>
      <c r="K16" s="511"/>
      <c r="L16" s="514"/>
      <c r="M16" s="568" t="str">
        <f t="shared" si="33"/>
        <v/>
      </c>
      <c r="N16" s="569"/>
      <c r="O16" s="569"/>
      <c r="P16" s="399" t="str">
        <f>IF(Z16="(+)",COUNTIF($Z$5:Z16,"(+)"),"")</f>
        <v/>
      </c>
      <c r="Q16" s="399" t="str">
        <f>IF(Z16="(-)",COUNTIF($Z$5:Z16,"(-)"),"")</f>
        <v/>
      </c>
      <c r="R16" s="573" t="str">
        <f t="shared" si="0"/>
        <v/>
      </c>
      <c r="S16" s="574" t="str">
        <f t="shared" si="1"/>
        <v/>
      </c>
      <c r="T16" s="377"/>
      <c r="U16" s="378"/>
      <c r="V16" s="378"/>
      <c r="W16" s="378"/>
      <c r="X16" s="378"/>
      <c r="Y16" s="379"/>
      <c r="Z16" s="575" t="str">
        <f t="shared" si="34"/>
        <v/>
      </c>
      <c r="AA16" s="514"/>
      <c r="AB16" s="568" t="str">
        <f t="shared" si="35"/>
        <v/>
      </c>
      <c r="AC16" s="282"/>
      <c r="AD16" s="282"/>
      <c r="AE16" s="309"/>
      <c r="AG16" s="419">
        <v>12</v>
      </c>
      <c r="AH16" s="425" t="str">
        <f t="shared" si="2"/>
        <v/>
      </c>
      <c r="AI16" s="431" t="str">
        <f t="shared" si="3"/>
        <v/>
      </c>
      <c r="AJ16" s="428" t="str">
        <f t="shared" si="4"/>
        <v/>
      </c>
      <c r="AK16" s="416" t="str">
        <f t="shared" si="36"/>
        <v/>
      </c>
      <c r="AL16" s="415" t="str">
        <f t="shared" si="5"/>
        <v/>
      </c>
      <c r="AM16" s="417" t="str">
        <f t="shared" si="6"/>
        <v/>
      </c>
      <c r="AN16" s="417" t="str">
        <f t="shared" si="7"/>
        <v/>
      </c>
      <c r="AO16" s="417" t="str">
        <f t="shared" si="8"/>
        <v/>
      </c>
      <c r="AP16" s="417" t="str">
        <f t="shared" si="9"/>
        <v/>
      </c>
      <c r="AQ16" s="418" t="str">
        <f t="shared" si="10"/>
        <v/>
      </c>
      <c r="AR16" s="415" t="str">
        <f t="shared" si="11"/>
        <v/>
      </c>
      <c r="AS16" s="417" t="str">
        <f t="shared" si="12"/>
        <v/>
      </c>
      <c r="AT16" s="417" t="str">
        <f t="shared" si="13"/>
        <v/>
      </c>
      <c r="AU16" s="417" t="str">
        <f t="shared" si="14"/>
        <v/>
      </c>
      <c r="AV16" s="417" t="str">
        <f t="shared" si="15"/>
        <v/>
      </c>
      <c r="AW16" s="418" t="str">
        <f t="shared" si="16"/>
        <v/>
      </c>
      <c r="BA16" s="419">
        <v>12</v>
      </c>
      <c r="BB16" s="425" t="str">
        <f t="shared" si="17"/>
        <v/>
      </c>
      <c r="BC16" s="431" t="str">
        <f t="shared" si="18"/>
        <v/>
      </c>
      <c r="BD16" s="428" t="str">
        <f t="shared" si="19"/>
        <v/>
      </c>
      <c r="BE16" s="416" t="str">
        <f t="shared" si="20"/>
        <v/>
      </c>
      <c r="BF16" s="415" t="str">
        <f t="shared" si="21"/>
        <v/>
      </c>
      <c r="BG16" s="417" t="str">
        <f t="shared" si="22"/>
        <v/>
      </c>
      <c r="BH16" s="417" t="str">
        <f t="shared" si="23"/>
        <v/>
      </c>
      <c r="BI16" s="417" t="str">
        <f t="shared" si="24"/>
        <v/>
      </c>
      <c r="BJ16" s="417" t="str">
        <f t="shared" si="25"/>
        <v/>
      </c>
      <c r="BK16" s="418" t="str">
        <f t="shared" si="26"/>
        <v/>
      </c>
      <c r="BL16" s="415" t="str">
        <f t="shared" si="27"/>
        <v/>
      </c>
      <c r="BM16" s="417" t="str">
        <f t="shared" si="28"/>
        <v/>
      </c>
      <c r="BN16" s="417" t="str">
        <f t="shared" si="29"/>
        <v/>
      </c>
      <c r="BO16" s="417" t="str">
        <f t="shared" si="30"/>
        <v/>
      </c>
      <c r="BP16" s="417" t="str">
        <f t="shared" si="31"/>
        <v/>
      </c>
      <c r="BQ16" s="418" t="str">
        <f t="shared" si="32"/>
        <v/>
      </c>
      <c r="BU16" s="576" t="str">
        <f>IF(GameSheet!A17="","",GameSheet!A17)</f>
        <v>-</v>
      </c>
      <c r="BV16" s="577" t="str">
        <f>IF(GameSheet!A44="","",GameSheet!A44)</f>
        <v>-</v>
      </c>
    </row>
    <row r="17" spans="1:74" ht="21" customHeight="1" x14ac:dyDescent="0.15">
      <c r="A17" s="399" t="str">
        <f>IF(K17="(+)",COUNTIF($K$5:K17,"(+)"),"")</f>
        <v/>
      </c>
      <c r="B17" s="399" t="str">
        <f>IF(K17="(-)",COUNTIF($K$5:K17,"(-)"),"")</f>
        <v/>
      </c>
      <c r="C17" s="375"/>
      <c r="D17" s="376"/>
      <c r="E17" s="377"/>
      <c r="F17" s="378"/>
      <c r="G17" s="378"/>
      <c r="H17" s="378"/>
      <c r="I17" s="378"/>
      <c r="J17" s="379"/>
      <c r="K17" s="511"/>
      <c r="L17" s="514"/>
      <c r="M17" s="568" t="str">
        <f t="shared" si="33"/>
        <v/>
      </c>
      <c r="N17" s="569"/>
      <c r="O17" s="569"/>
      <c r="P17" s="399" t="str">
        <f>IF(Z17="(+)",COUNTIF($Z$5:Z17,"(+)"),"")</f>
        <v/>
      </c>
      <c r="Q17" s="399" t="str">
        <f>IF(Z17="(-)",COUNTIF($Z$5:Z17,"(-)"),"")</f>
        <v/>
      </c>
      <c r="R17" s="573" t="str">
        <f t="shared" si="0"/>
        <v/>
      </c>
      <c r="S17" s="574" t="str">
        <f t="shared" si="1"/>
        <v/>
      </c>
      <c r="T17" s="377"/>
      <c r="U17" s="378"/>
      <c r="V17" s="378"/>
      <c r="W17" s="378"/>
      <c r="X17" s="378"/>
      <c r="Y17" s="379"/>
      <c r="Z17" s="575" t="str">
        <f t="shared" si="34"/>
        <v/>
      </c>
      <c r="AA17" s="514"/>
      <c r="AB17" s="568" t="str">
        <f t="shared" si="35"/>
        <v/>
      </c>
      <c r="AC17" s="282"/>
      <c r="AD17" s="282"/>
      <c r="AE17" s="309"/>
      <c r="AG17" s="419">
        <v>13</v>
      </c>
      <c r="AH17" s="425" t="str">
        <f t="shared" si="2"/>
        <v/>
      </c>
      <c r="AI17" s="431" t="str">
        <f t="shared" si="3"/>
        <v/>
      </c>
      <c r="AJ17" s="428" t="str">
        <f t="shared" si="4"/>
        <v/>
      </c>
      <c r="AK17" s="416" t="str">
        <f t="shared" si="36"/>
        <v/>
      </c>
      <c r="AL17" s="415" t="str">
        <f t="shared" si="5"/>
        <v/>
      </c>
      <c r="AM17" s="417" t="str">
        <f t="shared" si="6"/>
        <v/>
      </c>
      <c r="AN17" s="417" t="str">
        <f t="shared" si="7"/>
        <v/>
      </c>
      <c r="AO17" s="417" t="str">
        <f t="shared" si="8"/>
        <v/>
      </c>
      <c r="AP17" s="417" t="str">
        <f t="shared" si="9"/>
        <v/>
      </c>
      <c r="AQ17" s="418" t="str">
        <f t="shared" si="10"/>
        <v/>
      </c>
      <c r="AR17" s="415" t="str">
        <f t="shared" si="11"/>
        <v/>
      </c>
      <c r="AS17" s="417" t="str">
        <f t="shared" si="12"/>
        <v/>
      </c>
      <c r="AT17" s="417" t="str">
        <f t="shared" si="13"/>
        <v/>
      </c>
      <c r="AU17" s="417" t="str">
        <f t="shared" si="14"/>
        <v/>
      </c>
      <c r="AV17" s="417" t="str">
        <f t="shared" si="15"/>
        <v/>
      </c>
      <c r="AW17" s="418" t="str">
        <f t="shared" si="16"/>
        <v/>
      </c>
      <c r="BA17" s="419">
        <v>13</v>
      </c>
      <c r="BB17" s="425" t="str">
        <f t="shared" si="17"/>
        <v/>
      </c>
      <c r="BC17" s="431" t="str">
        <f t="shared" si="18"/>
        <v/>
      </c>
      <c r="BD17" s="428" t="str">
        <f t="shared" si="19"/>
        <v/>
      </c>
      <c r="BE17" s="416" t="str">
        <f t="shared" si="20"/>
        <v/>
      </c>
      <c r="BF17" s="415" t="str">
        <f t="shared" si="21"/>
        <v/>
      </c>
      <c r="BG17" s="417" t="str">
        <f t="shared" si="22"/>
        <v/>
      </c>
      <c r="BH17" s="417" t="str">
        <f t="shared" si="23"/>
        <v/>
      </c>
      <c r="BI17" s="417" t="str">
        <f t="shared" si="24"/>
        <v/>
      </c>
      <c r="BJ17" s="417" t="str">
        <f t="shared" si="25"/>
        <v/>
      </c>
      <c r="BK17" s="418" t="str">
        <f t="shared" si="26"/>
        <v/>
      </c>
      <c r="BL17" s="415" t="str">
        <f t="shared" si="27"/>
        <v/>
      </c>
      <c r="BM17" s="417" t="str">
        <f t="shared" si="28"/>
        <v/>
      </c>
      <c r="BN17" s="417" t="str">
        <f t="shared" si="29"/>
        <v/>
      </c>
      <c r="BO17" s="417" t="str">
        <f t="shared" si="30"/>
        <v/>
      </c>
      <c r="BP17" s="417" t="str">
        <f t="shared" si="31"/>
        <v/>
      </c>
      <c r="BQ17" s="418" t="str">
        <f t="shared" si="32"/>
        <v/>
      </c>
      <c r="BU17" s="576" t="str">
        <f>IF(GameSheet!A18="","",GameSheet!A18)</f>
        <v>-</v>
      </c>
      <c r="BV17" s="577" t="str">
        <f>IF(GameSheet!A45="","",GameSheet!A45)</f>
        <v>-</v>
      </c>
    </row>
    <row r="18" spans="1:74" ht="21" customHeight="1" x14ac:dyDescent="0.15">
      <c r="A18" s="399" t="str">
        <f>IF(K18="(+)",COUNTIF($K$5:K18,"(+)"),"")</f>
        <v/>
      </c>
      <c r="B18" s="399" t="str">
        <f>IF(K18="(-)",COUNTIF($K$5:K18,"(-)"),"")</f>
        <v/>
      </c>
      <c r="C18" s="375"/>
      <c r="D18" s="376"/>
      <c r="E18" s="377"/>
      <c r="F18" s="378"/>
      <c r="G18" s="378"/>
      <c r="H18" s="378"/>
      <c r="I18" s="378"/>
      <c r="J18" s="379"/>
      <c r="K18" s="511"/>
      <c r="L18" s="514"/>
      <c r="M18" s="568" t="str">
        <f t="shared" si="33"/>
        <v/>
      </c>
      <c r="N18" s="569"/>
      <c r="O18" s="569"/>
      <c r="P18" s="399" t="str">
        <f>IF(Z18="(+)",COUNTIF($Z$5:Z18,"(+)"),"")</f>
        <v/>
      </c>
      <c r="Q18" s="399" t="str">
        <f>IF(Z18="(-)",COUNTIF($Z$5:Z18,"(-)"),"")</f>
        <v/>
      </c>
      <c r="R18" s="573" t="str">
        <f t="shared" si="0"/>
        <v/>
      </c>
      <c r="S18" s="574" t="str">
        <f t="shared" si="1"/>
        <v/>
      </c>
      <c r="T18" s="377"/>
      <c r="U18" s="378"/>
      <c r="V18" s="378"/>
      <c r="W18" s="378"/>
      <c r="X18" s="378"/>
      <c r="Y18" s="379"/>
      <c r="Z18" s="575" t="str">
        <f t="shared" si="34"/>
        <v/>
      </c>
      <c r="AA18" s="514"/>
      <c r="AB18" s="568" t="str">
        <f t="shared" si="35"/>
        <v/>
      </c>
      <c r="AC18" s="282"/>
      <c r="AD18" s="282"/>
      <c r="AE18" s="309"/>
      <c r="AG18" s="419">
        <v>14</v>
      </c>
      <c r="AH18" s="425" t="str">
        <f t="shared" si="2"/>
        <v/>
      </c>
      <c r="AI18" s="431" t="str">
        <f t="shared" si="3"/>
        <v/>
      </c>
      <c r="AJ18" s="428" t="str">
        <f t="shared" si="4"/>
        <v/>
      </c>
      <c r="AK18" s="416" t="str">
        <f t="shared" si="36"/>
        <v/>
      </c>
      <c r="AL18" s="415" t="str">
        <f t="shared" si="5"/>
        <v/>
      </c>
      <c r="AM18" s="417" t="str">
        <f t="shared" si="6"/>
        <v/>
      </c>
      <c r="AN18" s="417" t="str">
        <f t="shared" si="7"/>
        <v/>
      </c>
      <c r="AO18" s="417" t="str">
        <f t="shared" si="8"/>
        <v/>
      </c>
      <c r="AP18" s="417" t="str">
        <f t="shared" si="9"/>
        <v/>
      </c>
      <c r="AQ18" s="418" t="str">
        <f t="shared" si="10"/>
        <v/>
      </c>
      <c r="AR18" s="415" t="str">
        <f t="shared" si="11"/>
        <v/>
      </c>
      <c r="AS18" s="417" t="str">
        <f t="shared" si="12"/>
        <v/>
      </c>
      <c r="AT18" s="417" t="str">
        <f t="shared" si="13"/>
        <v/>
      </c>
      <c r="AU18" s="417" t="str">
        <f t="shared" si="14"/>
        <v/>
      </c>
      <c r="AV18" s="417" t="str">
        <f t="shared" si="15"/>
        <v/>
      </c>
      <c r="AW18" s="418" t="str">
        <f t="shared" si="16"/>
        <v/>
      </c>
      <c r="BA18" s="419">
        <v>14</v>
      </c>
      <c r="BB18" s="425" t="str">
        <f t="shared" si="17"/>
        <v/>
      </c>
      <c r="BC18" s="431" t="str">
        <f t="shared" si="18"/>
        <v/>
      </c>
      <c r="BD18" s="428" t="str">
        <f t="shared" si="19"/>
        <v/>
      </c>
      <c r="BE18" s="416" t="str">
        <f t="shared" si="20"/>
        <v/>
      </c>
      <c r="BF18" s="415" t="str">
        <f t="shared" si="21"/>
        <v/>
      </c>
      <c r="BG18" s="417" t="str">
        <f t="shared" si="22"/>
        <v/>
      </c>
      <c r="BH18" s="417" t="str">
        <f t="shared" si="23"/>
        <v/>
      </c>
      <c r="BI18" s="417" t="str">
        <f t="shared" si="24"/>
        <v/>
      </c>
      <c r="BJ18" s="417" t="str">
        <f t="shared" si="25"/>
        <v/>
      </c>
      <c r="BK18" s="418" t="str">
        <f t="shared" si="26"/>
        <v/>
      </c>
      <c r="BL18" s="415" t="str">
        <f t="shared" si="27"/>
        <v/>
      </c>
      <c r="BM18" s="417" t="str">
        <f t="shared" si="28"/>
        <v/>
      </c>
      <c r="BN18" s="417" t="str">
        <f t="shared" si="29"/>
        <v/>
      </c>
      <c r="BO18" s="417" t="str">
        <f t="shared" si="30"/>
        <v/>
      </c>
      <c r="BP18" s="417" t="str">
        <f t="shared" si="31"/>
        <v/>
      </c>
      <c r="BQ18" s="418" t="str">
        <f t="shared" si="32"/>
        <v/>
      </c>
      <c r="BU18" s="576" t="str">
        <f>IF(GameSheet!A19="","",GameSheet!A19)</f>
        <v>-</v>
      </c>
      <c r="BV18" s="577" t="str">
        <f>IF(GameSheet!A46="","",GameSheet!A46)</f>
        <v>-</v>
      </c>
    </row>
    <row r="19" spans="1:74" ht="21" customHeight="1" x14ac:dyDescent="0.15">
      <c r="A19" s="399" t="str">
        <f>IF(K19="(+)",COUNTIF($K$5:K19,"(+)"),"")</f>
        <v/>
      </c>
      <c r="B19" s="399" t="str">
        <f>IF(K19="(-)",COUNTIF($K$5:K19,"(-)"),"")</f>
        <v/>
      </c>
      <c r="C19" s="375"/>
      <c r="D19" s="376"/>
      <c r="E19" s="377"/>
      <c r="F19" s="378"/>
      <c r="G19" s="378"/>
      <c r="H19" s="378"/>
      <c r="I19" s="378"/>
      <c r="J19" s="379"/>
      <c r="K19" s="511"/>
      <c r="L19" s="514"/>
      <c r="M19" s="568" t="str">
        <f t="shared" si="33"/>
        <v/>
      </c>
      <c r="N19" s="569"/>
      <c r="O19" s="569"/>
      <c r="P19" s="399" t="str">
        <f>IF(Z19="(+)",COUNTIF($Z$5:Z19,"(+)"),"")</f>
        <v/>
      </c>
      <c r="Q19" s="399" t="str">
        <f>IF(Z19="(-)",COUNTIF($Z$5:Z19,"(-)"),"")</f>
        <v/>
      </c>
      <c r="R19" s="573" t="str">
        <f t="shared" si="0"/>
        <v/>
      </c>
      <c r="S19" s="574" t="str">
        <f t="shared" si="1"/>
        <v/>
      </c>
      <c r="T19" s="377"/>
      <c r="U19" s="378"/>
      <c r="V19" s="378"/>
      <c r="W19" s="378"/>
      <c r="X19" s="378"/>
      <c r="Y19" s="379"/>
      <c r="Z19" s="575" t="str">
        <f t="shared" si="34"/>
        <v/>
      </c>
      <c r="AA19" s="514"/>
      <c r="AB19" s="568" t="str">
        <f t="shared" si="35"/>
        <v/>
      </c>
      <c r="AC19" s="282"/>
      <c r="AD19" s="282"/>
      <c r="AE19" s="309"/>
      <c r="AG19" s="419">
        <v>15</v>
      </c>
      <c r="AH19" s="425" t="str">
        <f t="shared" si="2"/>
        <v/>
      </c>
      <c r="AI19" s="431" t="str">
        <f t="shared" si="3"/>
        <v/>
      </c>
      <c r="AJ19" s="428" t="str">
        <f t="shared" si="4"/>
        <v/>
      </c>
      <c r="AK19" s="416" t="str">
        <f t="shared" si="36"/>
        <v/>
      </c>
      <c r="AL19" s="415" t="str">
        <f t="shared" si="5"/>
        <v/>
      </c>
      <c r="AM19" s="417" t="str">
        <f t="shared" si="6"/>
        <v/>
      </c>
      <c r="AN19" s="417" t="str">
        <f t="shared" si="7"/>
        <v/>
      </c>
      <c r="AO19" s="417" t="str">
        <f t="shared" si="8"/>
        <v/>
      </c>
      <c r="AP19" s="417" t="str">
        <f t="shared" si="9"/>
        <v/>
      </c>
      <c r="AQ19" s="418" t="str">
        <f t="shared" si="10"/>
        <v/>
      </c>
      <c r="AR19" s="415" t="str">
        <f t="shared" si="11"/>
        <v/>
      </c>
      <c r="AS19" s="417" t="str">
        <f t="shared" si="12"/>
        <v/>
      </c>
      <c r="AT19" s="417" t="str">
        <f t="shared" si="13"/>
        <v/>
      </c>
      <c r="AU19" s="417" t="str">
        <f t="shared" si="14"/>
        <v/>
      </c>
      <c r="AV19" s="417" t="str">
        <f t="shared" si="15"/>
        <v/>
      </c>
      <c r="AW19" s="418" t="str">
        <f t="shared" si="16"/>
        <v/>
      </c>
      <c r="BA19" s="419">
        <v>15</v>
      </c>
      <c r="BB19" s="425" t="str">
        <f t="shared" si="17"/>
        <v/>
      </c>
      <c r="BC19" s="431" t="str">
        <f t="shared" si="18"/>
        <v/>
      </c>
      <c r="BD19" s="428" t="str">
        <f t="shared" si="19"/>
        <v/>
      </c>
      <c r="BE19" s="416" t="str">
        <f t="shared" si="20"/>
        <v/>
      </c>
      <c r="BF19" s="415" t="str">
        <f t="shared" si="21"/>
        <v/>
      </c>
      <c r="BG19" s="417" t="str">
        <f t="shared" si="22"/>
        <v/>
      </c>
      <c r="BH19" s="417" t="str">
        <f t="shared" si="23"/>
        <v/>
      </c>
      <c r="BI19" s="417" t="str">
        <f t="shared" si="24"/>
        <v/>
      </c>
      <c r="BJ19" s="417" t="str">
        <f t="shared" si="25"/>
        <v/>
      </c>
      <c r="BK19" s="418" t="str">
        <f t="shared" si="26"/>
        <v/>
      </c>
      <c r="BL19" s="415" t="str">
        <f t="shared" si="27"/>
        <v/>
      </c>
      <c r="BM19" s="417" t="str">
        <f t="shared" si="28"/>
        <v/>
      </c>
      <c r="BN19" s="417" t="str">
        <f t="shared" si="29"/>
        <v/>
      </c>
      <c r="BO19" s="417" t="str">
        <f t="shared" si="30"/>
        <v/>
      </c>
      <c r="BP19" s="417" t="str">
        <f t="shared" si="31"/>
        <v/>
      </c>
      <c r="BQ19" s="418" t="str">
        <f t="shared" si="32"/>
        <v/>
      </c>
      <c r="BU19" s="576" t="str">
        <f>IF(GameSheet!A20="","",GameSheet!A20)</f>
        <v>-</v>
      </c>
      <c r="BV19" s="577" t="str">
        <f>IF(GameSheet!A47="","",GameSheet!A47)</f>
        <v>-</v>
      </c>
    </row>
    <row r="20" spans="1:74" ht="21" customHeight="1" x14ac:dyDescent="0.15">
      <c r="A20" s="399" t="str">
        <f>IF(K20="(+)",COUNTIF($K$5:K20,"(+)"),"")</f>
        <v/>
      </c>
      <c r="B20" s="399" t="str">
        <f>IF(K20="(-)",COUNTIF($K$5:K20,"(-)"),"")</f>
        <v/>
      </c>
      <c r="C20" s="375"/>
      <c r="D20" s="376"/>
      <c r="E20" s="377"/>
      <c r="F20" s="378"/>
      <c r="G20" s="378"/>
      <c r="H20" s="378"/>
      <c r="I20" s="378"/>
      <c r="J20" s="379"/>
      <c r="K20" s="511"/>
      <c r="L20" s="514"/>
      <c r="M20" s="568" t="str">
        <f t="shared" si="33"/>
        <v/>
      </c>
      <c r="N20" s="569"/>
      <c r="O20" s="569"/>
      <c r="P20" s="399" t="str">
        <f>IF(Z20="(+)",COUNTIF($Z$5:Z20,"(+)"),"")</f>
        <v/>
      </c>
      <c r="Q20" s="399" t="str">
        <f>IF(Z20="(-)",COUNTIF($Z$5:Z20,"(-)"),"")</f>
        <v/>
      </c>
      <c r="R20" s="573" t="str">
        <f t="shared" si="0"/>
        <v/>
      </c>
      <c r="S20" s="574" t="str">
        <f t="shared" si="1"/>
        <v/>
      </c>
      <c r="T20" s="377"/>
      <c r="U20" s="378"/>
      <c r="V20" s="378"/>
      <c r="W20" s="378"/>
      <c r="X20" s="378"/>
      <c r="Y20" s="379"/>
      <c r="Z20" s="575" t="str">
        <f t="shared" si="34"/>
        <v/>
      </c>
      <c r="AA20" s="514"/>
      <c r="AB20" s="568" t="str">
        <f t="shared" si="35"/>
        <v/>
      </c>
      <c r="AC20" s="282"/>
      <c r="AD20" s="282"/>
      <c r="AE20" s="309"/>
      <c r="AG20" s="419">
        <v>16</v>
      </c>
      <c r="AH20" s="425" t="str">
        <f t="shared" si="2"/>
        <v/>
      </c>
      <c r="AI20" s="431" t="str">
        <f t="shared" si="3"/>
        <v/>
      </c>
      <c r="AJ20" s="428" t="str">
        <f t="shared" si="4"/>
        <v/>
      </c>
      <c r="AK20" s="416" t="str">
        <f t="shared" si="36"/>
        <v/>
      </c>
      <c r="AL20" s="415" t="str">
        <f t="shared" si="5"/>
        <v/>
      </c>
      <c r="AM20" s="417" t="str">
        <f t="shared" si="6"/>
        <v/>
      </c>
      <c r="AN20" s="417" t="str">
        <f t="shared" si="7"/>
        <v/>
      </c>
      <c r="AO20" s="417" t="str">
        <f t="shared" si="8"/>
        <v/>
      </c>
      <c r="AP20" s="417" t="str">
        <f t="shared" si="9"/>
        <v/>
      </c>
      <c r="AQ20" s="418" t="str">
        <f t="shared" si="10"/>
        <v/>
      </c>
      <c r="AR20" s="415" t="str">
        <f t="shared" si="11"/>
        <v/>
      </c>
      <c r="AS20" s="417" t="str">
        <f t="shared" si="12"/>
        <v/>
      </c>
      <c r="AT20" s="417" t="str">
        <f t="shared" si="13"/>
        <v/>
      </c>
      <c r="AU20" s="417" t="str">
        <f t="shared" si="14"/>
        <v/>
      </c>
      <c r="AV20" s="417" t="str">
        <f t="shared" si="15"/>
        <v/>
      </c>
      <c r="AW20" s="418" t="str">
        <f t="shared" si="16"/>
        <v/>
      </c>
      <c r="BA20" s="419">
        <v>16</v>
      </c>
      <c r="BB20" s="425" t="str">
        <f t="shared" si="17"/>
        <v/>
      </c>
      <c r="BC20" s="431" t="str">
        <f t="shared" si="18"/>
        <v/>
      </c>
      <c r="BD20" s="428" t="str">
        <f t="shared" si="19"/>
        <v/>
      </c>
      <c r="BE20" s="416" t="str">
        <f t="shared" si="20"/>
        <v/>
      </c>
      <c r="BF20" s="415" t="str">
        <f t="shared" si="21"/>
        <v/>
      </c>
      <c r="BG20" s="417" t="str">
        <f t="shared" si="22"/>
        <v/>
      </c>
      <c r="BH20" s="417" t="str">
        <f t="shared" si="23"/>
        <v/>
      </c>
      <c r="BI20" s="417" t="str">
        <f t="shared" si="24"/>
        <v/>
      </c>
      <c r="BJ20" s="417" t="str">
        <f t="shared" si="25"/>
        <v/>
      </c>
      <c r="BK20" s="418" t="str">
        <f t="shared" si="26"/>
        <v/>
      </c>
      <c r="BL20" s="415" t="str">
        <f t="shared" si="27"/>
        <v/>
      </c>
      <c r="BM20" s="417" t="str">
        <f t="shared" si="28"/>
        <v/>
      </c>
      <c r="BN20" s="417" t="str">
        <f t="shared" si="29"/>
        <v/>
      </c>
      <c r="BO20" s="417" t="str">
        <f t="shared" si="30"/>
        <v/>
      </c>
      <c r="BP20" s="417" t="str">
        <f t="shared" si="31"/>
        <v/>
      </c>
      <c r="BQ20" s="418" t="str">
        <f t="shared" si="32"/>
        <v/>
      </c>
      <c r="BU20" s="576" t="str">
        <f>IF(GameSheet!A21="","",GameSheet!A21)</f>
        <v>-</v>
      </c>
      <c r="BV20" s="577" t="str">
        <f>IF(GameSheet!A48="","",GameSheet!A48)</f>
        <v>-</v>
      </c>
    </row>
    <row r="21" spans="1:74" ht="21" customHeight="1" x14ac:dyDescent="0.15">
      <c r="A21" s="399" t="str">
        <f>IF(K21="(+)",COUNTIF($K$5:K21,"(+)"),"")</f>
        <v/>
      </c>
      <c r="B21" s="399" t="str">
        <f>IF(K21="(-)",COUNTIF($K$5:K21,"(-)"),"")</f>
        <v/>
      </c>
      <c r="C21" s="375"/>
      <c r="D21" s="376"/>
      <c r="E21" s="377"/>
      <c r="F21" s="378"/>
      <c r="G21" s="378"/>
      <c r="H21" s="378"/>
      <c r="I21" s="378"/>
      <c r="J21" s="379"/>
      <c r="K21" s="511"/>
      <c r="L21" s="514"/>
      <c r="M21" s="568" t="str">
        <f t="shared" si="33"/>
        <v/>
      </c>
      <c r="N21" s="569"/>
      <c r="O21" s="569"/>
      <c r="P21" s="399" t="str">
        <f>IF(Z21="(+)",COUNTIF($Z$5:Z21,"(+)"),"")</f>
        <v/>
      </c>
      <c r="Q21" s="399" t="str">
        <f>IF(Z21="(-)",COUNTIF($Z$5:Z21,"(-)"),"")</f>
        <v/>
      </c>
      <c r="R21" s="573" t="str">
        <f t="shared" si="0"/>
        <v/>
      </c>
      <c r="S21" s="574" t="str">
        <f t="shared" si="1"/>
        <v/>
      </c>
      <c r="T21" s="377"/>
      <c r="U21" s="378"/>
      <c r="V21" s="378"/>
      <c r="W21" s="378"/>
      <c r="X21" s="378"/>
      <c r="Y21" s="379"/>
      <c r="Z21" s="575" t="str">
        <f t="shared" si="34"/>
        <v/>
      </c>
      <c r="AA21" s="514"/>
      <c r="AB21" s="568" t="str">
        <f t="shared" si="35"/>
        <v/>
      </c>
      <c r="AC21" s="282"/>
      <c r="AD21" s="282"/>
      <c r="AE21" s="309"/>
      <c r="AG21" s="419">
        <v>17</v>
      </c>
      <c r="AH21" s="425" t="str">
        <f t="shared" si="2"/>
        <v/>
      </c>
      <c r="AI21" s="431" t="str">
        <f t="shared" si="3"/>
        <v/>
      </c>
      <c r="AJ21" s="428" t="str">
        <f t="shared" si="4"/>
        <v/>
      </c>
      <c r="AK21" s="416" t="str">
        <f t="shared" si="36"/>
        <v/>
      </c>
      <c r="AL21" s="415" t="str">
        <f t="shared" si="5"/>
        <v/>
      </c>
      <c r="AM21" s="417" t="str">
        <f t="shared" si="6"/>
        <v/>
      </c>
      <c r="AN21" s="417" t="str">
        <f t="shared" si="7"/>
        <v/>
      </c>
      <c r="AO21" s="417" t="str">
        <f t="shared" si="8"/>
        <v/>
      </c>
      <c r="AP21" s="417" t="str">
        <f t="shared" si="9"/>
        <v/>
      </c>
      <c r="AQ21" s="418" t="str">
        <f t="shared" si="10"/>
        <v/>
      </c>
      <c r="AR21" s="415" t="str">
        <f t="shared" si="11"/>
        <v/>
      </c>
      <c r="AS21" s="417" t="str">
        <f t="shared" si="12"/>
        <v/>
      </c>
      <c r="AT21" s="417" t="str">
        <f t="shared" si="13"/>
        <v/>
      </c>
      <c r="AU21" s="417" t="str">
        <f t="shared" si="14"/>
        <v/>
      </c>
      <c r="AV21" s="417" t="str">
        <f t="shared" si="15"/>
        <v/>
      </c>
      <c r="AW21" s="418" t="str">
        <f t="shared" si="16"/>
        <v/>
      </c>
      <c r="BA21" s="419">
        <v>17</v>
      </c>
      <c r="BB21" s="425" t="str">
        <f t="shared" si="17"/>
        <v/>
      </c>
      <c r="BC21" s="431" t="str">
        <f t="shared" si="18"/>
        <v/>
      </c>
      <c r="BD21" s="428" t="str">
        <f t="shared" si="19"/>
        <v/>
      </c>
      <c r="BE21" s="416" t="str">
        <f t="shared" si="20"/>
        <v/>
      </c>
      <c r="BF21" s="415" t="str">
        <f t="shared" si="21"/>
        <v/>
      </c>
      <c r="BG21" s="417" t="str">
        <f t="shared" si="22"/>
        <v/>
      </c>
      <c r="BH21" s="417" t="str">
        <f t="shared" si="23"/>
        <v/>
      </c>
      <c r="BI21" s="417" t="str">
        <f t="shared" si="24"/>
        <v/>
      </c>
      <c r="BJ21" s="417" t="str">
        <f t="shared" si="25"/>
        <v/>
      </c>
      <c r="BK21" s="418" t="str">
        <f t="shared" si="26"/>
        <v/>
      </c>
      <c r="BL21" s="415" t="str">
        <f t="shared" si="27"/>
        <v/>
      </c>
      <c r="BM21" s="417" t="str">
        <f t="shared" si="28"/>
        <v/>
      </c>
      <c r="BN21" s="417" t="str">
        <f t="shared" si="29"/>
        <v/>
      </c>
      <c r="BO21" s="417" t="str">
        <f t="shared" si="30"/>
        <v/>
      </c>
      <c r="BP21" s="417" t="str">
        <f t="shared" si="31"/>
        <v/>
      </c>
      <c r="BQ21" s="418" t="str">
        <f t="shared" si="32"/>
        <v/>
      </c>
      <c r="BU21" s="576" t="str">
        <f>IF(GameSheet!A22="","",GameSheet!A22)</f>
        <v>-</v>
      </c>
      <c r="BV21" s="577" t="str">
        <f>IF(GameSheet!A49="","",GameSheet!A49)</f>
        <v>-</v>
      </c>
    </row>
    <row r="22" spans="1:74" ht="21" customHeight="1" x14ac:dyDescent="0.15">
      <c r="A22" s="399" t="str">
        <f>IF(K22="(+)",COUNTIF($K$5:K22,"(+)"),"")</f>
        <v/>
      </c>
      <c r="B22" s="399" t="str">
        <f>IF(K22="(-)",COUNTIF($K$5:K22,"(-)"),"")</f>
        <v/>
      </c>
      <c r="C22" s="375"/>
      <c r="D22" s="376"/>
      <c r="E22" s="377"/>
      <c r="F22" s="378"/>
      <c r="G22" s="378"/>
      <c r="H22" s="378"/>
      <c r="I22" s="378"/>
      <c r="J22" s="379"/>
      <c r="K22" s="511"/>
      <c r="L22" s="514"/>
      <c r="M22" s="568" t="str">
        <f t="shared" si="33"/>
        <v/>
      </c>
      <c r="N22" s="569"/>
      <c r="O22" s="569"/>
      <c r="P22" s="399" t="str">
        <f>IF(Z22="(+)",COUNTIF($Z$5:Z22,"(+)"),"")</f>
        <v/>
      </c>
      <c r="Q22" s="399" t="str">
        <f>IF(Z22="(-)",COUNTIF($Z$5:Z22,"(-)"),"")</f>
        <v/>
      </c>
      <c r="R22" s="573" t="str">
        <f t="shared" si="0"/>
        <v/>
      </c>
      <c r="S22" s="574" t="str">
        <f t="shared" si="1"/>
        <v/>
      </c>
      <c r="T22" s="377"/>
      <c r="U22" s="378"/>
      <c r="V22" s="378"/>
      <c r="W22" s="378"/>
      <c r="X22" s="378"/>
      <c r="Y22" s="379"/>
      <c r="Z22" s="575" t="str">
        <f t="shared" si="34"/>
        <v/>
      </c>
      <c r="AA22" s="514"/>
      <c r="AB22" s="568" t="str">
        <f t="shared" si="35"/>
        <v/>
      </c>
      <c r="AC22" s="282"/>
      <c r="AD22" s="282"/>
      <c r="AE22" s="309"/>
      <c r="AG22" s="419">
        <v>18</v>
      </c>
      <c r="AH22" s="425" t="str">
        <f t="shared" si="2"/>
        <v/>
      </c>
      <c r="AI22" s="431" t="str">
        <f t="shared" si="3"/>
        <v/>
      </c>
      <c r="AJ22" s="428" t="str">
        <f t="shared" si="4"/>
        <v/>
      </c>
      <c r="AK22" s="416" t="str">
        <f t="shared" si="36"/>
        <v/>
      </c>
      <c r="AL22" s="415" t="str">
        <f t="shared" si="5"/>
        <v/>
      </c>
      <c r="AM22" s="417" t="str">
        <f t="shared" si="6"/>
        <v/>
      </c>
      <c r="AN22" s="417" t="str">
        <f t="shared" si="7"/>
        <v/>
      </c>
      <c r="AO22" s="417" t="str">
        <f t="shared" si="8"/>
        <v/>
      </c>
      <c r="AP22" s="417" t="str">
        <f t="shared" si="9"/>
        <v/>
      </c>
      <c r="AQ22" s="418" t="str">
        <f t="shared" si="10"/>
        <v/>
      </c>
      <c r="AR22" s="415" t="str">
        <f t="shared" si="11"/>
        <v/>
      </c>
      <c r="AS22" s="417" t="str">
        <f t="shared" si="12"/>
        <v/>
      </c>
      <c r="AT22" s="417" t="str">
        <f t="shared" si="13"/>
        <v/>
      </c>
      <c r="AU22" s="417" t="str">
        <f t="shared" si="14"/>
        <v/>
      </c>
      <c r="AV22" s="417" t="str">
        <f t="shared" si="15"/>
        <v/>
      </c>
      <c r="AW22" s="418" t="str">
        <f t="shared" si="16"/>
        <v/>
      </c>
      <c r="BA22" s="419">
        <v>18</v>
      </c>
      <c r="BB22" s="425" t="str">
        <f t="shared" si="17"/>
        <v/>
      </c>
      <c r="BC22" s="431" t="str">
        <f t="shared" si="18"/>
        <v/>
      </c>
      <c r="BD22" s="428" t="str">
        <f t="shared" si="19"/>
        <v/>
      </c>
      <c r="BE22" s="416" t="str">
        <f t="shared" si="20"/>
        <v/>
      </c>
      <c r="BF22" s="415" t="str">
        <f t="shared" si="21"/>
        <v/>
      </c>
      <c r="BG22" s="417" t="str">
        <f t="shared" si="22"/>
        <v/>
      </c>
      <c r="BH22" s="417" t="str">
        <f t="shared" si="23"/>
        <v/>
      </c>
      <c r="BI22" s="417" t="str">
        <f t="shared" si="24"/>
        <v/>
      </c>
      <c r="BJ22" s="417" t="str">
        <f t="shared" si="25"/>
        <v/>
      </c>
      <c r="BK22" s="418" t="str">
        <f t="shared" si="26"/>
        <v/>
      </c>
      <c r="BL22" s="415" t="str">
        <f t="shared" si="27"/>
        <v/>
      </c>
      <c r="BM22" s="417" t="str">
        <f t="shared" si="28"/>
        <v/>
      </c>
      <c r="BN22" s="417" t="str">
        <f t="shared" si="29"/>
        <v/>
      </c>
      <c r="BO22" s="417" t="str">
        <f t="shared" si="30"/>
        <v/>
      </c>
      <c r="BP22" s="417" t="str">
        <f t="shared" si="31"/>
        <v/>
      </c>
      <c r="BQ22" s="418" t="str">
        <f t="shared" si="32"/>
        <v/>
      </c>
      <c r="BU22" s="576" t="str">
        <f>IF(GameSheet!A23="","",GameSheet!A23)</f>
        <v>-</v>
      </c>
      <c r="BV22" s="577" t="str">
        <f>IF(GameSheet!A50="","",GameSheet!A50)</f>
        <v>-</v>
      </c>
    </row>
    <row r="23" spans="1:74" ht="21" customHeight="1" x14ac:dyDescent="0.15">
      <c r="A23" s="399" t="str">
        <f>IF(K23="(+)",COUNTIF($K$5:K23,"(+)"),"")</f>
        <v/>
      </c>
      <c r="B23" s="399" t="str">
        <f>IF(K23="(-)",COUNTIF($K$5:K23,"(-)"),"")</f>
        <v/>
      </c>
      <c r="C23" s="375"/>
      <c r="D23" s="376"/>
      <c r="E23" s="377"/>
      <c r="F23" s="378"/>
      <c r="G23" s="378"/>
      <c r="H23" s="378"/>
      <c r="I23" s="378"/>
      <c r="J23" s="379"/>
      <c r="K23" s="511"/>
      <c r="L23" s="514"/>
      <c r="M23" s="568" t="str">
        <f t="shared" si="33"/>
        <v/>
      </c>
      <c r="N23" s="569"/>
      <c r="O23" s="569"/>
      <c r="P23" s="399" t="str">
        <f>IF(Z23="(+)",COUNTIF($Z$5:Z23,"(+)"),"")</f>
        <v/>
      </c>
      <c r="Q23" s="399" t="str">
        <f>IF(Z23="(-)",COUNTIF($Z$5:Z23,"(-)"),"")</f>
        <v/>
      </c>
      <c r="R23" s="573" t="str">
        <f t="shared" si="0"/>
        <v/>
      </c>
      <c r="S23" s="574" t="str">
        <f t="shared" si="1"/>
        <v/>
      </c>
      <c r="T23" s="377"/>
      <c r="U23" s="378"/>
      <c r="V23" s="378"/>
      <c r="W23" s="378"/>
      <c r="X23" s="378"/>
      <c r="Y23" s="379"/>
      <c r="Z23" s="575" t="str">
        <f t="shared" si="34"/>
        <v/>
      </c>
      <c r="AA23" s="514"/>
      <c r="AB23" s="568" t="str">
        <f t="shared" si="35"/>
        <v/>
      </c>
      <c r="AC23" s="282"/>
      <c r="AD23" s="282"/>
      <c r="AE23" s="309"/>
      <c r="AG23" s="419">
        <v>19</v>
      </c>
      <c r="AH23" s="425" t="str">
        <f t="shared" si="2"/>
        <v/>
      </c>
      <c r="AI23" s="431" t="str">
        <f t="shared" si="3"/>
        <v/>
      </c>
      <c r="AJ23" s="428" t="str">
        <f t="shared" si="4"/>
        <v/>
      </c>
      <c r="AK23" s="416" t="str">
        <f t="shared" si="36"/>
        <v/>
      </c>
      <c r="AL23" s="415" t="str">
        <f t="shared" si="5"/>
        <v/>
      </c>
      <c r="AM23" s="417" t="str">
        <f t="shared" si="6"/>
        <v/>
      </c>
      <c r="AN23" s="417" t="str">
        <f t="shared" si="7"/>
        <v/>
      </c>
      <c r="AO23" s="417" t="str">
        <f t="shared" si="8"/>
        <v/>
      </c>
      <c r="AP23" s="417" t="str">
        <f t="shared" si="9"/>
        <v/>
      </c>
      <c r="AQ23" s="418" t="str">
        <f t="shared" si="10"/>
        <v/>
      </c>
      <c r="AR23" s="415" t="str">
        <f t="shared" si="11"/>
        <v/>
      </c>
      <c r="AS23" s="417" t="str">
        <f t="shared" si="12"/>
        <v/>
      </c>
      <c r="AT23" s="417" t="str">
        <f t="shared" si="13"/>
        <v/>
      </c>
      <c r="AU23" s="417" t="str">
        <f t="shared" si="14"/>
        <v/>
      </c>
      <c r="AV23" s="417" t="str">
        <f t="shared" si="15"/>
        <v/>
      </c>
      <c r="AW23" s="418" t="str">
        <f t="shared" si="16"/>
        <v/>
      </c>
      <c r="BA23" s="419">
        <v>19</v>
      </c>
      <c r="BB23" s="425" t="str">
        <f t="shared" si="17"/>
        <v/>
      </c>
      <c r="BC23" s="431" t="str">
        <f t="shared" si="18"/>
        <v/>
      </c>
      <c r="BD23" s="428" t="str">
        <f t="shared" si="19"/>
        <v/>
      </c>
      <c r="BE23" s="416" t="str">
        <f t="shared" si="20"/>
        <v/>
      </c>
      <c r="BF23" s="415" t="str">
        <f t="shared" si="21"/>
        <v/>
      </c>
      <c r="BG23" s="417" t="str">
        <f t="shared" si="22"/>
        <v/>
      </c>
      <c r="BH23" s="417" t="str">
        <f t="shared" si="23"/>
        <v/>
      </c>
      <c r="BI23" s="417" t="str">
        <f t="shared" si="24"/>
        <v/>
      </c>
      <c r="BJ23" s="417" t="str">
        <f t="shared" si="25"/>
        <v/>
      </c>
      <c r="BK23" s="418" t="str">
        <f t="shared" si="26"/>
        <v/>
      </c>
      <c r="BL23" s="415" t="str">
        <f t="shared" si="27"/>
        <v/>
      </c>
      <c r="BM23" s="417" t="str">
        <f t="shared" si="28"/>
        <v/>
      </c>
      <c r="BN23" s="417" t="str">
        <f t="shared" si="29"/>
        <v/>
      </c>
      <c r="BO23" s="417" t="str">
        <f t="shared" si="30"/>
        <v/>
      </c>
      <c r="BP23" s="417" t="str">
        <f t="shared" si="31"/>
        <v/>
      </c>
      <c r="BQ23" s="418" t="str">
        <f t="shared" si="32"/>
        <v/>
      </c>
      <c r="BU23" s="576" t="str">
        <f>IF(GameSheet!A24="","",GameSheet!A24)</f>
        <v>-</v>
      </c>
      <c r="BV23" s="577" t="str">
        <f>IF(GameSheet!A51="","",GameSheet!A51)</f>
        <v>-</v>
      </c>
    </row>
    <row r="24" spans="1:74" ht="21" customHeight="1" x14ac:dyDescent="0.15">
      <c r="A24" s="399" t="str">
        <f>IF(K24="(+)",COUNTIF($K$5:K24,"(+)"),"")</f>
        <v/>
      </c>
      <c r="B24" s="399" t="str">
        <f>IF(K24="(-)",COUNTIF($K$5:K24,"(-)"),"")</f>
        <v/>
      </c>
      <c r="C24" s="375"/>
      <c r="D24" s="376"/>
      <c r="E24" s="377"/>
      <c r="F24" s="378"/>
      <c r="G24" s="378"/>
      <c r="H24" s="378"/>
      <c r="I24" s="378"/>
      <c r="J24" s="379"/>
      <c r="K24" s="511"/>
      <c r="L24" s="514"/>
      <c r="M24" s="568" t="str">
        <f t="shared" si="33"/>
        <v/>
      </c>
      <c r="N24" s="569"/>
      <c r="O24" s="569"/>
      <c r="P24" s="399" t="str">
        <f>IF(Z24="(+)",COUNTIF($Z$5:Z24,"(+)"),"")</f>
        <v/>
      </c>
      <c r="Q24" s="399" t="str">
        <f>IF(Z24="(-)",COUNTIF($Z$5:Z24,"(-)"),"")</f>
        <v/>
      </c>
      <c r="R24" s="573" t="str">
        <f t="shared" si="0"/>
        <v/>
      </c>
      <c r="S24" s="574" t="str">
        <f t="shared" si="1"/>
        <v/>
      </c>
      <c r="T24" s="377"/>
      <c r="U24" s="378"/>
      <c r="V24" s="378"/>
      <c r="W24" s="378"/>
      <c r="X24" s="378"/>
      <c r="Y24" s="379"/>
      <c r="Z24" s="575" t="str">
        <f t="shared" si="34"/>
        <v/>
      </c>
      <c r="AA24" s="514"/>
      <c r="AB24" s="568" t="str">
        <f t="shared" si="35"/>
        <v/>
      </c>
      <c r="AC24" s="282"/>
      <c r="AD24" s="282"/>
      <c r="AE24" s="309"/>
      <c r="AG24" s="419">
        <v>20</v>
      </c>
      <c r="AH24" s="425" t="str">
        <f t="shared" si="2"/>
        <v/>
      </c>
      <c r="AI24" s="431" t="str">
        <f t="shared" si="3"/>
        <v/>
      </c>
      <c r="AJ24" s="428" t="str">
        <f>IFERROR(IF(D24="","",VLOOKUP($AG24,$A$5:$J$28,4,FALSE)),"")</f>
        <v/>
      </c>
      <c r="AK24" s="416" t="str">
        <f>IF(AI24="","",IF(AI24=0,"",IF(AI24=1,$AK$1-AJ24,IF(AI24=2,$AK$1*2-AJ24,IF(AI24=3,$AK$1*3-AJ24,IF(AI24="OT",$AK$1*3+$AK$2-AJ24))))))</f>
        <v/>
      </c>
      <c r="AL24" s="415" t="str">
        <f>IFERROR(IF(AH24="","",VLOOKUP($AG24,$A$5:$J$28,5,FALSE)),"")</f>
        <v/>
      </c>
      <c r="AM24" s="417" t="str">
        <f>IFERROR(IF(AH24="","",VLOOKUP($AG24,$A$5:$J$28,6,FALSE)),"")</f>
        <v/>
      </c>
      <c r="AN24" s="417" t="str">
        <f>IFERROR(IF(AH24="","",VLOOKUP($AG24,$A$5:$J$28,7,FALSE)),"")</f>
        <v/>
      </c>
      <c r="AO24" s="417" t="str">
        <f t="shared" si="8"/>
        <v/>
      </c>
      <c r="AP24" s="417" t="str">
        <f t="shared" si="9"/>
        <v/>
      </c>
      <c r="AQ24" s="418" t="str">
        <f t="shared" si="10"/>
        <v/>
      </c>
      <c r="AR24" s="415" t="str">
        <f t="shared" si="11"/>
        <v/>
      </c>
      <c r="AS24" s="417" t="str">
        <f t="shared" si="12"/>
        <v/>
      </c>
      <c r="AT24" s="417" t="str">
        <f t="shared" si="13"/>
        <v/>
      </c>
      <c r="AU24" s="417" t="str">
        <f t="shared" si="14"/>
        <v/>
      </c>
      <c r="AV24" s="417" t="str">
        <f t="shared" si="15"/>
        <v/>
      </c>
      <c r="AW24" s="418" t="str">
        <f t="shared" si="16"/>
        <v/>
      </c>
      <c r="BA24" s="419">
        <v>20</v>
      </c>
      <c r="BB24" s="425" t="str">
        <f>IFERROR(VLOOKUP($BA24,$P$5:$Y$28,1,FALSE),"")</f>
        <v/>
      </c>
      <c r="BC24" s="431" t="str">
        <f>IFERROR(IF(R24="","",VLOOKUP($BA24,$P$5:$Y$28,3,FALSE)),"")</f>
        <v/>
      </c>
      <c r="BD24" s="428" t="str">
        <f>IFERROR(IF(S24="","",VLOOKUP($BA24,$P$5:$Y$28,4,FALSE)),"")</f>
        <v/>
      </c>
      <c r="BE24" s="416" t="str">
        <f>IF(BC24="","",IF(BC24=0,"",IF(BC24=1,$AK$1-BD24,IF(BC24=2,$AK$1*2-BD24,IF(BC24=3,$AK$1*3-BD24,IF(BC24="OT",$AK$1*3+$AK$2-BD24))))))</f>
        <v/>
      </c>
      <c r="BF24" s="415" t="str">
        <f t="shared" si="21"/>
        <v/>
      </c>
      <c r="BG24" s="417" t="str">
        <f t="shared" si="22"/>
        <v/>
      </c>
      <c r="BH24" s="417" t="str">
        <f t="shared" si="23"/>
        <v/>
      </c>
      <c r="BI24" s="417" t="str">
        <f t="shared" si="24"/>
        <v/>
      </c>
      <c r="BJ24" s="417" t="str">
        <f t="shared" si="25"/>
        <v/>
      </c>
      <c r="BK24" s="418" t="str">
        <f t="shared" si="26"/>
        <v/>
      </c>
      <c r="BL24" s="415" t="str">
        <f t="shared" si="27"/>
        <v/>
      </c>
      <c r="BM24" s="417" t="str">
        <f t="shared" si="28"/>
        <v/>
      </c>
      <c r="BN24" s="417" t="str">
        <f t="shared" si="29"/>
        <v/>
      </c>
      <c r="BO24" s="417" t="str">
        <f t="shared" si="30"/>
        <v/>
      </c>
      <c r="BP24" s="417" t="str">
        <f t="shared" si="31"/>
        <v/>
      </c>
      <c r="BQ24" s="418" t="str">
        <f t="shared" si="32"/>
        <v/>
      </c>
      <c r="BU24" s="576" t="str">
        <f>IF(GameSheet!A25="","",GameSheet!A25)</f>
        <v>-</v>
      </c>
      <c r="BV24" s="577" t="str">
        <f>IF(GameSheet!A52="","",GameSheet!A52)</f>
        <v>-</v>
      </c>
    </row>
    <row r="25" spans="1:74" ht="21" customHeight="1" x14ac:dyDescent="0.15">
      <c r="A25" s="399" t="str">
        <f>IF(K25="(+)",COUNTIF($K$5:K25,"(+)"),"")</f>
        <v/>
      </c>
      <c r="B25" s="399" t="str">
        <f>IF(K25="(-)",COUNTIF($K$5:K25,"(-)"),"")</f>
        <v/>
      </c>
      <c r="C25" s="375"/>
      <c r="D25" s="376"/>
      <c r="E25" s="377"/>
      <c r="F25" s="378"/>
      <c r="G25" s="378"/>
      <c r="H25" s="378"/>
      <c r="I25" s="378"/>
      <c r="J25" s="379"/>
      <c r="K25" s="511"/>
      <c r="L25" s="514"/>
      <c r="M25" s="568" t="str">
        <f t="shared" si="33"/>
        <v/>
      </c>
      <c r="N25" s="569"/>
      <c r="O25" s="569"/>
      <c r="P25" s="399" t="str">
        <f>IF(Z25="(+)",COUNTIF($Z$5:Z25,"(+)"),"")</f>
        <v/>
      </c>
      <c r="Q25" s="399" t="str">
        <f>IF(Z25="(-)",COUNTIF($Z$5:Z25,"(-)"),"")</f>
        <v/>
      </c>
      <c r="R25" s="573" t="str">
        <f t="shared" si="0"/>
        <v/>
      </c>
      <c r="S25" s="574" t="str">
        <f t="shared" si="1"/>
        <v/>
      </c>
      <c r="T25" s="377"/>
      <c r="U25" s="378"/>
      <c r="V25" s="378"/>
      <c r="W25" s="378"/>
      <c r="X25" s="378"/>
      <c r="Y25" s="379"/>
      <c r="Z25" s="575" t="str">
        <f t="shared" si="34"/>
        <v/>
      </c>
      <c r="AA25" s="514"/>
      <c r="AB25" s="568" t="str">
        <f t="shared" si="35"/>
        <v/>
      </c>
      <c r="AC25" s="282"/>
      <c r="AD25" s="282"/>
      <c r="AE25" s="309"/>
      <c r="AG25" s="419">
        <v>21</v>
      </c>
      <c r="AH25" s="425" t="str">
        <f>IFERROR(VLOOKUP($AG25,$A$5:$J$28,1,FALSE),"")</f>
        <v/>
      </c>
      <c r="AI25" s="431" t="str">
        <f>IFERROR(IF(C25="","",VLOOKUP($AG25,$A$5:$J$28,3,FALSE)),"")</f>
        <v/>
      </c>
      <c r="AJ25" s="428" t="str">
        <f>IFERROR(IF(D25="","",VLOOKUP($AG25,$A$5:$J$28,4,FALSE)),"")</f>
        <v/>
      </c>
      <c r="AK25" s="416" t="str">
        <f>IF(AI25="","",IF(AI25=0,"",IF(AI25=1,$AK$1-AJ25,IF(AI25=2,$AK$1*2-AJ25,IF(AI25=3,$AK$1*3-AJ25,IF(AI25="OT",$AK$1*3+$AK$2-AJ25))))))</f>
        <v/>
      </c>
      <c r="AL25" s="415" t="str">
        <f>IFERROR(IF(AH25="","",VLOOKUP($AG25,$A$5:$J$28,5,FALSE)),"")</f>
        <v/>
      </c>
      <c r="AM25" s="417" t="str">
        <f>IFERROR(IF(AH25="","",VLOOKUP($AG25,$A$5:$J$28,6,FALSE)),"")</f>
        <v/>
      </c>
      <c r="AN25" s="417" t="str">
        <f>IFERROR(IF(AH25="","",VLOOKUP($AG25,$A$5:$J$28,7,FALSE)),"")</f>
        <v/>
      </c>
      <c r="AO25" s="417" t="str">
        <f t="shared" si="8"/>
        <v/>
      </c>
      <c r="AP25" s="417" t="str">
        <f t="shared" si="9"/>
        <v/>
      </c>
      <c r="AQ25" s="418" t="str">
        <f t="shared" si="10"/>
        <v/>
      </c>
      <c r="AR25" s="415" t="str">
        <f t="shared" si="11"/>
        <v/>
      </c>
      <c r="AS25" s="417" t="str">
        <f t="shared" si="12"/>
        <v/>
      </c>
      <c r="AT25" s="417" t="str">
        <f t="shared" si="13"/>
        <v/>
      </c>
      <c r="AU25" s="417" t="str">
        <f t="shared" si="14"/>
        <v/>
      </c>
      <c r="AV25" s="417" t="str">
        <f t="shared" si="15"/>
        <v/>
      </c>
      <c r="AW25" s="418" t="str">
        <f t="shared" si="16"/>
        <v/>
      </c>
      <c r="BA25" s="419">
        <v>21</v>
      </c>
      <c r="BB25" s="425" t="str">
        <f>IFERROR(VLOOKUP($BA25,$P$5:$Y$28,1,FALSE),"")</f>
        <v/>
      </c>
      <c r="BC25" s="431" t="str">
        <f>IFERROR(IF(R25="","",VLOOKUP($BA25,$P$5:$Y$28,3,FALSE)),"")</f>
        <v/>
      </c>
      <c r="BD25" s="428" t="str">
        <f>IFERROR(IF(S25="","",VLOOKUP($BA25,$P$5:$Y$28,4,FALSE)),"")</f>
        <v/>
      </c>
      <c r="BE25" s="416" t="str">
        <f>IF(BC25="","",IF(BC25=0,"",IF(BC25=1,$AK$1-BD25,IF(BC25=2,$AK$1*2-BD25,IF(BC25=3,$AK$1*3-BD25,IF(BC25="OT",$AK$1*3+$AK$2-BD25))))))</f>
        <v/>
      </c>
      <c r="BF25" s="415" t="str">
        <f t="shared" si="21"/>
        <v/>
      </c>
      <c r="BG25" s="417" t="str">
        <f t="shared" si="22"/>
        <v/>
      </c>
      <c r="BH25" s="417" t="str">
        <f t="shared" si="23"/>
        <v/>
      </c>
      <c r="BI25" s="417" t="str">
        <f t="shared" si="24"/>
        <v/>
      </c>
      <c r="BJ25" s="417" t="str">
        <f t="shared" si="25"/>
        <v/>
      </c>
      <c r="BK25" s="418" t="str">
        <f t="shared" si="26"/>
        <v/>
      </c>
      <c r="BL25" s="415" t="str">
        <f t="shared" si="27"/>
        <v/>
      </c>
      <c r="BM25" s="417" t="str">
        <f t="shared" si="28"/>
        <v/>
      </c>
      <c r="BN25" s="417" t="str">
        <f t="shared" si="29"/>
        <v/>
      </c>
      <c r="BO25" s="417" t="str">
        <f t="shared" si="30"/>
        <v/>
      </c>
      <c r="BP25" s="417" t="str">
        <f t="shared" si="31"/>
        <v/>
      </c>
      <c r="BQ25" s="418" t="str">
        <f t="shared" si="32"/>
        <v/>
      </c>
      <c r="BU25" s="576" t="str">
        <f>IF(GameSheet!A26="","",GameSheet!A26)</f>
        <v>-</v>
      </c>
      <c r="BV25" s="577" t="str">
        <f>IF(GameSheet!A53="","",GameSheet!A53)</f>
        <v>-</v>
      </c>
    </row>
    <row r="26" spans="1:74" ht="21" customHeight="1" x14ac:dyDescent="0.15">
      <c r="A26" s="399" t="str">
        <f>IF(K26="(+)",COUNTIF($K$5:K26,"(+)"),"")</f>
        <v/>
      </c>
      <c r="B26" s="399" t="str">
        <f>IF(K26="(-)",COUNTIF($K$5:K26,"(-)"),"")</f>
        <v/>
      </c>
      <c r="C26" s="375"/>
      <c r="D26" s="376"/>
      <c r="E26" s="377"/>
      <c r="F26" s="378"/>
      <c r="G26" s="378"/>
      <c r="H26" s="378"/>
      <c r="I26" s="378"/>
      <c r="J26" s="379"/>
      <c r="K26" s="511"/>
      <c r="L26" s="514"/>
      <c r="M26" s="568" t="str">
        <f t="shared" si="33"/>
        <v/>
      </c>
      <c r="N26" s="569"/>
      <c r="O26" s="569"/>
      <c r="P26" s="399" t="str">
        <f>IF(Z26="(+)",COUNTIF($Z$5:Z26,"(+)"),"")</f>
        <v/>
      </c>
      <c r="Q26" s="399" t="str">
        <f>IF(Z26="(-)",COUNTIF($Z$5:Z26,"(-)"),"")</f>
        <v/>
      </c>
      <c r="R26" s="573" t="str">
        <f t="shared" si="0"/>
        <v/>
      </c>
      <c r="S26" s="574" t="str">
        <f t="shared" si="1"/>
        <v/>
      </c>
      <c r="T26" s="377"/>
      <c r="U26" s="378"/>
      <c r="V26" s="378"/>
      <c r="W26" s="378"/>
      <c r="X26" s="378"/>
      <c r="Y26" s="379"/>
      <c r="Z26" s="575" t="str">
        <f t="shared" si="34"/>
        <v/>
      </c>
      <c r="AA26" s="514"/>
      <c r="AB26" s="568" t="str">
        <f t="shared" si="35"/>
        <v/>
      </c>
      <c r="AC26" s="282"/>
      <c r="AD26" s="282"/>
      <c r="AE26" s="309"/>
      <c r="AG26" s="419">
        <v>22</v>
      </c>
      <c r="AH26" s="425" t="str">
        <f>IFERROR(VLOOKUP($AG26,$A$5:$J$28,1,FALSE),"")</f>
        <v/>
      </c>
      <c r="AI26" s="431" t="str">
        <f>IFERROR(IF(C26="","",VLOOKUP($AG26,$A$5:$J$28,3,FALSE)),"")</f>
        <v/>
      </c>
      <c r="AJ26" s="428" t="str">
        <f>IFERROR(IF(D26="","",VLOOKUP($AG26,$A$5:$J$28,4,FALSE)),"")</f>
        <v/>
      </c>
      <c r="AK26" s="416" t="str">
        <f>IF(AI26="","",IF(AI26=0,"",IF(AI26=1,$AK$1-AJ26,IF(AI26=2,$AK$1*2-AJ26,IF(AI26=3,$AK$1*3-AJ26,IF(AI26="OT",$AK$1*3+$AK$2-AJ26))))))</f>
        <v/>
      </c>
      <c r="AL26" s="415" t="str">
        <f>IFERROR(IF(AH26="","",VLOOKUP($AG26,$A$5:$J$28,5,FALSE)),"")</f>
        <v/>
      </c>
      <c r="AM26" s="417" t="str">
        <f>IFERROR(IF(AH26="","",VLOOKUP($AG26,$A$5:$J$28,6,FALSE)),"")</f>
        <v/>
      </c>
      <c r="AN26" s="417" t="str">
        <f>IFERROR(IF(AH26="","",VLOOKUP($AG26,$A$5:$J$28,7,FALSE)),"")</f>
        <v/>
      </c>
      <c r="AO26" s="417" t="str">
        <f t="shared" si="8"/>
        <v/>
      </c>
      <c r="AP26" s="417" t="str">
        <f t="shared" si="9"/>
        <v/>
      </c>
      <c r="AQ26" s="418" t="str">
        <f t="shared" si="10"/>
        <v/>
      </c>
      <c r="AR26" s="415" t="str">
        <f t="shared" si="11"/>
        <v/>
      </c>
      <c r="AS26" s="417" t="str">
        <f t="shared" si="12"/>
        <v/>
      </c>
      <c r="AT26" s="417" t="str">
        <f t="shared" si="13"/>
        <v/>
      </c>
      <c r="AU26" s="417" t="str">
        <f t="shared" si="14"/>
        <v/>
      </c>
      <c r="AV26" s="417" t="str">
        <f t="shared" si="15"/>
        <v/>
      </c>
      <c r="AW26" s="418" t="str">
        <f t="shared" si="16"/>
        <v/>
      </c>
      <c r="BA26" s="419">
        <v>22</v>
      </c>
      <c r="BB26" s="425" t="str">
        <f>IFERROR(VLOOKUP($BA26,$P$5:$Y$28,1,FALSE),"")</f>
        <v/>
      </c>
      <c r="BC26" s="431" t="str">
        <f>IFERROR(IF(R26="","",VLOOKUP($BA26,$P$5:$Y$28,3,FALSE)),"")</f>
        <v/>
      </c>
      <c r="BD26" s="428" t="str">
        <f>IFERROR(IF(S26="","",VLOOKUP($BA26,$P$5:$Y$28,4,FALSE)),"")</f>
        <v/>
      </c>
      <c r="BE26" s="416" t="str">
        <f>IF(BC26="","",IF(BC26=0,"",IF(BC26=1,$AK$1-BD26,IF(BC26=2,$AK$1*2-BD26,IF(BC26=3,$AK$1*3-BD26,IF(BC26="OT",$AK$1*3+$AK$2-BD26))))))</f>
        <v/>
      </c>
      <c r="BF26" s="415" t="str">
        <f t="shared" si="21"/>
        <v/>
      </c>
      <c r="BG26" s="417" t="str">
        <f t="shared" si="22"/>
        <v/>
      </c>
      <c r="BH26" s="417" t="str">
        <f t="shared" si="23"/>
        <v/>
      </c>
      <c r="BI26" s="417" t="str">
        <f t="shared" si="24"/>
        <v/>
      </c>
      <c r="BJ26" s="417" t="str">
        <f t="shared" si="25"/>
        <v/>
      </c>
      <c r="BK26" s="418" t="str">
        <f t="shared" si="26"/>
        <v/>
      </c>
      <c r="BL26" s="415" t="str">
        <f t="shared" si="27"/>
        <v/>
      </c>
      <c r="BM26" s="417" t="str">
        <f t="shared" si="28"/>
        <v/>
      </c>
      <c r="BN26" s="417" t="str">
        <f t="shared" si="29"/>
        <v/>
      </c>
      <c r="BO26" s="417" t="str">
        <f t="shared" si="30"/>
        <v/>
      </c>
      <c r="BP26" s="417" t="str">
        <f t="shared" si="31"/>
        <v/>
      </c>
      <c r="BQ26" s="418" t="str">
        <f t="shared" si="32"/>
        <v/>
      </c>
      <c r="BU26" s="576" t="str">
        <f>IF(GameSheet!A27="","",GameSheet!A27)</f>
        <v>-</v>
      </c>
      <c r="BV26" s="577" t="str">
        <f>IF(GameSheet!A54="","",GameSheet!A54)</f>
        <v>-</v>
      </c>
    </row>
    <row r="27" spans="1:74" ht="21" customHeight="1" x14ac:dyDescent="0.15">
      <c r="A27" s="399" t="str">
        <f>IF(K27="(+)",COUNTIF($K$5:K27,"(+)"),"")</f>
        <v/>
      </c>
      <c r="B27" s="399" t="str">
        <f>IF(K27="(-)",COUNTIF($K$5:K27,"(-)"),"")</f>
        <v/>
      </c>
      <c r="C27" s="824"/>
      <c r="D27" s="825"/>
      <c r="E27" s="826"/>
      <c r="F27" s="827"/>
      <c r="G27" s="827"/>
      <c r="H27" s="827"/>
      <c r="I27" s="827"/>
      <c r="J27" s="828"/>
      <c r="K27" s="829"/>
      <c r="L27" s="830"/>
      <c r="M27" s="568" t="str">
        <f t="shared" si="33"/>
        <v/>
      </c>
      <c r="N27" s="569"/>
      <c r="O27" s="569"/>
      <c r="P27" s="399" t="str">
        <f>IF(Z27="(+)",COUNTIF($Z$5:Z27,"(+)"),"")</f>
        <v/>
      </c>
      <c r="Q27" s="399" t="str">
        <f>IF(Z27="(-)",COUNTIF($Z$5:Z27,"(-)"),"")</f>
        <v/>
      </c>
      <c r="R27" s="573" t="str">
        <f t="shared" si="0"/>
        <v/>
      </c>
      <c r="S27" s="574" t="str">
        <f t="shared" si="1"/>
        <v/>
      </c>
      <c r="T27" s="826"/>
      <c r="U27" s="827"/>
      <c r="V27" s="827"/>
      <c r="W27" s="827"/>
      <c r="X27" s="827"/>
      <c r="Y27" s="828"/>
      <c r="Z27" s="575" t="str">
        <f t="shared" si="34"/>
        <v/>
      </c>
      <c r="AA27" s="830"/>
      <c r="AB27" s="568" t="str">
        <f t="shared" si="35"/>
        <v/>
      </c>
      <c r="AC27" s="282"/>
      <c r="AD27" s="282"/>
      <c r="AE27" s="309"/>
      <c r="AG27" s="419">
        <v>23</v>
      </c>
      <c r="AH27" s="831" t="str">
        <f>IFERROR(VLOOKUP($AG27,$A$5:$J$28,1,FALSE),"")</f>
        <v/>
      </c>
      <c r="AI27" s="832" t="str">
        <f>IFERROR(IF(C27="","",VLOOKUP($AG27,$A$5:$J$28,3,FALSE)),"")</f>
        <v/>
      </c>
      <c r="AJ27" s="833" t="str">
        <f>IFERROR(IF(D27="","",VLOOKUP($AG27,$A$5:$J$28,4,FALSE)),"")</f>
        <v/>
      </c>
      <c r="AK27" s="834" t="str">
        <f>IF(AI27="","",IF(AI27=0,"",IF(AI27=1,$AK$1-AJ27,IF(AI27=2,$AK$1*2-AJ27,IF(AI27=3,$AK$1*3-AJ27,IF(AI27="OT",$AK$1*3+$AK$2-AJ27))))))</f>
        <v/>
      </c>
      <c r="AL27" s="835" t="str">
        <f>IFERROR(IF(AH27="","",VLOOKUP($AG27,$A$5:$J$28,5,FALSE)),"")</f>
        <v/>
      </c>
      <c r="AM27" s="836" t="str">
        <f>IFERROR(IF(AH27="","",VLOOKUP($AG27,$A$5:$J$28,6,FALSE)),"")</f>
        <v/>
      </c>
      <c r="AN27" s="836" t="str">
        <f t="shared" si="7"/>
        <v/>
      </c>
      <c r="AO27" s="836" t="str">
        <f t="shared" si="8"/>
        <v/>
      </c>
      <c r="AP27" s="836" t="str">
        <f t="shared" si="9"/>
        <v/>
      </c>
      <c r="AQ27" s="837" t="str">
        <f t="shared" si="10"/>
        <v/>
      </c>
      <c r="AR27" s="835" t="str">
        <f t="shared" si="11"/>
        <v/>
      </c>
      <c r="AS27" s="836" t="str">
        <f t="shared" si="12"/>
        <v/>
      </c>
      <c r="AT27" s="836" t="str">
        <f t="shared" si="13"/>
        <v/>
      </c>
      <c r="AU27" s="836" t="str">
        <f t="shared" si="14"/>
        <v/>
      </c>
      <c r="AV27" s="836" t="str">
        <f t="shared" si="15"/>
        <v/>
      </c>
      <c r="AW27" s="837" t="str">
        <f t="shared" si="16"/>
        <v/>
      </c>
      <c r="BA27" s="419">
        <v>23</v>
      </c>
      <c r="BB27" s="831" t="str">
        <f>IFERROR(VLOOKUP($BA27,$P$5:$Y$28,1,FALSE),"")</f>
        <v/>
      </c>
      <c r="BC27" s="431" t="str">
        <f>IFERROR(IF(R27="","",VLOOKUP($BA27,$P$5:$Y$28,3,FALSE)),"")</f>
        <v/>
      </c>
      <c r="BD27" s="428" t="str">
        <f>IFERROR(IF(S27="","",VLOOKUP($BA27,$P$5:$Y$28,4,FALSE)),"")</f>
        <v/>
      </c>
      <c r="BE27" s="416" t="str">
        <f>IF(BC27="","",IF(BC27=0,"",IF(BC27=1,$AK$1-BD27,IF(BC27=2,$AK$1*2-BD27,IF(BC27=3,$AK$1*3-BD27,IF(BC27="OT",$AK$1*3+$AK$2-BD27))))))</f>
        <v/>
      </c>
      <c r="BF27" s="835" t="str">
        <f t="shared" si="21"/>
        <v/>
      </c>
      <c r="BG27" s="836" t="str">
        <f t="shared" si="22"/>
        <v/>
      </c>
      <c r="BH27" s="836" t="str">
        <f t="shared" si="23"/>
        <v/>
      </c>
      <c r="BI27" s="836" t="str">
        <f t="shared" si="24"/>
        <v/>
      </c>
      <c r="BJ27" s="836" t="str">
        <f t="shared" si="25"/>
        <v/>
      </c>
      <c r="BK27" s="837" t="str">
        <f t="shared" si="26"/>
        <v/>
      </c>
      <c r="BL27" s="835" t="str">
        <f t="shared" si="27"/>
        <v/>
      </c>
      <c r="BM27" s="836" t="str">
        <f t="shared" si="28"/>
        <v/>
      </c>
      <c r="BN27" s="836" t="str">
        <f t="shared" si="29"/>
        <v/>
      </c>
      <c r="BO27" s="836" t="str">
        <f t="shared" si="30"/>
        <v/>
      </c>
      <c r="BP27" s="836" t="str">
        <f t="shared" si="31"/>
        <v/>
      </c>
      <c r="BQ27" s="837" t="str">
        <f t="shared" si="32"/>
        <v/>
      </c>
      <c r="BU27" s="576" t="str">
        <f>IF(GameSheet!A28="","",GameSheet!A28)</f>
        <v>-</v>
      </c>
      <c r="BV27" s="577" t="str">
        <f>IF(GameSheet!A55="","",GameSheet!A55)</f>
        <v>-</v>
      </c>
    </row>
    <row r="28" spans="1:74" ht="21" customHeight="1" thickBot="1" x14ac:dyDescent="0.2">
      <c r="A28" s="399" t="str">
        <f>IF(K28="(+)",COUNTIF($K$5:K28,"(+)"),"")</f>
        <v/>
      </c>
      <c r="B28" s="399" t="str">
        <f>IF(K28="(-)",COUNTIF($K$5:K28,"(-)"),"")</f>
        <v/>
      </c>
      <c r="C28" s="380"/>
      <c r="D28" s="381"/>
      <c r="E28" s="382"/>
      <c r="F28" s="383"/>
      <c r="G28" s="383"/>
      <c r="H28" s="383"/>
      <c r="I28" s="383"/>
      <c r="J28" s="384"/>
      <c r="K28" s="512"/>
      <c r="L28" s="585"/>
      <c r="M28" s="568" t="str">
        <f t="shared" si="33"/>
        <v/>
      </c>
      <c r="N28" s="569"/>
      <c r="O28" s="569"/>
      <c r="P28" s="399" t="str">
        <f>IF(Z28="(+)",COUNTIF($Z$5:Z28,"(+)"),"")</f>
        <v/>
      </c>
      <c r="Q28" s="399" t="str">
        <f>IF(Z28="(-)",COUNTIF($Z$5:Z28,"(-)"),"")</f>
        <v/>
      </c>
      <c r="R28" s="578" t="str">
        <f t="shared" si="0"/>
        <v/>
      </c>
      <c r="S28" s="579" t="str">
        <f t="shared" si="1"/>
        <v/>
      </c>
      <c r="T28" s="382"/>
      <c r="U28" s="383"/>
      <c r="V28" s="383"/>
      <c r="W28" s="383"/>
      <c r="X28" s="383"/>
      <c r="Y28" s="384"/>
      <c r="Z28" s="580" t="str">
        <f t="shared" si="34"/>
        <v/>
      </c>
      <c r="AA28" s="585"/>
      <c r="AB28" s="568" t="str">
        <f t="shared" si="35"/>
        <v/>
      </c>
      <c r="AC28" s="282"/>
      <c r="AD28" s="282"/>
      <c r="AE28" s="309"/>
      <c r="AG28" s="419">
        <v>24</v>
      </c>
      <c r="AH28" s="426" t="str">
        <f>IFERROR(VLOOKUP($AG28,$A$5:$J$28,1,FALSE),"")</f>
        <v/>
      </c>
      <c r="AI28" s="432" t="str">
        <f>IFERROR(IF(C28="","",VLOOKUP($AG28,$A$5:$J$28,3,FALSE)),"")</f>
        <v/>
      </c>
      <c r="AJ28" s="429" t="str">
        <f>IFERROR(IF(D28="","",VLOOKUP($AG28,$A$5:$J$28,4,FALSE)),"")</f>
        <v/>
      </c>
      <c r="AK28" s="421" t="str">
        <f>IF(AI28="","",IF(AI28=0,"",IF(AI28=1,$AK$1-AJ28,IF(AI28=2,$AK$1*2-AJ28,IF(AI28=3,$AK$1*3-AJ28,IF(AI28="OT",$AK$1*3+$AK$2-AJ28))))))</f>
        <v/>
      </c>
      <c r="AL28" s="420" t="str">
        <f>IFERROR(IF(AH28="","",VLOOKUP($AG28,$A$5:$J$28,5,FALSE)),"")</f>
        <v/>
      </c>
      <c r="AM28" s="422" t="str">
        <f>IFERROR(IF(AH28="","",VLOOKUP($AG28,$A$5:$J$28,6,FALSE)),"")</f>
        <v/>
      </c>
      <c r="AN28" s="422" t="str">
        <f t="shared" si="7"/>
        <v/>
      </c>
      <c r="AO28" s="422" t="str">
        <f t="shared" si="8"/>
        <v/>
      </c>
      <c r="AP28" s="422" t="str">
        <f t="shared" si="9"/>
        <v/>
      </c>
      <c r="AQ28" s="423" t="str">
        <f t="shared" si="10"/>
        <v/>
      </c>
      <c r="AR28" s="420" t="str">
        <f t="shared" si="11"/>
        <v/>
      </c>
      <c r="AS28" s="422" t="str">
        <f t="shared" si="12"/>
        <v/>
      </c>
      <c r="AT28" s="422" t="str">
        <f t="shared" si="13"/>
        <v/>
      </c>
      <c r="AU28" s="422" t="str">
        <f t="shared" si="14"/>
        <v/>
      </c>
      <c r="AV28" s="422" t="str">
        <f t="shared" si="15"/>
        <v/>
      </c>
      <c r="AW28" s="423" t="str">
        <f t="shared" si="16"/>
        <v/>
      </c>
      <c r="BA28" s="419">
        <v>24</v>
      </c>
      <c r="BB28" s="426" t="str">
        <f>IFERROR(VLOOKUP($BA28,$P$5:$Y$28,1,FALSE),"")</f>
        <v/>
      </c>
      <c r="BC28" s="432" t="str">
        <f>IFERROR(IF(R28="","",VLOOKUP($BA28,$P$5:$Y$28,3,FALSE)),"")</f>
        <v/>
      </c>
      <c r="BD28" s="429" t="str">
        <f>IFERROR(IF(S28="","",VLOOKUP($BA28,$P$5:$Y$28,4,FALSE)),"")</f>
        <v/>
      </c>
      <c r="BE28" s="421" t="str">
        <f>IF(BC28="","",IF(BC28=0,"",IF(BC28=1,$AK$1-BD28,IF(BC28=2,$AK$1*2-BD28,IF(BC28=3,$AK$1*3-BD28,IF(BC28="OT",$AK$1*3+$AK$2-BD28))))))</f>
        <v/>
      </c>
      <c r="BF28" s="420" t="str">
        <f t="shared" si="21"/>
        <v/>
      </c>
      <c r="BG28" s="422" t="str">
        <f t="shared" si="22"/>
        <v/>
      </c>
      <c r="BH28" s="422" t="str">
        <f t="shared" si="23"/>
        <v/>
      </c>
      <c r="BI28" s="422" t="str">
        <f t="shared" si="24"/>
        <v/>
      </c>
      <c r="BJ28" s="422" t="str">
        <f t="shared" si="25"/>
        <v/>
      </c>
      <c r="BK28" s="423" t="str">
        <f t="shared" si="26"/>
        <v/>
      </c>
      <c r="BL28" s="420" t="str">
        <f t="shared" si="27"/>
        <v/>
      </c>
      <c r="BM28" s="422" t="str">
        <f t="shared" si="28"/>
        <v/>
      </c>
      <c r="BN28" s="422" t="str">
        <f t="shared" si="29"/>
        <v/>
      </c>
      <c r="BO28" s="422" t="str">
        <f t="shared" si="30"/>
        <v/>
      </c>
      <c r="BP28" s="422" t="str">
        <f t="shared" si="31"/>
        <v/>
      </c>
      <c r="BQ28" s="423" t="str">
        <f t="shared" si="32"/>
        <v/>
      </c>
      <c r="BU28" s="581" t="str">
        <f>IF(GameSheet!A29="","",GameSheet!A29)</f>
        <v>-</v>
      </c>
      <c r="BV28" s="582" t="str">
        <f>IF(GameSheet!A56="","",GameSheet!A56)</f>
        <v>-</v>
      </c>
    </row>
    <row r="29" spans="1:74" ht="27" customHeight="1" x14ac:dyDescent="0.2">
      <c r="G29" s="1818" t="s">
        <v>1109</v>
      </c>
      <c r="H29" s="1818"/>
      <c r="I29" s="1818"/>
      <c r="J29" s="1818"/>
      <c r="K29" s="1818"/>
      <c r="V29" s="1818" t="s">
        <v>1109</v>
      </c>
      <c r="W29" s="1818"/>
      <c r="X29" s="1818"/>
      <c r="Y29" s="1818"/>
      <c r="Z29" s="1818"/>
    </row>
    <row r="30" spans="1:74" ht="21" customHeight="1" x14ac:dyDescent="0.2">
      <c r="K30" s="518"/>
    </row>
    <row r="32" spans="1:74" ht="21" customHeight="1" x14ac:dyDescent="0.2">
      <c r="O32" s="507"/>
    </row>
    <row r="33" spans="15:15" ht="21" customHeight="1" x14ac:dyDescent="0.2">
      <c r="O33" s="507"/>
    </row>
    <row r="34" spans="15:15" ht="21" customHeight="1" x14ac:dyDescent="0.2">
      <c r="O34" s="507"/>
    </row>
    <row r="35" spans="15:15" ht="21" customHeight="1" x14ac:dyDescent="0.2">
      <c r="O35" s="507"/>
    </row>
    <row r="36" spans="15:15" ht="21" customHeight="1" x14ac:dyDescent="0.2">
      <c r="O36" s="507"/>
    </row>
    <row r="37" spans="15:15" ht="21" customHeight="1" x14ac:dyDescent="0.2">
      <c r="O37" s="507"/>
    </row>
    <row r="38" spans="15:15" ht="21" customHeight="1" x14ac:dyDescent="0.2">
      <c r="O38" s="507"/>
    </row>
    <row r="39" spans="15:15" ht="21" customHeight="1" x14ac:dyDescent="0.2">
      <c r="O39" s="507"/>
    </row>
  </sheetData>
  <sheetProtection password="B7BF" sheet="1" objects="1" scenarios="1"/>
  <mergeCells count="15">
    <mergeCell ref="G29:K29"/>
    <mergeCell ref="V29:Z29"/>
    <mergeCell ref="R1:U1"/>
    <mergeCell ref="W1:Z1"/>
    <mergeCell ref="H2:M2"/>
    <mergeCell ref="D2:F2"/>
    <mergeCell ref="D1:M1"/>
    <mergeCell ref="BL4:BQ4"/>
    <mergeCell ref="AL4:AQ4"/>
    <mergeCell ref="BF4:BK4"/>
    <mergeCell ref="C3:K3"/>
    <mergeCell ref="E4:J4"/>
    <mergeCell ref="T4:Y4"/>
    <mergeCell ref="R3:Z3"/>
    <mergeCell ref="AR4:AW4"/>
  </mergeCells>
  <phoneticPr fontId="2"/>
  <dataValidations count="5">
    <dataValidation type="list" allowBlank="1" showInputMessage="1" showErrorMessage="1" sqref="K5:K28" xr:uid="{00000000-0002-0000-0700-000000000000}">
      <formula1>"(+),(-)"</formula1>
    </dataValidation>
    <dataValidation type="list" allowBlank="1" showInputMessage="1" showErrorMessage="1" sqref="C5:C28" xr:uid="{00000000-0002-0000-0700-000001000000}">
      <formula1>"1,2,3,OT,PSS"</formula1>
    </dataValidation>
    <dataValidation type="list" allowBlank="1" showInputMessage="1" showErrorMessage="1" sqref="E5:J28" xr:uid="{00000000-0002-0000-0700-000002000000}">
      <formula1>$BU$5:$BU$28</formula1>
    </dataValidation>
    <dataValidation type="list" allowBlank="1" showInputMessage="1" showErrorMessage="1" sqref="T5:Y28" xr:uid="{00000000-0002-0000-0700-000003000000}">
      <formula1>$BV$5:$BV$28</formula1>
    </dataValidation>
    <dataValidation type="list" allowBlank="1" showInputMessage="1" showErrorMessage="1" sqref="L5:L28 AA5:AA28" xr:uid="{00000000-0002-0000-0700-000004000000}">
      <formula1>"GOAL,MISS,-"</formula1>
    </dataValidation>
  </dataValidations>
  <pageMargins left="0.39370078740157483" right="0.39370078740157483" top="0.19685039370078741" bottom="0.19685039370078741" header="0" footer="0"/>
  <pageSetup paperSize="9" scale="97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0000"/>
    <pageSetUpPr fitToPage="1"/>
  </sheetPr>
  <dimension ref="A1:T56"/>
  <sheetViews>
    <sheetView showGridLines="0" showRowColHeaders="0" workbookViewId="0">
      <selection activeCell="F7" sqref="F7"/>
    </sheetView>
  </sheetViews>
  <sheetFormatPr defaultColWidth="13" defaultRowHeight="15" customHeight="1" x14ac:dyDescent="0.15"/>
  <cols>
    <col min="1" max="1" width="10.375" style="66" bestFit="1" customWidth="1"/>
    <col min="2" max="2" width="24" style="66" customWidth="1"/>
    <col min="3" max="3" width="4.375" style="66" customWidth="1"/>
    <col min="4" max="4" width="5.625" style="66" customWidth="1"/>
    <col min="5" max="5" width="4.375" style="88" customWidth="1"/>
    <col min="6" max="6" width="7.5" style="66" customWidth="1"/>
    <col min="7" max="7" width="6.125" style="66" hidden="1" customWidth="1"/>
    <col min="8" max="9" width="6.125" style="67" hidden="1" customWidth="1"/>
    <col min="10" max="10" width="8.625" style="67" bestFit="1" customWidth="1"/>
    <col min="11" max="11" width="10.75" style="88" bestFit="1" customWidth="1"/>
    <col min="12" max="12" width="24" style="88" bestFit="1" customWidth="1"/>
    <col min="13" max="13" width="4.375" style="88" customWidth="1"/>
    <col min="14" max="14" width="5.625" style="88" customWidth="1"/>
    <col min="15" max="15" width="4.375" style="88" customWidth="1"/>
    <col min="16" max="16" width="7.5" style="88" customWidth="1"/>
    <col min="17" max="17" width="4.125" style="88" hidden="1" customWidth="1"/>
    <col min="18" max="18" width="4.75" style="88" hidden="1" customWidth="1"/>
    <col min="19" max="19" width="7.125" style="66" hidden="1" customWidth="1"/>
    <col min="20" max="20" width="8.625" style="88" bestFit="1" customWidth="1"/>
    <col min="21" max="16384" width="13" style="88"/>
  </cols>
  <sheetData>
    <row r="1" spans="1:20" s="68" customFormat="1" ht="18.75" customHeight="1" thickBot="1" x14ac:dyDescent="0.2">
      <c r="A1" s="1821" t="s">
        <v>518</v>
      </c>
      <c r="B1" s="1822"/>
      <c r="C1" s="1822"/>
      <c r="D1" s="1822"/>
      <c r="E1" s="1822"/>
      <c r="F1" s="63"/>
      <c r="G1" s="63"/>
      <c r="H1" s="64"/>
      <c r="I1" s="64"/>
      <c r="J1" s="65"/>
      <c r="K1" s="1821" t="s">
        <v>519</v>
      </c>
      <c r="L1" s="1822"/>
      <c r="M1" s="1822"/>
      <c r="N1" s="1822"/>
      <c r="O1" s="1822"/>
      <c r="P1" s="66"/>
      <c r="Q1" s="66"/>
      <c r="R1" s="67"/>
      <c r="S1" s="66"/>
    </row>
    <row r="2" spans="1:20" s="68" customFormat="1" ht="15" customHeight="1" thickBot="1" x14ac:dyDescent="0.2">
      <c r="A2" s="105" t="s">
        <v>520</v>
      </c>
      <c r="B2" s="69" t="s">
        <v>1317</v>
      </c>
      <c r="C2" s="500" t="str">
        <f>IF(B2="","",VLOOKUP(B2,List!F7:H56,3,FALSE))</f>
        <v>ab</v>
      </c>
      <c r="D2" s="70"/>
      <c r="E2" s="70"/>
      <c r="F2" s="70"/>
      <c r="G2" s="90" t="str">
        <f>IF(B2="","",VLOOKUP(B2,List!F7:H56,3,FALSE))</f>
        <v>ab</v>
      </c>
      <c r="H2" s="65"/>
      <c r="I2" s="64"/>
      <c r="J2" s="71"/>
      <c r="K2" s="62" t="s">
        <v>509</v>
      </c>
      <c r="L2" s="69" t="s">
        <v>1214</v>
      </c>
      <c r="M2" s="500" t="str">
        <f>IF(L2="","",VLOOKUP(L2,List!F7:H56,3,FALSE))</f>
        <v>cd</v>
      </c>
      <c r="N2" s="70"/>
      <c r="O2" s="70"/>
      <c r="P2" s="70"/>
      <c r="Q2" s="90" t="str">
        <f>IF(L2="","",VLOOKUP(L2,List!F7:H56,3,FALSE))</f>
        <v>cd</v>
      </c>
      <c r="R2" s="65"/>
      <c r="S2" s="67"/>
    </row>
    <row r="3" spans="1:20" s="68" customFormat="1" ht="15" customHeight="1" thickBot="1" x14ac:dyDescent="0.2">
      <c r="A3" s="105" t="s">
        <v>521</v>
      </c>
      <c r="B3" s="89" t="str">
        <f>IF(B2="","",VLOOKUP(B2,List!F7:H56,2,FALSE))</f>
        <v>寺尾　幸也</v>
      </c>
      <c r="C3" s="72"/>
      <c r="D3" s="73"/>
      <c r="E3" s="73"/>
      <c r="F3" s="73"/>
      <c r="G3" s="63"/>
      <c r="H3" s="64"/>
      <c r="I3" s="64" t="s">
        <v>143</v>
      </c>
      <c r="J3" s="64"/>
      <c r="K3" s="62" t="s">
        <v>510</v>
      </c>
      <c r="L3" s="89" t="str">
        <f>IF(L2="","",VLOOKUP(L2,List!F7:H56,2,FALSE))</f>
        <v>今　隆之</v>
      </c>
      <c r="M3" s="74"/>
      <c r="N3" s="75"/>
      <c r="O3" s="75"/>
      <c r="P3" s="75"/>
      <c r="Q3" s="63"/>
      <c r="R3" s="64"/>
      <c r="S3" s="64" t="s">
        <v>144</v>
      </c>
    </row>
    <row r="4" spans="1:20" s="83" customFormat="1" ht="15" customHeight="1" thickBot="1" x14ac:dyDescent="0.2">
      <c r="A4" s="104" t="s">
        <v>148</v>
      </c>
      <c r="B4" s="77" t="s">
        <v>517</v>
      </c>
      <c r="C4" s="77" t="s">
        <v>149</v>
      </c>
      <c r="D4" s="78" t="s">
        <v>511</v>
      </c>
      <c r="E4" s="78" t="s">
        <v>512</v>
      </c>
      <c r="F4" s="79" t="s">
        <v>151</v>
      </c>
      <c r="G4" s="80" t="s">
        <v>513</v>
      </c>
      <c r="H4" s="81" t="s">
        <v>152</v>
      </c>
      <c r="I4" s="90" t="s">
        <v>514</v>
      </c>
      <c r="J4" s="82"/>
      <c r="K4" s="76" t="s">
        <v>148</v>
      </c>
      <c r="L4" s="77" t="s">
        <v>150</v>
      </c>
      <c r="M4" s="77" t="s">
        <v>149</v>
      </c>
      <c r="N4" s="78" t="s">
        <v>511</v>
      </c>
      <c r="O4" s="78" t="s">
        <v>515</v>
      </c>
      <c r="P4" s="79" t="s">
        <v>151</v>
      </c>
      <c r="Q4" s="80" t="s">
        <v>513</v>
      </c>
      <c r="R4" s="81" t="s">
        <v>152</v>
      </c>
      <c r="S4" s="90" t="s">
        <v>514</v>
      </c>
    </row>
    <row r="5" spans="1:20" s="85" customFormat="1" ht="15" customHeight="1" x14ac:dyDescent="0.15">
      <c r="A5" s="97">
        <f>IF(H5="","",VLOOKUP(H5,PlayerList!$A$5:$E$1600,2,FALSE))</f>
        <v>33</v>
      </c>
      <c r="B5" s="98" t="str">
        <f>IF(H5="","",VLOOKUP(H5,PlayerList!$A$5:$E$1600,3,FALSE))</f>
        <v>増原　海夕</v>
      </c>
      <c r="C5" s="99">
        <f>IF(H5="","",VLOOKUP(H5,PlayerList!$A$5:$E$1600,4,FALSE))</f>
        <v>0</v>
      </c>
      <c r="D5" s="911"/>
      <c r="E5" s="103" t="str">
        <f>IF(H5="","",VLOOKUP(H5,PlayerList!$A$5:$E$1600,5,FALSE))</f>
        <v>G</v>
      </c>
      <c r="F5" s="84">
        <v>33</v>
      </c>
      <c r="G5" s="91" t="str">
        <f>+$G$2</f>
        <v>ab</v>
      </c>
      <c r="H5" s="92" t="str">
        <f>IF(F5="","",+G5&amp;F5)</f>
        <v>ab33</v>
      </c>
      <c r="I5" s="95">
        <f t="shared" ref="I5:I25" si="0">IF(F5="","",IF(F5="-","-",F5))</f>
        <v>33</v>
      </c>
      <c r="J5" s="147" t="s">
        <v>575</v>
      </c>
      <c r="K5" s="106">
        <f>IF(R5="","",VLOOKUP(R5,PlayerList!$A$5:$E$1600,2,FALSE))</f>
        <v>1</v>
      </c>
      <c r="L5" s="98" t="str">
        <f>IF(R5="","",VLOOKUP(R5,PlayerList!$A$5:$E$1600,3,FALSE))</f>
        <v>佐々木　玲果</v>
      </c>
      <c r="M5" s="99">
        <f>IF(R5="","",VLOOKUP(R5,PlayerList!$A$5:$E$1600,4,FALSE))</f>
        <v>0</v>
      </c>
      <c r="N5" s="911"/>
      <c r="O5" s="103" t="str">
        <f>IF(R5="","",VLOOKUP(R5,PlayerList!$A$5:$E$1600,5,FALSE))</f>
        <v>G</v>
      </c>
      <c r="P5" s="84">
        <v>1</v>
      </c>
      <c r="Q5" s="91" t="str">
        <f t="array" ref="Q5">+$Q$2</f>
        <v>cd</v>
      </c>
      <c r="R5" s="92" t="str">
        <f>IF(P5="","",+Q5&amp;P5)</f>
        <v>cd1</v>
      </c>
      <c r="S5" s="95">
        <f t="shared" ref="S5:S25" si="1">IF(P5="","",IF(P5="-","-",P5))</f>
        <v>1</v>
      </c>
      <c r="T5" s="147" t="s">
        <v>575</v>
      </c>
    </row>
    <row r="6" spans="1:20" s="85" customFormat="1" ht="15" customHeight="1" x14ac:dyDescent="0.15">
      <c r="A6" s="97">
        <f>IF(H6="","",VLOOKUP(H6,PlayerList!$A$5:$E$1600,2,FALSE))</f>
        <v>44</v>
      </c>
      <c r="B6" s="98" t="str">
        <f>IF(H6="","",VLOOKUP(H6,PlayerList!$A$5:$E$1600,3,FALSE))</f>
        <v>野原　日馨</v>
      </c>
      <c r="C6" s="99">
        <f>IF(H6="","",VLOOKUP(H6,PlayerList!$A$5:$E$1600,4,FALSE))</f>
        <v>0</v>
      </c>
      <c r="D6" s="912"/>
      <c r="E6" s="103" t="str">
        <f>IF(H6="","",VLOOKUP(H6,PlayerList!$A$5:$E$1600,5,FALSE))</f>
        <v>G</v>
      </c>
      <c r="F6" s="86">
        <v>44</v>
      </c>
      <c r="G6" s="91" t="str">
        <f t="shared" ref="G6:G27" si="2">+$G$2</f>
        <v>ab</v>
      </c>
      <c r="H6" s="92" t="str">
        <f>IF(F6="","",+G6&amp;F6)</f>
        <v>ab44</v>
      </c>
      <c r="I6" s="95">
        <f t="shared" si="0"/>
        <v>44</v>
      </c>
      <c r="J6" s="147" t="s">
        <v>571</v>
      </c>
      <c r="K6" s="106">
        <f>IF(R6="","",VLOOKUP(R6,PlayerList!$A$5:$E$1600,2,FALSE))</f>
        <v>22</v>
      </c>
      <c r="L6" s="98" t="str">
        <f>IF(R6="","",VLOOKUP(R6,PlayerList!$A$5:$E$1600,3,FALSE))</f>
        <v>酒井　虹華</v>
      </c>
      <c r="M6" s="99">
        <f>IF(R6="","",VLOOKUP(R6,PlayerList!$A$5:$E$1600,4,FALSE))</f>
        <v>0</v>
      </c>
      <c r="N6" s="912"/>
      <c r="O6" s="103" t="str">
        <f>IF(R6="","",VLOOKUP(R6,PlayerList!$A$5:$E$1600,5,FALSE))</f>
        <v>G</v>
      </c>
      <c r="P6" s="86">
        <v>22</v>
      </c>
      <c r="Q6" s="91" t="str">
        <f t="array" ref="Q6">+$Q$2</f>
        <v>cd</v>
      </c>
      <c r="R6" s="92" t="str">
        <f t="shared" ref="R6:R26" si="3">IF(P6="","",+Q6&amp;P6)</f>
        <v>cd22</v>
      </c>
      <c r="S6" s="95">
        <f t="shared" si="1"/>
        <v>22</v>
      </c>
      <c r="T6" s="147" t="s">
        <v>573</v>
      </c>
    </row>
    <row r="7" spans="1:20" s="85" customFormat="1" ht="15" customHeight="1" x14ac:dyDescent="0.15">
      <c r="A7" s="97" t="str">
        <f>IF(H7="","",VLOOKUP(H7,PlayerList!$A$5:$E$1600,2,FALSE))</f>
        <v/>
      </c>
      <c r="B7" s="98" t="str">
        <f>IF(H7="","",VLOOKUP(H7,PlayerList!$A$5:$E$1600,3,FALSE))</f>
        <v/>
      </c>
      <c r="C7" s="99" t="str">
        <f>IF(H7="","",VLOOKUP(H7,PlayerList!$A$5:$E$1600,4,FALSE))</f>
        <v/>
      </c>
      <c r="D7" s="912"/>
      <c r="E7" s="103" t="str">
        <f>IF(H7="","",VLOOKUP(H7,PlayerList!$A$5:$E$1600,5,FALSE))</f>
        <v/>
      </c>
      <c r="F7" s="86"/>
      <c r="G7" s="91" t="str">
        <f t="shared" si="2"/>
        <v>ab</v>
      </c>
      <c r="H7" s="92" t="str">
        <f t="shared" ref="H7:H26" si="4">IF(F7="","",+G7&amp;F7)</f>
        <v/>
      </c>
      <c r="I7" s="95" t="str">
        <f t="shared" si="0"/>
        <v/>
      </c>
      <c r="J7" s="147" t="s">
        <v>572</v>
      </c>
      <c r="K7" s="106" t="str">
        <f>IF(R7="","",VLOOKUP(R7,PlayerList!$A$5:$E$1600,2,FALSE))</f>
        <v/>
      </c>
      <c r="L7" s="98" t="str">
        <f>IF(R7="","",VLOOKUP(R7,PlayerList!$A$5:$E$1600,3,FALSE))</f>
        <v/>
      </c>
      <c r="M7" s="99" t="str">
        <f>IF(R7="","",VLOOKUP(R7,PlayerList!$A$5:$E$1600,4,FALSE))</f>
        <v/>
      </c>
      <c r="N7" s="912"/>
      <c r="O7" s="103" t="str">
        <f>IF(R7="","",VLOOKUP(R7,PlayerList!$A$5:$E$1600,5,FALSE))</f>
        <v/>
      </c>
      <c r="P7" s="86"/>
      <c r="Q7" s="91" t="str">
        <f t="array" ref="Q7">+$Q$2</f>
        <v>cd</v>
      </c>
      <c r="R7" s="92" t="str">
        <f t="shared" si="3"/>
        <v/>
      </c>
      <c r="S7" s="95" t="str">
        <f t="shared" si="1"/>
        <v/>
      </c>
      <c r="T7" s="147" t="s">
        <v>574</v>
      </c>
    </row>
    <row r="8" spans="1:20" s="85" customFormat="1" ht="15" customHeight="1" x14ac:dyDescent="0.15">
      <c r="A8" s="97" t="str">
        <f>IF(H8="","",VLOOKUP(H8,PlayerList!$A$5:$E$1600,2,FALSE))</f>
        <v/>
      </c>
      <c r="B8" s="98" t="str">
        <f>IF(H8="","",VLOOKUP(H8,PlayerList!$A$5:$E$1600,3,FALSE))</f>
        <v/>
      </c>
      <c r="C8" s="99" t="str">
        <f>IF(H8="","",VLOOKUP(H8,PlayerList!$A$5:$E$1600,4,FALSE))</f>
        <v/>
      </c>
      <c r="D8" s="912"/>
      <c r="E8" s="103" t="str">
        <f>IF(H8="","",VLOOKUP(H8,PlayerList!$A$5:$E$1600,5,FALSE))</f>
        <v/>
      </c>
      <c r="F8" s="84"/>
      <c r="G8" s="91" t="str">
        <f t="shared" si="2"/>
        <v>ab</v>
      </c>
      <c r="H8" s="92" t="str">
        <f t="shared" si="4"/>
        <v/>
      </c>
      <c r="I8" s="95" t="str">
        <f t="shared" si="0"/>
        <v/>
      </c>
      <c r="K8" s="106" t="str">
        <f>IF(R8="","",VLOOKUP(R8,PlayerList!$A$5:$E$1600,2,FALSE))</f>
        <v/>
      </c>
      <c r="L8" s="98" t="str">
        <f>IF(R8="","",VLOOKUP(R8,PlayerList!$A$5:$E$1600,3,FALSE))</f>
        <v/>
      </c>
      <c r="M8" s="99" t="str">
        <f>IF(R8="","",VLOOKUP(R8,PlayerList!$A$5:$E$1600,4,FALSE))</f>
        <v/>
      </c>
      <c r="N8" s="912"/>
      <c r="O8" s="103" t="str">
        <f>IF(R8="","",VLOOKUP(R8,PlayerList!$A$5:$E$1600,5,FALSE))</f>
        <v/>
      </c>
      <c r="P8" s="84"/>
      <c r="Q8" s="91" t="str">
        <f t="array" ref="Q8">+$Q$2</f>
        <v>cd</v>
      </c>
      <c r="R8" s="92" t="str">
        <f t="shared" si="3"/>
        <v/>
      </c>
      <c r="S8" s="95" t="str">
        <f t="shared" si="1"/>
        <v/>
      </c>
    </row>
    <row r="9" spans="1:20" s="85" customFormat="1" ht="15" customHeight="1" x14ac:dyDescent="0.15">
      <c r="A9" s="97" t="str">
        <f>IF(H9="","",VLOOKUP(H9,PlayerList!$A$5:$E$1600,2,FALSE))</f>
        <v/>
      </c>
      <c r="B9" s="98" t="str">
        <f>IF(H9="","",VLOOKUP(H9,PlayerList!$A$5:$E$1600,3,FALSE))</f>
        <v/>
      </c>
      <c r="C9" s="99" t="str">
        <f>IF(H9="","",VLOOKUP(H9,PlayerList!$A$5:$E$1600,4,FALSE))</f>
        <v/>
      </c>
      <c r="D9" s="912"/>
      <c r="E9" s="103" t="str">
        <f>IF(H9="","",VLOOKUP(H9,PlayerList!$A$5:$E$1600,5,FALSE))</f>
        <v/>
      </c>
      <c r="F9" s="86"/>
      <c r="G9" s="91" t="str">
        <f t="shared" si="2"/>
        <v>ab</v>
      </c>
      <c r="H9" s="92" t="str">
        <f t="shared" si="4"/>
        <v/>
      </c>
      <c r="I9" s="95" t="str">
        <f t="shared" si="0"/>
        <v/>
      </c>
      <c r="K9" s="106" t="str">
        <f>IF(R9="","",VLOOKUP(R9,PlayerList!$A$5:$E$1600,2,FALSE))</f>
        <v/>
      </c>
      <c r="L9" s="98" t="str">
        <f>IF(R9="","",VLOOKUP(R9,PlayerList!$A$5:$E$1600,3,FALSE))</f>
        <v/>
      </c>
      <c r="M9" s="99" t="str">
        <f>IF(R9="","",VLOOKUP(R9,PlayerList!$A$5:$E$1600,4,FALSE))</f>
        <v/>
      </c>
      <c r="N9" s="912"/>
      <c r="O9" s="103" t="str">
        <f>IF(R9="","",VLOOKUP(R9,PlayerList!$A$5:$E$1600,5,FALSE))</f>
        <v/>
      </c>
      <c r="P9" s="86"/>
      <c r="Q9" s="91" t="str">
        <f t="array" ref="Q9">+$Q$2</f>
        <v>cd</v>
      </c>
      <c r="R9" s="92" t="str">
        <f t="shared" si="3"/>
        <v/>
      </c>
      <c r="S9" s="95" t="str">
        <f t="shared" si="1"/>
        <v/>
      </c>
    </row>
    <row r="10" spans="1:20" s="85" customFormat="1" ht="15" customHeight="1" x14ac:dyDescent="0.15">
      <c r="A10" s="97" t="str">
        <f>IF(H10="","",VLOOKUP(H10,PlayerList!$A$5:$E$1600,2,FALSE))</f>
        <v/>
      </c>
      <c r="B10" s="98" t="str">
        <f>IF(H10="","",VLOOKUP(H10,PlayerList!$A$5:$E$1600,3,FALSE))</f>
        <v/>
      </c>
      <c r="C10" s="99" t="str">
        <f>IF(H10="","",VLOOKUP(H10,PlayerList!$A$5:$E$1600,4,FALSE))</f>
        <v/>
      </c>
      <c r="D10" s="912"/>
      <c r="E10" s="103" t="str">
        <f>IF(H10="","",VLOOKUP(H10,PlayerList!$A$5:$E$1600,5,FALSE))</f>
        <v/>
      </c>
      <c r="F10" s="86"/>
      <c r="G10" s="91" t="str">
        <f t="shared" si="2"/>
        <v>ab</v>
      </c>
      <c r="H10" s="92" t="str">
        <f t="shared" si="4"/>
        <v/>
      </c>
      <c r="I10" s="95" t="str">
        <f t="shared" si="0"/>
        <v/>
      </c>
      <c r="K10" s="106" t="str">
        <f>IF(R10="","",VLOOKUP(R10,PlayerList!$A$5:$E$1600,2,FALSE))</f>
        <v/>
      </c>
      <c r="L10" s="98" t="str">
        <f>IF(R10="","",VLOOKUP(R10,PlayerList!$A$5:$E$1600,3,FALSE))</f>
        <v/>
      </c>
      <c r="M10" s="99" t="str">
        <f>IF(R10="","",VLOOKUP(R10,PlayerList!$A$5:$E$1600,4,FALSE))</f>
        <v/>
      </c>
      <c r="N10" s="912"/>
      <c r="O10" s="103" t="str">
        <f>IF(R10="","",VLOOKUP(R10,PlayerList!$A$5:$E$1600,5,FALSE))</f>
        <v/>
      </c>
      <c r="P10" s="86"/>
      <c r="Q10" s="91" t="str">
        <f t="array" ref="Q10">+$Q$2</f>
        <v>cd</v>
      </c>
      <c r="R10" s="92" t="str">
        <f t="shared" si="3"/>
        <v/>
      </c>
      <c r="S10" s="95" t="str">
        <f t="shared" si="1"/>
        <v/>
      </c>
    </row>
    <row r="11" spans="1:20" s="85" customFormat="1" ht="15" customHeight="1" x14ac:dyDescent="0.15">
      <c r="A11" s="97" t="str">
        <f>IF(H11="","",VLOOKUP(H11,PlayerList!$A$5:$E$1600,2,FALSE))</f>
        <v/>
      </c>
      <c r="B11" s="98" t="str">
        <f>IF(H11="","",VLOOKUP(H11,PlayerList!$A$5:$E$1600,3,FALSE))</f>
        <v/>
      </c>
      <c r="C11" s="99" t="str">
        <f>IF(H11="","",VLOOKUP(H11,PlayerList!$A$5:$E$1600,4,FALSE))</f>
        <v/>
      </c>
      <c r="D11" s="912"/>
      <c r="E11" s="103" t="str">
        <f>IF(H11="","",VLOOKUP(H11,PlayerList!$A$5:$E$1600,5,FALSE))</f>
        <v/>
      </c>
      <c r="F11" s="86"/>
      <c r="G11" s="91" t="str">
        <f t="shared" si="2"/>
        <v>ab</v>
      </c>
      <c r="H11" s="92" t="str">
        <f t="shared" si="4"/>
        <v/>
      </c>
      <c r="I11" s="95" t="str">
        <f t="shared" si="0"/>
        <v/>
      </c>
      <c r="K11" s="106" t="str">
        <f>IF(R11="","",VLOOKUP(R11,PlayerList!$A$5:$E$1600,2,FALSE))</f>
        <v/>
      </c>
      <c r="L11" s="98" t="str">
        <f>IF(R11="","",VLOOKUP(R11,PlayerList!$A$5:$E$1600,3,FALSE))</f>
        <v/>
      </c>
      <c r="M11" s="99" t="str">
        <f>IF(R11="","",VLOOKUP(R11,PlayerList!$A$5:$E$1600,4,FALSE))</f>
        <v/>
      </c>
      <c r="N11" s="912"/>
      <c r="O11" s="103" t="str">
        <f>IF(R11="","",VLOOKUP(R11,PlayerList!$A$5:$E$1600,5,FALSE))</f>
        <v/>
      </c>
      <c r="P11" s="86"/>
      <c r="Q11" s="91" t="str">
        <f t="array" ref="Q11">+$Q$2</f>
        <v>cd</v>
      </c>
      <c r="R11" s="92" t="str">
        <f t="shared" si="3"/>
        <v/>
      </c>
      <c r="S11" s="95" t="str">
        <f t="shared" si="1"/>
        <v/>
      </c>
    </row>
    <row r="12" spans="1:20" s="85" customFormat="1" ht="15" customHeight="1" x14ac:dyDescent="0.15">
      <c r="A12" s="97" t="str">
        <f>IF(H12="","",VLOOKUP(H12,PlayerList!$A$5:$E$1600,2,FALSE))</f>
        <v/>
      </c>
      <c r="B12" s="98" t="str">
        <f>IF(H12="","",VLOOKUP(H12,PlayerList!$A$5:$E$1600,3,FALSE))</f>
        <v/>
      </c>
      <c r="C12" s="99" t="str">
        <f>IF(H12="","",VLOOKUP(H12,PlayerList!$A$5:$E$1600,4,FALSE))</f>
        <v/>
      </c>
      <c r="D12" s="912"/>
      <c r="E12" s="103" t="str">
        <f>IF(H12="","",VLOOKUP(H12,PlayerList!$A$5:$E$1600,5,FALSE))</f>
        <v/>
      </c>
      <c r="F12" s="86"/>
      <c r="G12" s="91" t="str">
        <f t="shared" si="2"/>
        <v>ab</v>
      </c>
      <c r="H12" s="92" t="str">
        <f t="shared" si="4"/>
        <v/>
      </c>
      <c r="I12" s="95" t="str">
        <f t="shared" si="0"/>
        <v/>
      </c>
      <c r="K12" s="106" t="str">
        <f>IF(R12="","",VLOOKUP(R12,PlayerList!$A$5:$E$1600,2,FALSE))</f>
        <v/>
      </c>
      <c r="L12" s="98" t="str">
        <f>IF(R12="","",VLOOKUP(R12,PlayerList!$A$5:$E$1600,3,FALSE))</f>
        <v/>
      </c>
      <c r="M12" s="99" t="str">
        <f>IF(R12="","",VLOOKUP(R12,PlayerList!$A$5:$E$1600,4,FALSE))</f>
        <v/>
      </c>
      <c r="N12" s="912"/>
      <c r="O12" s="103" t="str">
        <f>IF(R12="","",VLOOKUP(R12,PlayerList!$A$5:$E$1600,5,FALSE))</f>
        <v/>
      </c>
      <c r="P12" s="86"/>
      <c r="Q12" s="91" t="str">
        <f t="array" ref="Q12">+$Q$2</f>
        <v>cd</v>
      </c>
      <c r="R12" s="92" t="str">
        <f t="shared" si="3"/>
        <v/>
      </c>
      <c r="S12" s="95" t="str">
        <f t="shared" si="1"/>
        <v/>
      </c>
    </row>
    <row r="13" spans="1:20" s="85" customFormat="1" ht="15" customHeight="1" x14ac:dyDescent="0.15">
      <c r="A13" s="97" t="str">
        <f>IF(H13="","",VLOOKUP(H13,PlayerList!$A$5:$E$1600,2,FALSE))</f>
        <v/>
      </c>
      <c r="B13" s="98" t="str">
        <f>IF(H13="","",VLOOKUP(H13,PlayerList!$A$5:$E$1600,3,FALSE))</f>
        <v/>
      </c>
      <c r="C13" s="99" t="str">
        <f>IF(H13="","",VLOOKUP(H13,PlayerList!$A$5:$E$1600,4,FALSE))</f>
        <v/>
      </c>
      <c r="D13" s="912"/>
      <c r="E13" s="103" t="str">
        <f>IF(H13="","",VLOOKUP(H13,PlayerList!$A$5:$E$1600,5,FALSE))</f>
        <v/>
      </c>
      <c r="F13" s="86"/>
      <c r="G13" s="91" t="str">
        <f t="shared" si="2"/>
        <v>ab</v>
      </c>
      <c r="H13" s="92" t="str">
        <f t="shared" si="4"/>
        <v/>
      </c>
      <c r="I13" s="95" t="str">
        <f t="shared" si="0"/>
        <v/>
      </c>
      <c r="K13" s="106" t="str">
        <f>IF(R13="","",VLOOKUP(R13,PlayerList!$A$5:$E$1600,2,FALSE))</f>
        <v/>
      </c>
      <c r="L13" s="98" t="str">
        <f>IF(R13="","",VLOOKUP(R13,PlayerList!$A$5:$E$1600,3,FALSE))</f>
        <v/>
      </c>
      <c r="M13" s="99" t="str">
        <f>IF(R13="","",VLOOKUP(R13,PlayerList!$A$5:$E$1600,4,FALSE))</f>
        <v/>
      </c>
      <c r="N13" s="912"/>
      <c r="O13" s="103" t="str">
        <f>IF(R13="","",VLOOKUP(R13,PlayerList!$A$5:$E$1600,5,FALSE))</f>
        <v/>
      </c>
      <c r="P13" s="86"/>
      <c r="Q13" s="91" t="str">
        <f t="array" ref="Q13">+$Q$2</f>
        <v>cd</v>
      </c>
      <c r="R13" s="92" t="str">
        <f t="shared" si="3"/>
        <v/>
      </c>
      <c r="S13" s="95" t="str">
        <f t="shared" si="1"/>
        <v/>
      </c>
    </row>
    <row r="14" spans="1:20" s="85" customFormat="1" ht="15" customHeight="1" x14ac:dyDescent="0.15">
      <c r="A14" s="97" t="str">
        <f>IF(H14="","",VLOOKUP(H14,PlayerList!$A$5:$E$1600,2,FALSE))</f>
        <v/>
      </c>
      <c r="B14" s="98" t="str">
        <f>IF(H14="","",VLOOKUP(H14,PlayerList!$A$5:$E$1600,3,FALSE))</f>
        <v/>
      </c>
      <c r="C14" s="99" t="str">
        <f>IF(H14="","",VLOOKUP(H14,PlayerList!$A$5:$E$1600,4,FALSE))</f>
        <v/>
      </c>
      <c r="D14" s="912"/>
      <c r="E14" s="103" t="str">
        <f>IF(H14="","",VLOOKUP(H14,PlayerList!$A$5:$E$1600,5,FALSE))</f>
        <v/>
      </c>
      <c r="F14" s="86"/>
      <c r="G14" s="91" t="str">
        <f t="shared" si="2"/>
        <v>ab</v>
      </c>
      <c r="H14" s="92" t="str">
        <f t="shared" si="4"/>
        <v/>
      </c>
      <c r="I14" s="95" t="str">
        <f t="shared" si="0"/>
        <v/>
      </c>
      <c r="K14" s="106" t="str">
        <f>IF(R14="","",VLOOKUP(R14,PlayerList!$A$5:$E$1600,2,FALSE))</f>
        <v/>
      </c>
      <c r="L14" s="98" t="str">
        <f>IF(R14="","",VLOOKUP(R14,PlayerList!$A$5:$E$1600,3,FALSE))</f>
        <v/>
      </c>
      <c r="M14" s="99" t="str">
        <f>IF(R14="","",VLOOKUP(R14,PlayerList!$A$5:$E$1600,4,FALSE))</f>
        <v/>
      </c>
      <c r="N14" s="912"/>
      <c r="O14" s="103" t="str">
        <f>IF(R14="","",VLOOKUP(R14,PlayerList!$A$5:$E$1600,5,FALSE))</f>
        <v/>
      </c>
      <c r="P14" s="86"/>
      <c r="Q14" s="91" t="str">
        <f t="array" ref="Q14">+$Q$2</f>
        <v>cd</v>
      </c>
      <c r="R14" s="92" t="str">
        <f t="shared" si="3"/>
        <v/>
      </c>
      <c r="S14" s="95" t="str">
        <f t="shared" si="1"/>
        <v/>
      </c>
    </row>
    <row r="15" spans="1:20" s="85" customFormat="1" ht="15" customHeight="1" x14ac:dyDescent="0.15">
      <c r="A15" s="97" t="str">
        <f>IF(H15="","",VLOOKUP(H15,PlayerList!$A$5:$E$1600,2,FALSE))</f>
        <v/>
      </c>
      <c r="B15" s="98" t="str">
        <f>IF(H15="","",VLOOKUP(H15,PlayerList!$A$5:$E$1600,3,FALSE))</f>
        <v/>
      </c>
      <c r="C15" s="99" t="str">
        <f>IF(H15="","",VLOOKUP(H15,PlayerList!$A$5:$E$1600,4,FALSE))</f>
        <v/>
      </c>
      <c r="D15" s="912"/>
      <c r="E15" s="103" t="str">
        <f>IF(H15="","",VLOOKUP(H15,PlayerList!$A$5:$E$1600,5,FALSE))</f>
        <v/>
      </c>
      <c r="F15" s="86"/>
      <c r="G15" s="91" t="str">
        <f t="shared" si="2"/>
        <v>ab</v>
      </c>
      <c r="H15" s="92" t="str">
        <f t="shared" si="4"/>
        <v/>
      </c>
      <c r="I15" s="95" t="str">
        <f t="shared" si="0"/>
        <v/>
      </c>
      <c r="K15" s="106" t="str">
        <f>IF(R15="","",VLOOKUP(R15,PlayerList!$A$5:$E$1600,2,FALSE))</f>
        <v/>
      </c>
      <c r="L15" s="98" t="str">
        <f>IF(R15="","",VLOOKUP(R15,PlayerList!$A$5:$E$1600,3,FALSE))</f>
        <v/>
      </c>
      <c r="M15" s="99" t="str">
        <f>IF(R15="","",VLOOKUP(R15,PlayerList!$A$5:$E$1600,4,FALSE))</f>
        <v/>
      </c>
      <c r="N15" s="912"/>
      <c r="O15" s="103" t="str">
        <f>IF(R15="","",VLOOKUP(R15,PlayerList!$A$5:$E$1600,5,FALSE))</f>
        <v/>
      </c>
      <c r="P15" s="86"/>
      <c r="Q15" s="91" t="str">
        <f t="array" ref="Q15">+$Q$2</f>
        <v>cd</v>
      </c>
      <c r="R15" s="92" t="str">
        <f t="shared" si="3"/>
        <v/>
      </c>
      <c r="S15" s="95" t="str">
        <f t="shared" si="1"/>
        <v/>
      </c>
    </row>
    <row r="16" spans="1:20" s="85" customFormat="1" ht="15" customHeight="1" x14ac:dyDescent="0.15">
      <c r="A16" s="97" t="str">
        <f>IF(H16="","",VLOOKUP(H16,PlayerList!$A$5:$E$1600,2,FALSE))</f>
        <v/>
      </c>
      <c r="B16" s="98" t="str">
        <f>IF(H16="","",VLOOKUP(H16,PlayerList!$A$5:$E$1600,3,FALSE))</f>
        <v/>
      </c>
      <c r="C16" s="99" t="str">
        <f>IF(H16="","",VLOOKUP(H16,PlayerList!$A$5:$E$1600,4,FALSE))</f>
        <v/>
      </c>
      <c r="D16" s="912"/>
      <c r="E16" s="103" t="str">
        <f>IF(H16="","",VLOOKUP(H16,PlayerList!$A$5:$E$1600,5,FALSE))</f>
        <v/>
      </c>
      <c r="F16" s="86"/>
      <c r="G16" s="91" t="str">
        <f t="shared" si="2"/>
        <v>ab</v>
      </c>
      <c r="H16" s="92" t="str">
        <f t="shared" si="4"/>
        <v/>
      </c>
      <c r="I16" s="95" t="str">
        <f t="shared" si="0"/>
        <v/>
      </c>
      <c r="K16" s="106" t="str">
        <f>IF(R16="","",VLOOKUP(R16,PlayerList!$A$5:$E$1600,2,FALSE))</f>
        <v/>
      </c>
      <c r="L16" s="98" t="str">
        <f>IF(R16="","",VLOOKUP(R16,PlayerList!$A$5:$E$1600,3,FALSE))</f>
        <v/>
      </c>
      <c r="M16" s="99" t="str">
        <f>IF(R16="","",VLOOKUP(R16,PlayerList!$A$5:$E$1600,4,FALSE))</f>
        <v/>
      </c>
      <c r="N16" s="912"/>
      <c r="O16" s="103" t="str">
        <f>IF(R16="","",VLOOKUP(R16,PlayerList!$A$5:$E$1600,5,FALSE))</f>
        <v/>
      </c>
      <c r="P16" s="86"/>
      <c r="Q16" s="91" t="str">
        <f t="array" ref="Q16">+$Q$2</f>
        <v>cd</v>
      </c>
      <c r="R16" s="92" t="str">
        <f t="shared" si="3"/>
        <v/>
      </c>
      <c r="S16" s="95" t="str">
        <f t="shared" si="1"/>
        <v/>
      </c>
    </row>
    <row r="17" spans="1:20" s="85" customFormat="1" ht="15" customHeight="1" x14ac:dyDescent="0.15">
      <c r="A17" s="97" t="str">
        <f>IF(H17="","",VLOOKUP(H17,PlayerList!$A$5:$E$1600,2,FALSE))</f>
        <v/>
      </c>
      <c r="B17" s="98" t="str">
        <f>IF(H17="","",VLOOKUP(H17,PlayerList!$A$5:$E$1600,3,FALSE))</f>
        <v/>
      </c>
      <c r="C17" s="99" t="str">
        <f>IF(H17="","",VLOOKUP(H17,PlayerList!$A$5:$E$1600,4,FALSE))</f>
        <v/>
      </c>
      <c r="D17" s="912"/>
      <c r="E17" s="103" t="str">
        <f>IF(H17="","",VLOOKUP(H17,PlayerList!$A$5:$E$1600,5,FALSE))</f>
        <v/>
      </c>
      <c r="F17" s="86"/>
      <c r="G17" s="91" t="str">
        <f t="shared" si="2"/>
        <v>ab</v>
      </c>
      <c r="H17" s="92" t="str">
        <f t="shared" si="4"/>
        <v/>
      </c>
      <c r="I17" s="95" t="str">
        <f t="shared" si="0"/>
        <v/>
      </c>
      <c r="K17" s="106" t="str">
        <f>IF(R17="","",VLOOKUP(R17,PlayerList!$A$5:$E$1600,2,FALSE))</f>
        <v/>
      </c>
      <c r="L17" s="98" t="str">
        <f>IF(R17="","",VLOOKUP(R17,PlayerList!$A$5:$E$1600,3,FALSE))</f>
        <v/>
      </c>
      <c r="M17" s="99" t="str">
        <f>IF(R17="","",VLOOKUP(R17,PlayerList!$A$5:$E$1600,4,FALSE))</f>
        <v/>
      </c>
      <c r="N17" s="912"/>
      <c r="O17" s="103" t="str">
        <f>IF(R17="","",VLOOKUP(R17,PlayerList!$A$5:$E$1600,5,FALSE))</f>
        <v/>
      </c>
      <c r="P17" s="86"/>
      <c r="Q17" s="91" t="str">
        <f t="array" ref="Q17">+$Q$2</f>
        <v>cd</v>
      </c>
      <c r="R17" s="92" t="str">
        <f t="shared" si="3"/>
        <v/>
      </c>
      <c r="S17" s="95" t="str">
        <f t="shared" si="1"/>
        <v/>
      </c>
    </row>
    <row r="18" spans="1:20" s="85" customFormat="1" ht="15" customHeight="1" x14ac:dyDescent="0.15">
      <c r="A18" s="97" t="str">
        <f>IF(H18="","",VLOOKUP(H18,PlayerList!$A$5:$E$1600,2,FALSE))</f>
        <v/>
      </c>
      <c r="B18" s="98" t="str">
        <f>IF(H18="","",VLOOKUP(H18,PlayerList!$A$5:$E$1600,3,FALSE))</f>
        <v/>
      </c>
      <c r="C18" s="99" t="str">
        <f>IF(H18="","",VLOOKUP(H18,PlayerList!$A$5:$E$1600,4,FALSE))</f>
        <v/>
      </c>
      <c r="D18" s="912"/>
      <c r="E18" s="103" t="str">
        <f>IF(H18="","",VLOOKUP(H18,PlayerList!$A$5:$E$1600,5,FALSE))</f>
        <v/>
      </c>
      <c r="F18" s="86"/>
      <c r="G18" s="91" t="str">
        <f t="shared" si="2"/>
        <v>ab</v>
      </c>
      <c r="H18" s="92" t="str">
        <f t="shared" si="4"/>
        <v/>
      </c>
      <c r="I18" s="95" t="str">
        <f t="shared" si="0"/>
        <v/>
      </c>
      <c r="K18" s="106" t="str">
        <f>IF(R18="","",VLOOKUP(R18,PlayerList!$A$5:$E$1600,2,FALSE))</f>
        <v/>
      </c>
      <c r="L18" s="98" t="str">
        <f>IF(R18="","",VLOOKUP(R18,PlayerList!$A$5:$E$1600,3,FALSE))</f>
        <v/>
      </c>
      <c r="M18" s="99" t="str">
        <f>IF(R18="","",VLOOKUP(R18,PlayerList!$A$5:$E$1600,4,FALSE))</f>
        <v/>
      </c>
      <c r="N18" s="912"/>
      <c r="O18" s="103" t="str">
        <f>IF(R18="","",VLOOKUP(R18,PlayerList!$A$5:$E$1600,5,FALSE))</f>
        <v/>
      </c>
      <c r="P18" s="86"/>
      <c r="Q18" s="91" t="str">
        <f t="array" ref="Q18">+$Q$2</f>
        <v>cd</v>
      </c>
      <c r="R18" s="92" t="str">
        <f t="shared" si="3"/>
        <v/>
      </c>
      <c r="S18" s="95" t="str">
        <f t="shared" si="1"/>
        <v/>
      </c>
    </row>
    <row r="19" spans="1:20" s="85" customFormat="1" ht="15" customHeight="1" x14ac:dyDescent="0.15">
      <c r="A19" s="97" t="str">
        <f>IF(H19="","",VLOOKUP(H19,PlayerList!$A$5:$E$1600,2,FALSE))</f>
        <v/>
      </c>
      <c r="B19" s="98" t="str">
        <f>IF(H19="","",VLOOKUP(H19,PlayerList!$A$5:$E$1600,3,FALSE))</f>
        <v/>
      </c>
      <c r="C19" s="99" t="str">
        <f>IF(H19="","",VLOOKUP(H19,PlayerList!$A$5:$E$1600,4,FALSE))</f>
        <v/>
      </c>
      <c r="D19" s="912"/>
      <c r="E19" s="103" t="str">
        <f>IF(H19="","",VLOOKUP(H19,PlayerList!$A$5:$E$1600,5,FALSE))</f>
        <v/>
      </c>
      <c r="F19" s="86"/>
      <c r="G19" s="91" t="str">
        <f t="shared" si="2"/>
        <v>ab</v>
      </c>
      <c r="H19" s="92" t="str">
        <f t="shared" si="4"/>
        <v/>
      </c>
      <c r="I19" s="95" t="str">
        <f>IF(F19="","",IF(F19="-","-",F19))</f>
        <v/>
      </c>
      <c r="K19" s="106" t="str">
        <f>IF(R19="","",VLOOKUP(R19,PlayerList!$A$5:$E$1600,2,FALSE))</f>
        <v/>
      </c>
      <c r="L19" s="98" t="str">
        <f>IF(R19="","",VLOOKUP(R19,PlayerList!$A$5:$E$1600,3,FALSE))</f>
        <v/>
      </c>
      <c r="M19" s="99" t="str">
        <f>IF(R19="","",VLOOKUP(R19,PlayerList!$A$5:$E$1600,4,FALSE))</f>
        <v/>
      </c>
      <c r="N19" s="912"/>
      <c r="O19" s="103" t="str">
        <f>IF(R19="","",VLOOKUP(R19,PlayerList!$A$5:$E$1600,5,FALSE))</f>
        <v/>
      </c>
      <c r="P19" s="86"/>
      <c r="Q19" s="91" t="str">
        <f t="array" ref="Q19">+$Q$2</f>
        <v>cd</v>
      </c>
      <c r="R19" s="92" t="str">
        <f t="shared" si="3"/>
        <v/>
      </c>
      <c r="S19" s="95" t="str">
        <f t="shared" si="1"/>
        <v/>
      </c>
    </row>
    <row r="20" spans="1:20" s="85" customFormat="1" ht="15" customHeight="1" x14ac:dyDescent="0.15">
      <c r="A20" s="97" t="str">
        <f>IF(H20="","",VLOOKUP(H20,PlayerList!$A$5:$E$1600,2,FALSE))</f>
        <v/>
      </c>
      <c r="B20" s="98" t="str">
        <f>IF(H20="","",VLOOKUP(H20,PlayerList!$A$5:$E$1600,3,FALSE))</f>
        <v/>
      </c>
      <c r="C20" s="99" t="str">
        <f>IF(H20="","",VLOOKUP(H20,PlayerList!$A$5:$E$1600,4,FALSE))</f>
        <v/>
      </c>
      <c r="D20" s="912"/>
      <c r="E20" s="103" t="str">
        <f>IF(H20="","",VLOOKUP(H20,PlayerList!$A$5:$E$1600,5,FALSE))</f>
        <v/>
      </c>
      <c r="F20" s="86"/>
      <c r="G20" s="91" t="str">
        <f t="shared" si="2"/>
        <v>ab</v>
      </c>
      <c r="H20" s="92" t="str">
        <f t="shared" si="4"/>
        <v/>
      </c>
      <c r="I20" s="95" t="str">
        <f>IF(F20="","",IF(F20="-","-",F20))</f>
        <v/>
      </c>
      <c r="K20" s="106" t="str">
        <f>IF(R20="","",VLOOKUP(R20,PlayerList!$A$5:$E$1600,2,FALSE))</f>
        <v/>
      </c>
      <c r="L20" s="98" t="str">
        <f>IF(R20="","",VLOOKUP(R20,PlayerList!$A$5:$E$1600,3,FALSE))</f>
        <v/>
      </c>
      <c r="M20" s="99" t="str">
        <f>IF(R20="","",VLOOKUP(R20,PlayerList!$A$5:$E$1600,4,FALSE))</f>
        <v/>
      </c>
      <c r="N20" s="912"/>
      <c r="O20" s="103" t="str">
        <f>IF(R20="","",VLOOKUP(R20,PlayerList!$A$5:$E$1600,5,FALSE))</f>
        <v/>
      </c>
      <c r="P20" s="86"/>
      <c r="Q20" s="91" t="str">
        <f t="array" ref="Q20">+$Q$2</f>
        <v>cd</v>
      </c>
      <c r="R20" s="92" t="str">
        <f t="shared" si="3"/>
        <v/>
      </c>
      <c r="S20" s="95" t="str">
        <f t="shared" si="1"/>
        <v/>
      </c>
    </row>
    <row r="21" spans="1:20" s="85" customFormat="1" ht="15" customHeight="1" x14ac:dyDescent="0.15">
      <c r="A21" s="97" t="str">
        <f>IF(H21="","",VLOOKUP(H21,PlayerList!$A$5:$E$1600,2,FALSE))</f>
        <v/>
      </c>
      <c r="B21" s="98" t="str">
        <f>IF(H21="","",VLOOKUP(H21,PlayerList!$A$5:$E$1600,3,FALSE))</f>
        <v/>
      </c>
      <c r="C21" s="99" t="str">
        <f>IF(H21="","",VLOOKUP(H21,PlayerList!$A$5:$E$1600,4,FALSE))</f>
        <v/>
      </c>
      <c r="D21" s="912"/>
      <c r="E21" s="103" t="str">
        <f>IF(H21="","",VLOOKUP(H21,PlayerList!$A$5:$E$1600,5,FALSE))</f>
        <v/>
      </c>
      <c r="F21" s="86"/>
      <c r="G21" s="91" t="str">
        <f t="shared" si="2"/>
        <v>ab</v>
      </c>
      <c r="H21" s="92" t="str">
        <f t="shared" si="4"/>
        <v/>
      </c>
      <c r="I21" s="95" t="str">
        <f t="shared" si="0"/>
        <v/>
      </c>
      <c r="K21" s="106" t="str">
        <f>IF(R21="","",VLOOKUP(R21,PlayerList!$A$5:$E$1600,2,FALSE))</f>
        <v/>
      </c>
      <c r="L21" s="98" t="str">
        <f>IF(R21="","",VLOOKUP(R21,PlayerList!$A$5:$E$1600,3,FALSE))</f>
        <v/>
      </c>
      <c r="M21" s="99" t="str">
        <f>IF(R21="","",VLOOKUP(R21,PlayerList!$A$5:$E$1600,4,FALSE))</f>
        <v/>
      </c>
      <c r="N21" s="912"/>
      <c r="O21" s="103" t="str">
        <f>IF(R21="","",VLOOKUP(R21,PlayerList!$A$5:$E$1600,5,FALSE))</f>
        <v/>
      </c>
      <c r="P21" s="86"/>
      <c r="Q21" s="91" t="str">
        <f t="array" ref="Q21">+$Q$2</f>
        <v>cd</v>
      </c>
      <c r="R21" s="92" t="str">
        <f t="shared" si="3"/>
        <v/>
      </c>
      <c r="S21" s="95" t="str">
        <f t="shared" si="1"/>
        <v/>
      </c>
    </row>
    <row r="22" spans="1:20" s="85" customFormat="1" ht="15" customHeight="1" x14ac:dyDescent="0.15">
      <c r="A22" s="97" t="str">
        <f>IF(H22="","",VLOOKUP(H22,PlayerList!$A$5:$E$1600,2,FALSE))</f>
        <v/>
      </c>
      <c r="B22" s="98" t="str">
        <f>IF(H22="","",VLOOKUP(H22,PlayerList!$A$5:$E$1600,3,FALSE))</f>
        <v/>
      </c>
      <c r="C22" s="99" t="str">
        <f>IF(H22="","",VLOOKUP(H22,PlayerList!$A$5:$E$1600,4,FALSE))</f>
        <v/>
      </c>
      <c r="D22" s="912"/>
      <c r="E22" s="103" t="str">
        <f>IF(H22="","",VLOOKUP(H22,PlayerList!$A$5:$E$1600,5,FALSE))</f>
        <v/>
      </c>
      <c r="F22" s="86"/>
      <c r="G22" s="91" t="str">
        <f t="shared" si="2"/>
        <v>ab</v>
      </c>
      <c r="H22" s="92" t="str">
        <f t="shared" si="4"/>
        <v/>
      </c>
      <c r="I22" s="95" t="str">
        <f t="shared" si="0"/>
        <v/>
      </c>
      <c r="K22" s="106" t="str">
        <f>IF(R22="","",VLOOKUP(R22,PlayerList!$A$5:$E$1600,2,FALSE))</f>
        <v/>
      </c>
      <c r="L22" s="98" t="str">
        <f>IF(R22="","",VLOOKUP(R22,PlayerList!$A$5:$E$1600,3,FALSE))</f>
        <v/>
      </c>
      <c r="M22" s="99" t="str">
        <f>IF(R22="","",VLOOKUP(R22,PlayerList!$A$5:$E$1600,4,FALSE))</f>
        <v/>
      </c>
      <c r="N22" s="912"/>
      <c r="O22" s="103" t="str">
        <f>IF(R22="","",VLOOKUP(R22,PlayerList!$A$5:$E$1600,5,FALSE))</f>
        <v/>
      </c>
      <c r="P22" s="86"/>
      <c r="Q22" s="91" t="str">
        <f t="array" ref="Q22">+$Q$2</f>
        <v>cd</v>
      </c>
      <c r="R22" s="92" t="str">
        <f t="shared" si="3"/>
        <v/>
      </c>
      <c r="S22" s="95" t="str">
        <f t="shared" si="1"/>
        <v/>
      </c>
    </row>
    <row r="23" spans="1:20" s="85" customFormat="1" ht="15" customHeight="1" x14ac:dyDescent="0.15">
      <c r="A23" s="97" t="str">
        <f>IF(H23="","",VLOOKUP(H23,PlayerList!$A$5:$E$1600,2,FALSE))</f>
        <v/>
      </c>
      <c r="B23" s="98" t="str">
        <f>IF(H23="","",VLOOKUP(H23,PlayerList!$A$5:$E$1600,3,FALSE))</f>
        <v/>
      </c>
      <c r="C23" s="99" t="str">
        <f>IF(H23="","",VLOOKUP(H23,PlayerList!$A$5:$E$1600,4,FALSE))</f>
        <v/>
      </c>
      <c r="D23" s="912"/>
      <c r="E23" s="103" t="str">
        <f>IF(H23="","",VLOOKUP(H23,PlayerList!$A$5:$E$1600,5,FALSE))</f>
        <v/>
      </c>
      <c r="F23" s="86"/>
      <c r="G23" s="91" t="str">
        <f t="shared" si="2"/>
        <v>ab</v>
      </c>
      <c r="H23" s="92" t="str">
        <f t="shared" si="4"/>
        <v/>
      </c>
      <c r="I23" s="95" t="str">
        <f t="shared" si="0"/>
        <v/>
      </c>
      <c r="K23" s="106" t="str">
        <f>IF(R23="","",VLOOKUP(R23,PlayerList!$A$5:$E$1600,2,FALSE))</f>
        <v/>
      </c>
      <c r="L23" s="98" t="str">
        <f>IF(R23="","",VLOOKUP(R23,PlayerList!$A$5:$E$1600,3,FALSE))</f>
        <v/>
      </c>
      <c r="M23" s="99" t="str">
        <f>IF(R23="","",VLOOKUP(R23,PlayerList!$A$5:$E$1600,4,FALSE))</f>
        <v/>
      </c>
      <c r="N23" s="912"/>
      <c r="O23" s="103" t="str">
        <f>IF(R23="","",VLOOKUP(R23,PlayerList!$A$5:$E$1600,5,FALSE))</f>
        <v/>
      </c>
      <c r="P23" s="86"/>
      <c r="Q23" s="91" t="str">
        <f t="array" ref="Q23">+$Q$2</f>
        <v>cd</v>
      </c>
      <c r="R23" s="92" t="str">
        <f t="shared" si="3"/>
        <v/>
      </c>
      <c r="S23" s="95" t="str">
        <f t="shared" si="1"/>
        <v/>
      </c>
    </row>
    <row r="24" spans="1:20" s="85" customFormat="1" ht="15" customHeight="1" x14ac:dyDescent="0.15">
      <c r="A24" s="97" t="str">
        <f>IF(H24="","",VLOOKUP(H24,PlayerList!$A$5:$E$1600,2,FALSE))</f>
        <v/>
      </c>
      <c r="B24" s="98" t="str">
        <f>IF(H24="","",VLOOKUP(H24,PlayerList!$A$5:$E$1600,3,FALSE))</f>
        <v/>
      </c>
      <c r="C24" s="99" t="str">
        <f>IF(H24="","",VLOOKUP(H24,PlayerList!$A$5:$E$1600,4,FALSE))</f>
        <v/>
      </c>
      <c r="D24" s="912"/>
      <c r="E24" s="103" t="str">
        <f>IF(H24="","",VLOOKUP(H24,PlayerList!$A$5:$E$1600,5,FALSE))</f>
        <v/>
      </c>
      <c r="F24" s="86"/>
      <c r="G24" s="91" t="str">
        <f t="shared" si="2"/>
        <v>ab</v>
      </c>
      <c r="H24" s="92" t="str">
        <f t="shared" si="4"/>
        <v/>
      </c>
      <c r="I24" s="95" t="str">
        <f t="shared" si="0"/>
        <v/>
      </c>
      <c r="K24" s="106" t="str">
        <f>IF(R24="","",VLOOKUP(R24,PlayerList!$A$5:$E$1600,2,FALSE))</f>
        <v/>
      </c>
      <c r="L24" s="98" t="str">
        <f>IF(R24="","",VLOOKUP(R24,PlayerList!$A$5:$E$1600,3,FALSE))</f>
        <v/>
      </c>
      <c r="M24" s="99" t="str">
        <f>IF(R24="","",VLOOKUP(R24,PlayerList!$A$5:$E$1600,4,FALSE))</f>
        <v/>
      </c>
      <c r="N24" s="912"/>
      <c r="O24" s="103" t="str">
        <f>IF(R24="","",VLOOKUP(R24,PlayerList!$A$5:$E$1600,5,FALSE))</f>
        <v/>
      </c>
      <c r="P24" s="86"/>
      <c r="Q24" s="91" t="str">
        <f t="array" ref="Q24">+$Q$2</f>
        <v>cd</v>
      </c>
      <c r="R24" s="92" t="str">
        <f t="shared" si="3"/>
        <v/>
      </c>
      <c r="S24" s="95" t="str">
        <f t="shared" si="1"/>
        <v/>
      </c>
    </row>
    <row r="25" spans="1:20" s="85" customFormat="1" ht="15" customHeight="1" x14ac:dyDescent="0.15">
      <c r="A25" s="97" t="str">
        <f>IF(H25="","",VLOOKUP(H25,PlayerList!$A$5:$E$1600,2,FALSE))</f>
        <v/>
      </c>
      <c r="B25" s="98" t="str">
        <f>IF(H25="","",VLOOKUP(H25,PlayerList!$A$5:$E$1600,3,FALSE))</f>
        <v/>
      </c>
      <c r="C25" s="99" t="str">
        <f>IF(H25="","",VLOOKUP(H25,PlayerList!$A$5:$E$1600,4,FALSE))</f>
        <v/>
      </c>
      <c r="D25" s="912"/>
      <c r="E25" s="103" t="str">
        <f>IF(H25="","",VLOOKUP(H25,PlayerList!$A$5:$E$1600,5,FALSE))</f>
        <v/>
      </c>
      <c r="F25" s="86"/>
      <c r="G25" s="91" t="str">
        <f t="shared" si="2"/>
        <v>ab</v>
      </c>
      <c r="H25" s="92" t="str">
        <f t="shared" si="4"/>
        <v/>
      </c>
      <c r="I25" s="95" t="str">
        <f t="shared" si="0"/>
        <v/>
      </c>
      <c r="K25" s="106" t="str">
        <f>IF(R25="","",VLOOKUP(R25,PlayerList!$A$5:$E$1600,2,FALSE))</f>
        <v/>
      </c>
      <c r="L25" s="98" t="str">
        <f>IF(R25="","",VLOOKUP(R25,PlayerList!$A$5:$E$1600,3,FALSE))</f>
        <v/>
      </c>
      <c r="M25" s="99" t="str">
        <f>IF(R25="","",VLOOKUP(R25,PlayerList!$A$5:$E$1600,4,FALSE))</f>
        <v/>
      </c>
      <c r="N25" s="912"/>
      <c r="O25" s="103" t="str">
        <f>IF(R25="","",VLOOKUP(R25,PlayerList!$A$5:$E$1600,5,FALSE))</f>
        <v/>
      </c>
      <c r="P25" s="86"/>
      <c r="Q25" s="91" t="str">
        <f t="array" ref="Q25">+$Q$2</f>
        <v>cd</v>
      </c>
      <c r="R25" s="92" t="str">
        <f t="shared" si="3"/>
        <v/>
      </c>
      <c r="S25" s="95" t="str">
        <f t="shared" si="1"/>
        <v/>
      </c>
    </row>
    <row r="26" spans="1:20" s="85" customFormat="1" ht="15" customHeight="1" thickBot="1" x14ac:dyDescent="0.2">
      <c r="A26" s="100" t="str">
        <f>IF(H26="","",VLOOKUP(H26,PlayerList!$A$5:$E$1600,2,FALSE))</f>
        <v/>
      </c>
      <c r="B26" s="101" t="str">
        <f>IF(H26="","",VLOOKUP(H26,PlayerList!$A$5:$E$1600,3,FALSE))</f>
        <v/>
      </c>
      <c r="C26" s="102" t="str">
        <f>IF(H26="","",VLOOKUP(H26,PlayerList!$A$5:$E$1600,4,FALSE))</f>
        <v/>
      </c>
      <c r="D26" s="913"/>
      <c r="E26" s="128" t="str">
        <f>IF(H26="","",VLOOKUP(H26,PlayerList!$A$5:$E$1600,5,FALSE))</f>
        <v/>
      </c>
      <c r="F26" s="87"/>
      <c r="G26" s="93" t="str">
        <f t="shared" si="2"/>
        <v>ab</v>
      </c>
      <c r="H26" s="94" t="str">
        <f t="shared" si="4"/>
        <v/>
      </c>
      <c r="I26" s="95" t="str">
        <f>IF(F26="","",IF(F26="-","-",F26))</f>
        <v/>
      </c>
      <c r="J26" s="147" t="s">
        <v>572</v>
      </c>
      <c r="K26" s="107" t="str">
        <f>IF(R26="","",VLOOKUP(R26,PlayerList!$A$5:$E$1600,2,FALSE))</f>
        <v/>
      </c>
      <c r="L26" s="101" t="str">
        <f>IF(R26="","",VLOOKUP(R26,PlayerList!$A$5:$E$1600,3,FALSE))</f>
        <v/>
      </c>
      <c r="M26" s="102" t="str">
        <f>IF(R26="","",VLOOKUP(R26,PlayerList!$A$5:$E$1600,4,FALSE))</f>
        <v/>
      </c>
      <c r="N26" s="913"/>
      <c r="O26" s="128" t="str">
        <f>IF(R26="","",VLOOKUP(R26,PlayerList!$A$5:$E$1600,5,FALSE))</f>
        <v/>
      </c>
      <c r="P26" s="87"/>
      <c r="Q26" s="93" t="str">
        <f t="array" ref="Q26">+$Q$2</f>
        <v>cd</v>
      </c>
      <c r="R26" s="94" t="str">
        <f t="shared" si="3"/>
        <v/>
      </c>
      <c r="S26" s="95" t="str">
        <f>IF(P26="","",IF(P26="-","-",P26))</f>
        <v/>
      </c>
      <c r="T26" s="147" t="s">
        <v>572</v>
      </c>
    </row>
    <row r="27" spans="1:20" ht="15" customHeight="1" thickBot="1" x14ac:dyDescent="0.25">
      <c r="A27" s="873" t="str">
        <f>IF(H27="","",VLOOKUP(H27,PlayerList!$A$5:$E$1600,2,FALSE))</f>
        <v>-</v>
      </c>
      <c r="B27" s="874" t="str">
        <f>IF(H27="","",VLOOKUP(H27,PlayerList!$A$5:$E$1600,3,FALSE))</f>
        <v>-</v>
      </c>
      <c r="C27" s="875">
        <f>IF(H27="","",VLOOKUP(H27,PlayerList!$A$5:$E$1600,4,FALSE))</f>
        <v>0</v>
      </c>
      <c r="D27" s="914"/>
      <c r="E27" s="876" t="str">
        <f>IF(H27="","",VLOOKUP(H27,PlayerList!$A$5:$E$1600,5,FALSE))</f>
        <v>-</v>
      </c>
      <c r="F27" s="877" t="s">
        <v>926</v>
      </c>
      <c r="G27" s="93" t="str">
        <f t="shared" si="2"/>
        <v>ab</v>
      </c>
      <c r="H27" s="94" t="str">
        <f>IF(F27="","",+G27&amp;F27)</f>
        <v>ab-</v>
      </c>
      <c r="I27" s="95" t="str">
        <f>IF(F27="","",IF(F27="-","-",F27))</f>
        <v>-</v>
      </c>
      <c r="J27" s="815" t="s">
        <v>1119</v>
      </c>
      <c r="K27" s="878" t="str">
        <f>IF(R27="","",VLOOKUP(R27,PlayerList!$A$5:$E$1600,2,FALSE))</f>
        <v>-</v>
      </c>
      <c r="L27" s="874" t="str">
        <f>IF(R27="","",VLOOKUP(R27,PlayerList!$A$5:$E$1600,3,FALSE))</f>
        <v>-</v>
      </c>
      <c r="M27" s="875">
        <f>IF(R27="","",VLOOKUP(R27,PlayerList!$A$5:$E$1600,4,FALSE))</f>
        <v>0</v>
      </c>
      <c r="N27" s="914"/>
      <c r="O27" s="876" t="str">
        <f>IF(R27="","",VLOOKUP(R27,PlayerList!$A$5:$E$1600,5,FALSE))</f>
        <v>-</v>
      </c>
      <c r="P27" s="879" t="s">
        <v>1120</v>
      </c>
      <c r="Q27" s="93" t="str">
        <f t="array" ref="Q27">+$Q$2</f>
        <v>cd</v>
      </c>
      <c r="R27" s="94" t="str">
        <f>IF(P27="","",+Q27&amp;P27)</f>
        <v>cd-</v>
      </c>
      <c r="S27" s="95" t="str">
        <f>IF(P27="","",IF(P27="-","-",P27))</f>
        <v>-</v>
      </c>
      <c r="T27" s="815" t="s">
        <v>1118</v>
      </c>
    </row>
    <row r="28" spans="1:20" ht="15" customHeight="1" x14ac:dyDescent="0.2">
      <c r="B28" s="525"/>
      <c r="I28" s="95" t="s">
        <v>991</v>
      </c>
      <c r="K28" s="66"/>
      <c r="S28" s="96" t="s">
        <v>516</v>
      </c>
    </row>
    <row r="29" spans="1:20" ht="15" customHeight="1" x14ac:dyDescent="0.2">
      <c r="A29" s="816" t="s">
        <v>1108</v>
      </c>
      <c r="B29" s="817"/>
      <c r="C29" s="818"/>
      <c r="D29" s="818"/>
      <c r="E29" s="816"/>
      <c r="F29" s="818"/>
      <c r="I29" s="95"/>
      <c r="K29" s="66"/>
      <c r="S29" s="96"/>
    </row>
    <row r="30" spans="1:20" ht="15" customHeight="1" x14ac:dyDescent="0.2">
      <c r="A30" s="61" t="s">
        <v>1104</v>
      </c>
      <c r="B30" s="88"/>
      <c r="I30" s="96"/>
      <c r="S30" s="108"/>
    </row>
    <row r="31" spans="1:20" ht="15" customHeight="1" x14ac:dyDescent="0.2">
      <c r="A31" s="525" t="s">
        <v>1174</v>
      </c>
      <c r="B31" s="88"/>
      <c r="I31" s="96"/>
      <c r="S31" s="108"/>
    </row>
    <row r="32" spans="1:20" ht="15" customHeight="1" x14ac:dyDescent="0.2">
      <c r="A32" s="525" t="s">
        <v>1177</v>
      </c>
      <c r="B32" s="88"/>
      <c r="I32" s="96"/>
      <c r="S32" s="108"/>
    </row>
    <row r="33" spans="1:19" ht="15" customHeight="1" x14ac:dyDescent="0.2">
      <c r="A33" s="564" t="s">
        <v>1107</v>
      </c>
      <c r="I33" s="96"/>
      <c r="J33" s="88"/>
      <c r="S33" s="108"/>
    </row>
    <row r="34" spans="1:19" ht="15" customHeight="1" x14ac:dyDescent="0.2">
      <c r="I34" s="96"/>
      <c r="J34" s="88"/>
      <c r="S34" s="108"/>
    </row>
    <row r="35" spans="1:19" ht="15" customHeight="1" x14ac:dyDescent="0.2">
      <c r="A35" s="880" t="s">
        <v>1130</v>
      </c>
      <c r="B35" s="881"/>
      <c r="C35" s="881"/>
      <c r="D35" s="881"/>
      <c r="E35" s="882"/>
      <c r="F35" s="881"/>
      <c r="I35" s="96"/>
      <c r="J35" s="88"/>
      <c r="S35" s="108"/>
    </row>
    <row r="36" spans="1:19" ht="15" customHeight="1" x14ac:dyDescent="0.2">
      <c r="I36" s="96"/>
      <c r="J36" s="88"/>
      <c r="S36" s="108"/>
    </row>
    <row r="37" spans="1:19" ht="15" customHeight="1" x14ac:dyDescent="0.2">
      <c r="A37" s="134" t="s">
        <v>1105</v>
      </c>
      <c r="B37" s="88"/>
      <c r="I37" s="96"/>
      <c r="S37" s="108"/>
    </row>
    <row r="38" spans="1:19" ht="15" customHeight="1" x14ac:dyDescent="0.2">
      <c r="A38" s="134" t="s">
        <v>1106</v>
      </c>
      <c r="B38" s="88"/>
      <c r="I38" s="96"/>
      <c r="J38" s="88"/>
      <c r="S38" s="108"/>
    </row>
    <row r="39" spans="1:19" ht="15" customHeight="1" x14ac:dyDescent="0.2">
      <c r="A39" s="525"/>
      <c r="B39" s="88"/>
      <c r="I39" s="96"/>
      <c r="J39" s="88"/>
      <c r="S39" s="108"/>
    </row>
    <row r="40" spans="1:19" ht="15" customHeight="1" x14ac:dyDescent="0.2">
      <c r="I40" s="96"/>
      <c r="J40" s="88"/>
      <c r="S40" s="108"/>
    </row>
    <row r="41" spans="1:19" ht="15" customHeight="1" x14ac:dyDescent="0.2">
      <c r="I41" s="96"/>
      <c r="S41" s="108"/>
    </row>
    <row r="42" spans="1:19" ht="15" customHeight="1" x14ac:dyDescent="0.2">
      <c r="I42" s="96"/>
      <c r="S42" s="108"/>
    </row>
    <row r="43" spans="1:19" ht="15" customHeight="1" x14ac:dyDescent="0.2">
      <c r="I43" s="96"/>
      <c r="S43" s="108"/>
    </row>
    <row r="44" spans="1:19" ht="15" customHeight="1" x14ac:dyDescent="0.2">
      <c r="I44" s="96"/>
      <c r="S44" s="108"/>
    </row>
    <row r="45" spans="1:19" ht="15" customHeight="1" x14ac:dyDescent="0.2">
      <c r="I45" s="96"/>
      <c r="S45" s="108"/>
    </row>
    <row r="46" spans="1:19" ht="15" customHeight="1" x14ac:dyDescent="0.2">
      <c r="I46" s="96"/>
      <c r="S46" s="108"/>
    </row>
    <row r="47" spans="1:19" ht="15" customHeight="1" x14ac:dyDescent="0.2">
      <c r="I47" s="96"/>
      <c r="S47" s="108"/>
    </row>
    <row r="48" spans="1:19" ht="15" customHeight="1" x14ac:dyDescent="0.2">
      <c r="I48" s="96"/>
      <c r="S48" s="108"/>
    </row>
    <row r="49" spans="9:19" ht="15" customHeight="1" x14ac:dyDescent="0.2">
      <c r="I49" s="96"/>
      <c r="S49" s="108"/>
    </row>
    <row r="50" spans="9:19" ht="15" customHeight="1" x14ac:dyDescent="0.2">
      <c r="I50" s="96"/>
      <c r="S50" s="108"/>
    </row>
    <row r="51" spans="9:19" ht="15" customHeight="1" x14ac:dyDescent="0.2">
      <c r="I51" s="96"/>
      <c r="S51" s="108"/>
    </row>
    <row r="52" spans="9:19" ht="15" customHeight="1" x14ac:dyDescent="0.2">
      <c r="I52" s="96"/>
      <c r="S52" s="108"/>
    </row>
    <row r="53" spans="9:19" ht="15" customHeight="1" x14ac:dyDescent="0.2">
      <c r="I53" s="96"/>
      <c r="S53" s="108"/>
    </row>
    <row r="54" spans="9:19" ht="15" customHeight="1" x14ac:dyDescent="0.2">
      <c r="I54" s="96"/>
      <c r="S54" s="108"/>
    </row>
    <row r="55" spans="9:19" ht="15" customHeight="1" x14ac:dyDescent="0.2">
      <c r="I55" s="96"/>
      <c r="S55" s="108"/>
    </row>
    <row r="56" spans="9:19" ht="15" customHeight="1" x14ac:dyDescent="0.2">
      <c r="I56" s="96"/>
      <c r="S56" s="96"/>
    </row>
  </sheetData>
  <sheetProtection password="B7BF" sheet="1" objects="1" scenarios="1"/>
  <mergeCells count="2">
    <mergeCell ref="K1:O1"/>
    <mergeCell ref="A1:E1"/>
  </mergeCells>
  <phoneticPr fontId="5"/>
  <dataValidations count="1">
    <dataValidation type="list" allowBlank="1" showInputMessage="1" showErrorMessage="1" sqref="D5:D27 N5:N27" xr:uid="{00000000-0002-0000-0800-000000000000}">
      <formula1>"+BP,+BP1,+BP2,+BP3"</formula1>
    </dataValidation>
  </dataValidations>
  <pageMargins left="0.78700000000000003" right="0.78700000000000003" top="0.98399999999999999" bottom="0.98399999999999999" header="0.51200000000000001" footer="0.51200000000000001"/>
  <pageSetup paperSize="9" scale="66" orientation="portrait" horizontalDpi="4294967293" verticalDpi="429496729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List!$F$7:$F$56</xm:f>
          </x14:formula1>
          <xm:sqref>L2 B2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0000"/>
  </sheetPr>
  <dimension ref="A1:M1600"/>
  <sheetViews>
    <sheetView showGridLines="0" workbookViewId="0">
      <selection activeCell="C94" sqref="C94"/>
    </sheetView>
  </sheetViews>
  <sheetFormatPr defaultColWidth="13" defaultRowHeight="14.25" x14ac:dyDescent="0.2"/>
  <cols>
    <col min="1" max="1" width="6.625" style="53" customWidth="1"/>
    <col min="2" max="2" width="4.125" style="59" bestFit="1" customWidth="1"/>
    <col min="3" max="3" width="25.125" style="43" bestFit="1" customWidth="1"/>
    <col min="4" max="4" width="4.625" style="59" bestFit="1" customWidth="1"/>
    <col min="5" max="5" width="5.125" style="59" bestFit="1" customWidth="1"/>
    <col min="6" max="6" width="6.625" style="42" bestFit="1" customWidth="1"/>
    <col min="7" max="7" width="13" style="43"/>
    <col min="8" max="8" width="5" style="553" customWidth="1"/>
    <col min="9" max="9" width="17.5" style="554" customWidth="1"/>
    <col min="10" max="11" width="5" style="553" customWidth="1"/>
    <col min="12" max="12" width="17.5" style="554" customWidth="1"/>
    <col min="13" max="13" width="5" style="554" customWidth="1"/>
    <col min="14" max="16384" width="13" style="43"/>
  </cols>
  <sheetData>
    <row r="1" spans="1:11" x14ac:dyDescent="0.2">
      <c r="A1" s="38"/>
      <c r="B1" s="1823" t="s">
        <v>468</v>
      </c>
      <c r="C1" s="1823"/>
      <c r="D1" s="1823"/>
      <c r="E1" s="1823"/>
    </row>
    <row r="2" spans="1:11" ht="15" thickBot="1" x14ac:dyDescent="0.25">
      <c r="A2" s="38"/>
      <c r="B2" s="39"/>
      <c r="C2" s="37"/>
      <c r="D2" s="36"/>
      <c r="E2" s="36"/>
      <c r="H2" s="562" t="s">
        <v>1175</v>
      </c>
    </row>
    <row r="3" spans="1:11" x14ac:dyDescent="0.2">
      <c r="A3" s="1824" t="s">
        <v>0</v>
      </c>
      <c r="B3" s="1825"/>
      <c r="C3" s="35" t="str">
        <f>IF(ISBLANK(List!$F$7),"",List!$F$7)</f>
        <v>道路建設ペリグリン</v>
      </c>
      <c r="D3" s="38" t="str">
        <f>IF(ISBLANK(List!$H$7),"",List!$H$7)</f>
        <v>ab</v>
      </c>
      <c r="E3" s="44"/>
      <c r="F3" s="45" t="s">
        <v>469</v>
      </c>
      <c r="H3" s="562" t="s">
        <v>1176</v>
      </c>
    </row>
    <row r="4" spans="1:11" ht="15" thickBot="1" x14ac:dyDescent="0.25">
      <c r="A4" s="1826" t="s">
        <v>508</v>
      </c>
      <c r="B4" s="1827"/>
      <c r="C4" s="46" t="str">
        <f>IF(ISBLANK(List!$G$7),"",List!$G$7)</f>
        <v>寺尾　幸也</v>
      </c>
      <c r="D4" s="39"/>
      <c r="E4" s="38"/>
      <c r="F4" s="47"/>
    </row>
    <row r="5" spans="1:11" ht="15" thickBot="1" x14ac:dyDescent="0.25">
      <c r="A5" s="48" t="s">
        <v>463</v>
      </c>
      <c r="B5" s="49" t="s">
        <v>464</v>
      </c>
      <c r="C5" s="50" t="s">
        <v>465</v>
      </c>
      <c r="D5" s="49" t="s">
        <v>466</v>
      </c>
      <c r="E5" s="51" t="s">
        <v>467</v>
      </c>
      <c r="F5" s="44"/>
      <c r="G5" s="52"/>
      <c r="H5" s="561" t="s">
        <v>1100</v>
      </c>
    </row>
    <row r="6" spans="1:11" x14ac:dyDescent="0.2">
      <c r="A6" s="40" t="str">
        <f>IF(B6="","",$D$3&amp;B6)</f>
        <v>ab33</v>
      </c>
      <c r="B6" s="120">
        <v>33</v>
      </c>
      <c r="C6" s="960" t="s">
        <v>1210</v>
      </c>
      <c r="D6" s="122"/>
      <c r="E6" s="123" t="s">
        <v>13</v>
      </c>
      <c r="F6" s="53" t="s">
        <v>555</v>
      </c>
    </row>
    <row r="7" spans="1:11" x14ac:dyDescent="0.2">
      <c r="A7" s="40" t="str">
        <f t="shared" ref="A7:A32" si="0">IF(B7="","",$D$3&amp;B7)</f>
        <v>ab44</v>
      </c>
      <c r="B7" s="120">
        <v>44</v>
      </c>
      <c r="C7" s="960" t="s">
        <v>1211</v>
      </c>
      <c r="D7" s="122"/>
      <c r="E7" s="123" t="s">
        <v>13</v>
      </c>
      <c r="F7" s="53" t="s">
        <v>556</v>
      </c>
      <c r="H7" s="553">
        <v>20</v>
      </c>
      <c r="I7" s="554" t="s">
        <v>1198</v>
      </c>
      <c r="K7" s="553" t="s">
        <v>93</v>
      </c>
    </row>
    <row r="8" spans="1:11" x14ac:dyDescent="0.2">
      <c r="A8" s="40" t="str">
        <f t="shared" si="0"/>
        <v>ab80</v>
      </c>
      <c r="B8" s="120">
        <v>80</v>
      </c>
      <c r="C8" s="960" t="s">
        <v>1212</v>
      </c>
      <c r="D8" s="122"/>
      <c r="E8" s="959" t="s">
        <v>13</v>
      </c>
      <c r="F8" s="53" t="s">
        <v>557</v>
      </c>
      <c r="H8" s="553">
        <v>24</v>
      </c>
      <c r="I8" s="554" t="s">
        <v>1200</v>
      </c>
      <c r="K8" s="553" t="s">
        <v>93</v>
      </c>
    </row>
    <row r="9" spans="1:11" x14ac:dyDescent="0.2">
      <c r="A9" s="40" t="str">
        <f t="shared" si="0"/>
        <v>ab6</v>
      </c>
      <c r="B9" s="120">
        <v>6</v>
      </c>
      <c r="C9" s="960" t="s">
        <v>1191</v>
      </c>
      <c r="D9" s="122"/>
      <c r="E9" s="123" t="s">
        <v>93</v>
      </c>
      <c r="F9" s="53" t="s">
        <v>558</v>
      </c>
      <c r="H9" s="553">
        <v>15</v>
      </c>
      <c r="I9" s="554" t="s">
        <v>1207</v>
      </c>
      <c r="K9" s="553" t="s">
        <v>92</v>
      </c>
    </row>
    <row r="10" spans="1:11" x14ac:dyDescent="0.2">
      <c r="A10" s="40" t="str">
        <f t="shared" si="0"/>
        <v>ab7</v>
      </c>
      <c r="B10" s="120">
        <v>7</v>
      </c>
      <c r="C10" s="960" t="s">
        <v>1192</v>
      </c>
      <c r="D10" s="122" t="s">
        <v>1159</v>
      </c>
      <c r="E10" s="123" t="s">
        <v>93</v>
      </c>
      <c r="F10" s="53" t="s">
        <v>559</v>
      </c>
      <c r="H10" s="553">
        <v>17</v>
      </c>
      <c r="I10" s="554" t="s">
        <v>1208</v>
      </c>
      <c r="K10" s="553" t="s">
        <v>92</v>
      </c>
    </row>
    <row r="11" spans="1:11" x14ac:dyDescent="0.2">
      <c r="A11" s="40" t="str">
        <f t="shared" si="0"/>
        <v>ab9</v>
      </c>
      <c r="B11" s="120">
        <v>9</v>
      </c>
      <c r="C11" s="960" t="s">
        <v>1308</v>
      </c>
      <c r="D11" s="122"/>
      <c r="E11" s="123" t="s">
        <v>93</v>
      </c>
      <c r="F11" s="53" t="s">
        <v>560</v>
      </c>
      <c r="H11" s="553">
        <v>18</v>
      </c>
      <c r="I11" s="554" t="s">
        <v>1209</v>
      </c>
      <c r="K11" s="553" t="s">
        <v>92</v>
      </c>
    </row>
    <row r="12" spans="1:11" x14ac:dyDescent="0.2">
      <c r="A12" s="40" t="str">
        <f t="shared" si="0"/>
        <v>ab10</v>
      </c>
      <c r="B12" s="120">
        <v>10</v>
      </c>
      <c r="C12" s="960" t="s">
        <v>1193</v>
      </c>
      <c r="D12" s="122" t="s">
        <v>1159</v>
      </c>
      <c r="E12" s="123" t="s">
        <v>93</v>
      </c>
      <c r="F12" s="53" t="s">
        <v>561</v>
      </c>
      <c r="H12" s="553">
        <v>27</v>
      </c>
      <c r="I12" s="554" t="s">
        <v>1296</v>
      </c>
      <c r="K12" s="553" t="s">
        <v>92</v>
      </c>
    </row>
    <row r="13" spans="1:11" x14ac:dyDescent="0.2">
      <c r="A13" s="40" t="str">
        <f t="shared" si="0"/>
        <v>ab11</v>
      </c>
      <c r="B13" s="120">
        <v>11</v>
      </c>
      <c r="C13" s="960" t="s">
        <v>1194</v>
      </c>
      <c r="D13" s="122"/>
      <c r="E13" s="123" t="s">
        <v>93</v>
      </c>
      <c r="F13" s="53" t="s">
        <v>562</v>
      </c>
    </row>
    <row r="14" spans="1:11" x14ac:dyDescent="0.2">
      <c r="A14" s="40" t="str">
        <f t="shared" si="0"/>
        <v>ab12</v>
      </c>
      <c r="B14" s="120">
        <v>12</v>
      </c>
      <c r="C14" s="960" t="s">
        <v>1195</v>
      </c>
      <c r="D14" s="122"/>
      <c r="E14" s="123" t="s">
        <v>93</v>
      </c>
      <c r="F14" s="53" t="s">
        <v>563</v>
      </c>
    </row>
    <row r="15" spans="1:11" x14ac:dyDescent="0.2">
      <c r="A15" s="40" t="str">
        <f t="shared" si="0"/>
        <v>ab13</v>
      </c>
      <c r="B15" s="120">
        <v>13</v>
      </c>
      <c r="C15" s="960" t="s">
        <v>1196</v>
      </c>
      <c r="D15" s="122"/>
      <c r="E15" s="123" t="s">
        <v>93</v>
      </c>
      <c r="F15" s="53" t="s">
        <v>183</v>
      </c>
    </row>
    <row r="16" spans="1:11" x14ac:dyDescent="0.2">
      <c r="A16" s="40" t="str">
        <f t="shared" si="0"/>
        <v>ab16</v>
      </c>
      <c r="B16" s="120">
        <v>16</v>
      </c>
      <c r="C16" s="960" t="s">
        <v>1197</v>
      </c>
      <c r="D16" s="122"/>
      <c r="E16" s="123" t="s">
        <v>93</v>
      </c>
      <c r="F16" s="53" t="s">
        <v>184</v>
      </c>
    </row>
    <row r="17" spans="1:7" x14ac:dyDescent="0.2">
      <c r="A17" s="40" t="str">
        <f t="shared" si="0"/>
        <v>ab19</v>
      </c>
      <c r="B17" s="120">
        <v>19</v>
      </c>
      <c r="C17" s="960" t="s">
        <v>1309</v>
      </c>
      <c r="D17" s="122"/>
      <c r="E17" s="552" t="s">
        <v>93</v>
      </c>
      <c r="F17" s="53" t="s">
        <v>185</v>
      </c>
    </row>
    <row r="18" spans="1:7" x14ac:dyDescent="0.2">
      <c r="A18" s="40" t="str">
        <f t="shared" si="0"/>
        <v>ab21</v>
      </c>
      <c r="B18" s="120">
        <v>21</v>
      </c>
      <c r="C18" s="960" t="s">
        <v>1199</v>
      </c>
      <c r="D18" s="122"/>
      <c r="E18" s="552" t="s">
        <v>93</v>
      </c>
      <c r="F18" s="53" t="s">
        <v>186</v>
      </c>
    </row>
    <row r="19" spans="1:7" x14ac:dyDescent="0.2">
      <c r="A19" s="40" t="str">
        <f t="shared" si="0"/>
        <v>ab28</v>
      </c>
      <c r="B19" s="120">
        <v>28</v>
      </c>
      <c r="C19" s="960" t="s">
        <v>1201</v>
      </c>
      <c r="D19" s="122"/>
      <c r="E19" s="552" t="s">
        <v>93</v>
      </c>
      <c r="F19" s="53" t="s">
        <v>187</v>
      </c>
    </row>
    <row r="20" spans="1:7" x14ac:dyDescent="0.2">
      <c r="A20" s="40" t="str">
        <f t="shared" si="0"/>
        <v>ab71</v>
      </c>
      <c r="B20" s="120">
        <v>71</v>
      </c>
      <c r="C20" s="960" t="s">
        <v>1202</v>
      </c>
      <c r="D20" s="122"/>
      <c r="E20" s="552" t="s">
        <v>93</v>
      </c>
      <c r="F20" s="53" t="s">
        <v>188</v>
      </c>
    </row>
    <row r="21" spans="1:7" x14ac:dyDescent="0.2">
      <c r="A21" s="40" t="str">
        <f t="shared" si="0"/>
        <v>ab72</v>
      </c>
      <c r="B21" s="120">
        <v>72</v>
      </c>
      <c r="C21" s="960" t="s">
        <v>1203</v>
      </c>
      <c r="D21" s="122"/>
      <c r="E21" s="552" t="s">
        <v>93</v>
      </c>
      <c r="F21" s="53" t="s">
        <v>189</v>
      </c>
    </row>
    <row r="22" spans="1:7" x14ac:dyDescent="0.2">
      <c r="A22" s="40" t="str">
        <f t="shared" si="0"/>
        <v>ab73</v>
      </c>
      <c r="B22" s="120">
        <v>73</v>
      </c>
      <c r="C22" s="960" t="s">
        <v>1204</v>
      </c>
      <c r="D22" s="122"/>
      <c r="E22" s="552" t="s">
        <v>93</v>
      </c>
      <c r="F22" s="53" t="s">
        <v>190</v>
      </c>
    </row>
    <row r="23" spans="1:7" x14ac:dyDescent="0.2">
      <c r="A23" s="40" t="str">
        <f t="shared" si="0"/>
        <v>ab5</v>
      </c>
      <c r="B23" s="120">
        <v>5</v>
      </c>
      <c r="C23" s="960" t="s">
        <v>1310</v>
      </c>
      <c r="D23" s="122"/>
      <c r="E23" s="552" t="s">
        <v>92</v>
      </c>
      <c r="F23" s="53" t="s">
        <v>191</v>
      </c>
    </row>
    <row r="24" spans="1:7" x14ac:dyDescent="0.2">
      <c r="A24" s="40" t="str">
        <f t="shared" si="0"/>
        <v>ab8</v>
      </c>
      <c r="B24" s="120">
        <v>8</v>
      </c>
      <c r="C24" s="960" t="s">
        <v>1205</v>
      </c>
      <c r="D24" s="122" t="s">
        <v>1160</v>
      </c>
      <c r="E24" s="552" t="s">
        <v>92</v>
      </c>
      <c r="F24" s="53" t="s">
        <v>192</v>
      </c>
    </row>
    <row r="25" spans="1:7" x14ac:dyDescent="0.2">
      <c r="A25" s="40" t="str">
        <f t="shared" si="0"/>
        <v>ab14</v>
      </c>
      <c r="B25" s="120">
        <v>14</v>
      </c>
      <c r="C25" s="960" t="s">
        <v>1206</v>
      </c>
      <c r="D25" s="122"/>
      <c r="E25" s="552" t="s">
        <v>92</v>
      </c>
      <c r="F25" s="53" t="s">
        <v>193</v>
      </c>
    </row>
    <row r="26" spans="1:7" x14ac:dyDescent="0.2">
      <c r="A26" s="40" t="str">
        <f t="shared" si="0"/>
        <v>ab23</v>
      </c>
      <c r="B26" s="550">
        <v>23</v>
      </c>
      <c r="C26" s="551" t="s">
        <v>1294</v>
      </c>
      <c r="D26" s="122"/>
      <c r="E26" s="552" t="s">
        <v>92</v>
      </c>
      <c r="F26" s="53" t="s">
        <v>194</v>
      </c>
    </row>
    <row r="27" spans="1:7" x14ac:dyDescent="0.2">
      <c r="A27" s="40" t="str">
        <f t="shared" si="0"/>
        <v>ab25</v>
      </c>
      <c r="B27" s="550">
        <v>25</v>
      </c>
      <c r="C27" s="551" t="s">
        <v>1295</v>
      </c>
      <c r="D27" s="122"/>
      <c r="E27" s="552" t="s">
        <v>92</v>
      </c>
      <c r="F27" s="53" t="s">
        <v>195</v>
      </c>
    </row>
    <row r="28" spans="1:7" x14ac:dyDescent="0.2">
      <c r="A28" s="40" t="str">
        <f t="shared" si="0"/>
        <v>ab47</v>
      </c>
      <c r="B28" s="550">
        <v>47</v>
      </c>
      <c r="C28" s="551" t="s">
        <v>1297</v>
      </c>
      <c r="D28" s="122"/>
      <c r="E28" s="552" t="s">
        <v>92</v>
      </c>
      <c r="F28" s="53" t="s">
        <v>244</v>
      </c>
    </row>
    <row r="29" spans="1:7" x14ac:dyDescent="0.2">
      <c r="A29" s="40" t="str">
        <f t="shared" si="0"/>
        <v>ab68</v>
      </c>
      <c r="B29" s="550">
        <v>68</v>
      </c>
      <c r="C29" s="551" t="s">
        <v>1298</v>
      </c>
      <c r="D29" s="122"/>
      <c r="E29" s="552" t="s">
        <v>92</v>
      </c>
      <c r="F29" s="53" t="s">
        <v>245</v>
      </c>
    </row>
    <row r="30" spans="1:7" x14ac:dyDescent="0.2">
      <c r="A30" s="40" t="str">
        <f t="shared" si="0"/>
        <v>ab78</v>
      </c>
      <c r="B30" s="550">
        <v>78</v>
      </c>
      <c r="C30" s="551" t="s">
        <v>1299</v>
      </c>
      <c r="D30" s="122"/>
      <c r="E30" s="552" t="s">
        <v>92</v>
      </c>
      <c r="F30" s="53" t="s">
        <v>248</v>
      </c>
    </row>
    <row r="31" spans="1:7" x14ac:dyDescent="0.2">
      <c r="A31" s="40" t="str">
        <f t="shared" si="0"/>
        <v/>
      </c>
      <c r="B31" s="550"/>
      <c r="C31" s="551"/>
      <c r="D31" s="122"/>
      <c r="E31" s="552"/>
      <c r="F31" s="53"/>
    </row>
    <row r="32" spans="1:7" ht="15" thickBot="1" x14ac:dyDescent="0.25">
      <c r="A32" s="41" t="str">
        <f t="shared" si="0"/>
        <v>ab-</v>
      </c>
      <c r="B32" s="555" t="s">
        <v>1</v>
      </c>
      <c r="C32" s="556" t="s">
        <v>1</v>
      </c>
      <c r="D32" s="900"/>
      <c r="E32" s="557" t="s">
        <v>147</v>
      </c>
      <c r="F32" s="54"/>
      <c r="G32" s="52"/>
    </row>
    <row r="33" spans="1:8" x14ac:dyDescent="0.2">
      <c r="A33" s="38"/>
      <c r="B33" s="36"/>
      <c r="C33" s="55"/>
      <c r="D33" s="36"/>
      <c r="E33" s="36"/>
      <c r="F33" s="54"/>
      <c r="G33" s="52"/>
    </row>
    <row r="34" spans="1:8" ht="15" thickBot="1" x14ac:dyDescent="0.25">
      <c r="A34" s="38"/>
      <c r="B34" s="36"/>
      <c r="C34" s="56"/>
      <c r="D34" s="36"/>
      <c r="E34" s="36"/>
      <c r="F34" s="54"/>
      <c r="G34" s="52"/>
    </row>
    <row r="35" spans="1:8" x14ac:dyDescent="0.2">
      <c r="A35" s="1824" t="s">
        <v>0</v>
      </c>
      <c r="B35" s="1825"/>
      <c r="C35" s="35" t="str">
        <f>IF(ISBLANK(List!$F$8),"",List!$F$8)</f>
        <v>TOYOTA CYGNUS</v>
      </c>
      <c r="D35" s="38" t="str">
        <f>IF(ISBLANK(List!$H$8),"",List!$H$8)</f>
        <v>cd</v>
      </c>
      <c r="E35" s="44"/>
      <c r="F35" s="45" t="s">
        <v>470</v>
      </c>
      <c r="G35" s="52"/>
    </row>
    <row r="36" spans="1:8" ht="15" thickBot="1" x14ac:dyDescent="0.25">
      <c r="A36" s="1826" t="s">
        <v>508</v>
      </c>
      <c r="B36" s="1827"/>
      <c r="C36" s="46" t="str">
        <f>IF(ISBLANK(List!$G$8),"",List!$G$8)</f>
        <v>今　隆之</v>
      </c>
      <c r="D36" s="39"/>
      <c r="E36" s="38"/>
      <c r="F36" s="47"/>
      <c r="G36" s="47"/>
    </row>
    <row r="37" spans="1:8" ht="15" thickBot="1" x14ac:dyDescent="0.25">
      <c r="A37" s="48" t="s">
        <v>463</v>
      </c>
      <c r="B37" s="49" t="s">
        <v>464</v>
      </c>
      <c r="C37" s="50" t="s">
        <v>465</v>
      </c>
      <c r="D37" s="49" t="s">
        <v>466</v>
      </c>
      <c r="E37" s="51" t="s">
        <v>467</v>
      </c>
      <c r="F37" s="44"/>
      <c r="G37" s="52"/>
      <c r="H37" s="561" t="s">
        <v>1100</v>
      </c>
    </row>
    <row r="38" spans="1:8" x14ac:dyDescent="0.2">
      <c r="A38" s="40" t="str">
        <f>IF(B38="","",$D$35&amp;B38)</f>
        <v>cd1</v>
      </c>
      <c r="B38" s="124">
        <v>1</v>
      </c>
      <c r="C38" s="958" t="s">
        <v>1215</v>
      </c>
      <c r="D38" s="122"/>
      <c r="E38" s="123" t="s">
        <v>13</v>
      </c>
      <c r="F38" s="53" t="s">
        <v>174</v>
      </c>
    </row>
    <row r="39" spans="1:8" x14ac:dyDescent="0.2">
      <c r="A39" s="40" t="str">
        <f>IF(B39="","",$D$35&amp;B39)</f>
        <v>cd22</v>
      </c>
      <c r="B39" s="124">
        <v>22</v>
      </c>
      <c r="C39" s="958" t="s">
        <v>1216</v>
      </c>
      <c r="D39" s="122"/>
      <c r="E39" s="123" t="s">
        <v>13</v>
      </c>
      <c r="F39" s="53" t="s">
        <v>175</v>
      </c>
    </row>
    <row r="40" spans="1:8" x14ac:dyDescent="0.2">
      <c r="A40" s="40" t="str">
        <f t="shared" ref="A40:A64" si="1">IF(B40="","",$D$35&amp;B40)</f>
        <v>cd44</v>
      </c>
      <c r="B40" s="124">
        <v>44</v>
      </c>
      <c r="C40" s="958" t="s">
        <v>1217</v>
      </c>
      <c r="D40" s="122"/>
      <c r="E40" s="123" t="s">
        <v>13</v>
      </c>
      <c r="F40" s="53" t="s">
        <v>176</v>
      </c>
    </row>
    <row r="41" spans="1:8" x14ac:dyDescent="0.2">
      <c r="A41" s="40" t="str">
        <f t="shared" si="1"/>
        <v>cd5</v>
      </c>
      <c r="B41" s="124">
        <v>5</v>
      </c>
      <c r="C41" s="958" t="s">
        <v>1218</v>
      </c>
      <c r="D41" s="122"/>
      <c r="E41" s="123" t="s">
        <v>92</v>
      </c>
      <c r="F41" s="53" t="s">
        <v>177</v>
      </c>
    </row>
    <row r="42" spans="1:8" x14ac:dyDescent="0.2">
      <c r="A42" s="40" t="str">
        <f>IF(B42="","",$D$35&amp;B42)</f>
        <v>cd14</v>
      </c>
      <c r="B42" s="124">
        <v>14</v>
      </c>
      <c r="C42" s="958" t="s">
        <v>1219</v>
      </c>
      <c r="D42" s="122"/>
      <c r="E42" s="123" t="s">
        <v>92</v>
      </c>
      <c r="F42" s="53" t="s">
        <v>178</v>
      </c>
    </row>
    <row r="43" spans="1:8" x14ac:dyDescent="0.2">
      <c r="A43" s="40" t="str">
        <f>IF(B43="","",$D$35&amp;B43)</f>
        <v>cd20</v>
      </c>
      <c r="B43" s="124">
        <v>20</v>
      </c>
      <c r="C43" s="958" t="s">
        <v>1220</v>
      </c>
      <c r="D43" s="122" t="s">
        <v>1159</v>
      </c>
      <c r="E43" s="123" t="s">
        <v>92</v>
      </c>
      <c r="F43" s="53" t="s">
        <v>179</v>
      </c>
    </row>
    <row r="44" spans="1:8" x14ac:dyDescent="0.2">
      <c r="A44" s="40" t="str">
        <f t="shared" si="1"/>
        <v>cd23</v>
      </c>
      <c r="B44" s="124">
        <v>23</v>
      </c>
      <c r="C44" s="958" t="s">
        <v>1221</v>
      </c>
      <c r="D44" s="122"/>
      <c r="E44" s="123" t="s">
        <v>92</v>
      </c>
      <c r="F44" s="53" t="s">
        <v>180</v>
      </c>
    </row>
    <row r="45" spans="1:8" x14ac:dyDescent="0.2">
      <c r="A45" s="40" t="str">
        <f>IF(B45="","",$D$35&amp;B45)</f>
        <v>cd24</v>
      </c>
      <c r="B45" s="124">
        <v>24</v>
      </c>
      <c r="C45" s="958" t="s">
        <v>1222</v>
      </c>
      <c r="D45" s="122"/>
      <c r="E45" s="123" t="s">
        <v>92</v>
      </c>
      <c r="F45" s="53" t="s">
        <v>181</v>
      </c>
    </row>
    <row r="46" spans="1:8" x14ac:dyDescent="0.2">
      <c r="A46" s="40" t="str">
        <f>IF(B46="","",$D$35&amp;B46)</f>
        <v>cd27</v>
      </c>
      <c r="B46" s="124">
        <v>27</v>
      </c>
      <c r="C46" s="958" t="s">
        <v>1223</v>
      </c>
      <c r="D46" s="122"/>
      <c r="E46" s="959" t="s">
        <v>92</v>
      </c>
      <c r="F46" s="53" t="s">
        <v>182</v>
      </c>
    </row>
    <row r="47" spans="1:8" x14ac:dyDescent="0.2">
      <c r="A47" s="40" t="str">
        <f t="shared" si="1"/>
        <v>cd28</v>
      </c>
      <c r="B47" s="124">
        <v>28</v>
      </c>
      <c r="C47" s="958" t="s">
        <v>1224</v>
      </c>
      <c r="D47" s="122"/>
      <c r="E47" s="123" t="s">
        <v>92</v>
      </c>
      <c r="F47" s="53" t="s">
        <v>183</v>
      </c>
    </row>
    <row r="48" spans="1:8" x14ac:dyDescent="0.2">
      <c r="A48" s="40" t="str">
        <f t="shared" si="1"/>
        <v>cd35</v>
      </c>
      <c r="B48" s="124">
        <v>35</v>
      </c>
      <c r="C48" s="958" t="s">
        <v>1225</v>
      </c>
      <c r="D48" s="122"/>
      <c r="E48" s="123" t="s">
        <v>92</v>
      </c>
      <c r="F48" s="53" t="s">
        <v>184</v>
      </c>
    </row>
    <row r="49" spans="1:7" x14ac:dyDescent="0.2">
      <c r="A49" s="40" t="str">
        <f t="shared" si="1"/>
        <v>cd7</v>
      </c>
      <c r="B49" s="124">
        <v>7</v>
      </c>
      <c r="C49" s="958" t="s">
        <v>1226</v>
      </c>
      <c r="D49" s="122"/>
      <c r="E49" s="552" t="s">
        <v>93</v>
      </c>
      <c r="F49" s="53" t="s">
        <v>185</v>
      </c>
    </row>
    <row r="50" spans="1:7" x14ac:dyDescent="0.2">
      <c r="A50" s="40" t="str">
        <f t="shared" si="1"/>
        <v>cd8</v>
      </c>
      <c r="B50" s="124">
        <v>8</v>
      </c>
      <c r="C50" s="958" t="s">
        <v>1227</v>
      </c>
      <c r="D50" s="122" t="s">
        <v>1159</v>
      </c>
      <c r="E50" s="552" t="s">
        <v>93</v>
      </c>
      <c r="F50" s="53" t="s">
        <v>186</v>
      </c>
    </row>
    <row r="51" spans="1:7" x14ac:dyDescent="0.2">
      <c r="A51" s="40" t="str">
        <f t="shared" si="1"/>
        <v>cd9</v>
      </c>
      <c r="B51" s="124">
        <v>9</v>
      </c>
      <c r="C51" s="958" t="s">
        <v>1228</v>
      </c>
      <c r="D51" s="122"/>
      <c r="E51" s="552" t="s">
        <v>93</v>
      </c>
      <c r="F51" s="53" t="s">
        <v>187</v>
      </c>
    </row>
    <row r="52" spans="1:7" x14ac:dyDescent="0.2">
      <c r="A52" s="40" t="str">
        <f t="shared" si="1"/>
        <v>cd11</v>
      </c>
      <c r="B52" s="124">
        <v>11</v>
      </c>
      <c r="C52" s="958" t="s">
        <v>1229</v>
      </c>
      <c r="D52" s="122"/>
      <c r="E52" s="552" t="s">
        <v>93</v>
      </c>
      <c r="F52" s="53" t="s">
        <v>188</v>
      </c>
    </row>
    <row r="53" spans="1:7" x14ac:dyDescent="0.2">
      <c r="A53" s="40" t="str">
        <f>IF(B53="","",$D$35&amp;B53)</f>
        <v>cd13</v>
      </c>
      <c r="B53" s="124">
        <v>13</v>
      </c>
      <c r="C53" s="958" t="s">
        <v>1230</v>
      </c>
      <c r="D53" s="122"/>
      <c r="E53" s="552" t="s">
        <v>93</v>
      </c>
      <c r="F53" s="53" t="s">
        <v>189</v>
      </c>
    </row>
    <row r="54" spans="1:7" x14ac:dyDescent="0.2">
      <c r="A54" s="40" t="str">
        <f t="shared" si="1"/>
        <v>cd16</v>
      </c>
      <c r="B54" s="124">
        <v>16</v>
      </c>
      <c r="C54" s="958" t="s">
        <v>1231</v>
      </c>
      <c r="D54" s="122"/>
      <c r="E54" s="552" t="s">
        <v>93</v>
      </c>
      <c r="F54" s="53" t="s">
        <v>190</v>
      </c>
    </row>
    <row r="55" spans="1:7" x14ac:dyDescent="0.2">
      <c r="A55" s="40" t="str">
        <f>IF(B55="","",$D$35&amp;B55)</f>
        <v>cd17</v>
      </c>
      <c r="B55" s="124">
        <v>17</v>
      </c>
      <c r="C55" s="958" t="s">
        <v>1232</v>
      </c>
      <c r="D55" s="122"/>
      <c r="E55" s="552" t="s">
        <v>93</v>
      </c>
      <c r="F55" s="53" t="s">
        <v>191</v>
      </c>
    </row>
    <row r="56" spans="1:7" x14ac:dyDescent="0.2">
      <c r="A56" s="40" t="str">
        <f>IF(B56="","",$D$35&amp;B56)</f>
        <v>cd18</v>
      </c>
      <c r="B56" s="124">
        <v>18</v>
      </c>
      <c r="C56" s="958" t="s">
        <v>1233</v>
      </c>
      <c r="D56" s="122"/>
      <c r="E56" s="552" t="s">
        <v>93</v>
      </c>
      <c r="F56" s="53" t="s">
        <v>192</v>
      </c>
    </row>
    <row r="57" spans="1:7" x14ac:dyDescent="0.2">
      <c r="A57" s="40" t="str">
        <f>IF(B57="","",$D$35&amp;B57)</f>
        <v>cd19</v>
      </c>
      <c r="B57" s="550">
        <v>19</v>
      </c>
      <c r="C57" s="958" t="s">
        <v>1234</v>
      </c>
      <c r="D57" s="122"/>
      <c r="E57" s="552" t="s">
        <v>93</v>
      </c>
      <c r="F57" s="53" t="s">
        <v>193</v>
      </c>
    </row>
    <row r="58" spans="1:7" x14ac:dyDescent="0.2">
      <c r="A58" s="40" t="str">
        <f>IF(B58="","",$D$35&amp;B58)</f>
        <v>cd21</v>
      </c>
      <c r="B58" s="550">
        <v>21</v>
      </c>
      <c r="C58" s="551" t="s">
        <v>1235</v>
      </c>
      <c r="D58" s="122"/>
      <c r="E58" s="552" t="s">
        <v>93</v>
      </c>
      <c r="F58" s="53" t="s">
        <v>194</v>
      </c>
    </row>
    <row r="59" spans="1:7" x14ac:dyDescent="0.2">
      <c r="A59" s="40" t="str">
        <f t="shared" si="1"/>
        <v>cd36</v>
      </c>
      <c r="B59" s="550">
        <v>36</v>
      </c>
      <c r="C59" s="551" t="s">
        <v>1236</v>
      </c>
      <c r="D59" s="122"/>
      <c r="E59" s="552" t="s">
        <v>93</v>
      </c>
      <c r="F59" s="53" t="s">
        <v>195</v>
      </c>
    </row>
    <row r="60" spans="1:7" x14ac:dyDescent="0.2">
      <c r="A60" s="40" t="str">
        <f t="shared" si="1"/>
        <v>cd37</v>
      </c>
      <c r="B60" s="550">
        <v>37</v>
      </c>
      <c r="C60" s="958" t="s">
        <v>1237</v>
      </c>
      <c r="D60" s="122" t="s">
        <v>1160</v>
      </c>
      <c r="E60" s="552" t="s">
        <v>93</v>
      </c>
      <c r="F60" s="53" t="s">
        <v>244</v>
      </c>
    </row>
    <row r="61" spans="1:7" x14ac:dyDescent="0.2">
      <c r="A61" s="40" t="str">
        <f t="shared" si="1"/>
        <v/>
      </c>
      <c r="B61" s="550"/>
      <c r="C61" s="551"/>
      <c r="D61" s="122"/>
      <c r="E61" s="552"/>
      <c r="F61" s="53" t="s">
        <v>245</v>
      </c>
    </row>
    <row r="62" spans="1:7" x14ac:dyDescent="0.2">
      <c r="A62" s="40" t="str">
        <f t="shared" si="1"/>
        <v/>
      </c>
      <c r="B62" s="550"/>
      <c r="C62" s="551"/>
      <c r="D62" s="122"/>
      <c r="E62" s="552"/>
      <c r="F62" s="53" t="s">
        <v>248</v>
      </c>
      <c r="G62" s="52"/>
    </row>
    <row r="63" spans="1:7" x14ac:dyDescent="0.2">
      <c r="A63" s="40" t="str">
        <f t="shared" si="1"/>
        <v/>
      </c>
      <c r="B63" s="550"/>
      <c r="C63" s="551"/>
      <c r="D63" s="122"/>
      <c r="E63" s="552"/>
      <c r="F63" s="53"/>
      <c r="G63" s="52"/>
    </row>
    <row r="64" spans="1:7" ht="15" thickBot="1" x14ac:dyDescent="0.25">
      <c r="A64" s="41" t="str">
        <f t="shared" si="1"/>
        <v>cd-</v>
      </c>
      <c r="B64" s="555" t="s">
        <v>1</v>
      </c>
      <c r="C64" s="556" t="s">
        <v>1</v>
      </c>
      <c r="D64" s="900"/>
      <c r="E64" s="557" t="s">
        <v>147</v>
      </c>
      <c r="F64" s="54"/>
    </row>
    <row r="65" spans="1:8" x14ac:dyDescent="0.2">
      <c r="A65" s="38"/>
      <c r="B65" s="36"/>
      <c r="C65" s="55"/>
      <c r="D65" s="36"/>
      <c r="E65" s="36"/>
      <c r="F65" s="57"/>
    </row>
    <row r="66" spans="1:8" ht="15" thickBot="1" x14ac:dyDescent="0.25">
      <c r="A66" s="38"/>
      <c r="B66" s="39"/>
      <c r="C66" s="58"/>
      <c r="D66" s="36"/>
      <c r="E66" s="36"/>
      <c r="F66" s="57"/>
    </row>
    <row r="67" spans="1:8" x14ac:dyDescent="0.2">
      <c r="A67" s="1824" t="s">
        <v>0</v>
      </c>
      <c r="B67" s="1825"/>
      <c r="C67" s="35" t="str">
        <f>IF(ISBLANK(List!$F$9),"",List!$F$9)</f>
        <v>カワセミＤａｉｓｈｉｎレディース</v>
      </c>
      <c r="D67" s="38" t="str">
        <f>IF(ISBLANK(List!$H$9),"",List!$H$9)</f>
        <v>ef</v>
      </c>
      <c r="E67" s="44"/>
      <c r="F67" s="45" t="s">
        <v>471</v>
      </c>
      <c r="G67" s="52"/>
    </row>
    <row r="68" spans="1:8" ht="15" thickBot="1" x14ac:dyDescent="0.25">
      <c r="A68" s="1826" t="s">
        <v>508</v>
      </c>
      <c r="B68" s="1827"/>
      <c r="C68" s="46" t="str">
        <f>IF(ISBLANK(List!$G$9),"",List!$G$9)</f>
        <v>中島谷　友二朗</v>
      </c>
      <c r="D68" s="39"/>
      <c r="E68" s="38"/>
      <c r="F68" s="47"/>
      <c r="G68" s="47"/>
    </row>
    <row r="69" spans="1:8" ht="15" thickBot="1" x14ac:dyDescent="0.25">
      <c r="A69" s="48" t="s">
        <v>463</v>
      </c>
      <c r="B69" s="49" t="s">
        <v>464</v>
      </c>
      <c r="C69" s="50" t="s">
        <v>465</v>
      </c>
      <c r="D69" s="49" t="s">
        <v>466</v>
      </c>
      <c r="E69" s="51" t="s">
        <v>467</v>
      </c>
      <c r="F69" s="44"/>
      <c r="G69" s="52"/>
      <c r="H69" s="561" t="s">
        <v>1100</v>
      </c>
    </row>
    <row r="70" spans="1:8" x14ac:dyDescent="0.2">
      <c r="A70" s="40" t="str">
        <f>IF(B70="","",$D$67&amp;B70)</f>
        <v>ef31</v>
      </c>
      <c r="B70" s="124">
        <v>31</v>
      </c>
      <c r="C70" s="958" t="s">
        <v>1358</v>
      </c>
      <c r="D70" s="122"/>
      <c r="E70" s="123" t="s">
        <v>13</v>
      </c>
      <c r="F70" s="53"/>
    </row>
    <row r="71" spans="1:8" x14ac:dyDescent="0.2">
      <c r="A71" s="40" t="str">
        <f>IF(B71="","",$D$67&amp;B71)</f>
        <v>ef1</v>
      </c>
      <c r="B71" s="124">
        <v>1</v>
      </c>
      <c r="C71" s="958" t="s">
        <v>1359</v>
      </c>
      <c r="D71" s="122"/>
      <c r="E71" s="123" t="s">
        <v>13</v>
      </c>
      <c r="F71" s="53"/>
    </row>
    <row r="72" spans="1:8" x14ac:dyDescent="0.2">
      <c r="A72" s="40" t="str">
        <f t="shared" ref="A72:A96" si="2">IF(B72="","",$D$67&amp;B72)</f>
        <v>ef14</v>
      </c>
      <c r="B72" s="124">
        <v>14</v>
      </c>
      <c r="C72" s="125" t="s">
        <v>1360</v>
      </c>
      <c r="D72" s="122"/>
      <c r="E72" s="123" t="s">
        <v>92</v>
      </c>
      <c r="F72" s="53"/>
    </row>
    <row r="73" spans="1:8" x14ac:dyDescent="0.2">
      <c r="A73" s="40" t="str">
        <f t="shared" si="2"/>
        <v>ef37</v>
      </c>
      <c r="B73" s="124">
        <v>37</v>
      </c>
      <c r="C73" s="958" t="s">
        <v>1361</v>
      </c>
      <c r="D73" s="122"/>
      <c r="E73" s="123" t="s">
        <v>92</v>
      </c>
      <c r="F73" s="53"/>
    </row>
    <row r="74" spans="1:8" x14ac:dyDescent="0.2">
      <c r="A74" s="40" t="str">
        <f t="shared" si="2"/>
        <v>ef7</v>
      </c>
      <c r="B74" s="124">
        <v>7</v>
      </c>
      <c r="C74" s="958" t="s">
        <v>1362</v>
      </c>
      <c r="D74" s="122"/>
      <c r="E74" s="123" t="s">
        <v>92</v>
      </c>
      <c r="F74" s="53"/>
    </row>
    <row r="75" spans="1:8" x14ac:dyDescent="0.2">
      <c r="A75" s="40" t="str">
        <f t="shared" si="2"/>
        <v>ef12</v>
      </c>
      <c r="B75" s="124">
        <v>12</v>
      </c>
      <c r="C75" s="958" t="s">
        <v>1363</v>
      </c>
      <c r="D75" s="122"/>
      <c r="E75" s="123" t="s">
        <v>92</v>
      </c>
      <c r="F75" s="53"/>
    </row>
    <row r="76" spans="1:8" x14ac:dyDescent="0.2">
      <c r="A76" s="40" t="str">
        <f t="shared" si="2"/>
        <v>ef33</v>
      </c>
      <c r="B76" s="124">
        <v>33</v>
      </c>
      <c r="C76" s="958" t="s">
        <v>1364</v>
      </c>
      <c r="D76" s="122"/>
      <c r="E76" s="123" t="s">
        <v>92</v>
      </c>
      <c r="F76" s="53"/>
    </row>
    <row r="77" spans="1:8" x14ac:dyDescent="0.2">
      <c r="A77" s="40" t="str">
        <f t="shared" si="2"/>
        <v>ef23</v>
      </c>
      <c r="B77" s="124">
        <v>23</v>
      </c>
      <c r="C77" s="958" t="s">
        <v>1365</v>
      </c>
      <c r="D77" s="122"/>
      <c r="E77" s="123" t="s">
        <v>92</v>
      </c>
      <c r="F77" s="53"/>
    </row>
    <row r="78" spans="1:8" x14ac:dyDescent="0.2">
      <c r="A78" s="40" t="str">
        <f t="shared" si="2"/>
        <v>ef24</v>
      </c>
      <c r="B78" s="124">
        <v>24</v>
      </c>
      <c r="C78" s="958" t="s">
        <v>1366</v>
      </c>
      <c r="D78" s="122"/>
      <c r="E78" s="123" t="s">
        <v>92</v>
      </c>
      <c r="F78" s="53"/>
    </row>
    <row r="79" spans="1:8" x14ac:dyDescent="0.2">
      <c r="A79" s="40" t="str">
        <f t="shared" si="2"/>
        <v>ef34</v>
      </c>
      <c r="B79" s="124">
        <v>34</v>
      </c>
      <c r="C79" s="958" t="s">
        <v>1367</v>
      </c>
      <c r="D79" s="122"/>
      <c r="E79" s="552" t="s">
        <v>92</v>
      </c>
      <c r="F79" s="53"/>
      <c r="H79" s="961"/>
    </row>
    <row r="80" spans="1:8" x14ac:dyDescent="0.2">
      <c r="A80" s="40" t="str">
        <f t="shared" si="2"/>
        <v>ef16</v>
      </c>
      <c r="B80" s="124">
        <v>16</v>
      </c>
      <c r="C80" s="958" t="s">
        <v>1368</v>
      </c>
      <c r="D80" s="122" t="s">
        <v>1159</v>
      </c>
      <c r="E80" s="123" t="s">
        <v>93</v>
      </c>
      <c r="F80" s="53"/>
    </row>
    <row r="81" spans="1:7" x14ac:dyDescent="0.2">
      <c r="A81" s="40" t="str">
        <f t="shared" si="2"/>
        <v>ef21</v>
      </c>
      <c r="B81" s="124">
        <v>21</v>
      </c>
      <c r="C81" s="958" t="s">
        <v>1369</v>
      </c>
      <c r="D81" s="122"/>
      <c r="E81" s="552" t="s">
        <v>93</v>
      </c>
      <c r="F81" s="53"/>
    </row>
    <row r="82" spans="1:7" x14ac:dyDescent="0.2">
      <c r="A82" s="40" t="str">
        <f t="shared" si="2"/>
        <v>ef9</v>
      </c>
      <c r="B82" s="124">
        <v>9</v>
      </c>
      <c r="C82" s="958" t="s">
        <v>1370</v>
      </c>
      <c r="D82" s="122" t="s">
        <v>1159</v>
      </c>
      <c r="E82" s="552" t="s">
        <v>93</v>
      </c>
      <c r="F82" s="53"/>
    </row>
    <row r="83" spans="1:7" x14ac:dyDescent="0.2">
      <c r="A83" s="40" t="str">
        <f t="shared" si="2"/>
        <v>ef28</v>
      </c>
      <c r="B83" s="124">
        <v>28</v>
      </c>
      <c r="C83" s="958" t="s">
        <v>1371</v>
      </c>
      <c r="D83" s="122" t="s">
        <v>1160</v>
      </c>
      <c r="E83" s="552" t="s">
        <v>93</v>
      </c>
      <c r="F83" s="53"/>
    </row>
    <row r="84" spans="1:7" x14ac:dyDescent="0.2">
      <c r="A84" s="40" t="str">
        <f t="shared" si="2"/>
        <v>ef22</v>
      </c>
      <c r="B84" s="124">
        <v>22</v>
      </c>
      <c r="C84" s="958" t="s">
        <v>1372</v>
      </c>
      <c r="D84" s="122"/>
      <c r="E84" s="552" t="s">
        <v>93</v>
      </c>
      <c r="F84" s="53"/>
    </row>
    <row r="85" spans="1:7" x14ac:dyDescent="0.2">
      <c r="A85" s="40" t="str">
        <f t="shared" si="2"/>
        <v>ef5</v>
      </c>
      <c r="B85" s="124">
        <v>5</v>
      </c>
      <c r="C85" s="958" t="s">
        <v>1373</v>
      </c>
      <c r="D85" s="122"/>
      <c r="E85" s="552" t="s">
        <v>93</v>
      </c>
      <c r="F85" s="53"/>
    </row>
    <row r="86" spans="1:7" x14ac:dyDescent="0.2">
      <c r="A86" s="40" t="str">
        <f t="shared" si="2"/>
        <v>ef10</v>
      </c>
      <c r="B86" s="124">
        <v>10</v>
      </c>
      <c r="C86" s="958" t="s">
        <v>1374</v>
      </c>
      <c r="D86" s="122"/>
      <c r="E86" s="552" t="s">
        <v>93</v>
      </c>
      <c r="F86" s="53"/>
    </row>
    <row r="87" spans="1:7" x14ac:dyDescent="0.2">
      <c r="A87" s="40" t="str">
        <f>IF(B87="","",$D$67&amp;B87)</f>
        <v>ef6</v>
      </c>
      <c r="B87" s="124">
        <v>6</v>
      </c>
      <c r="C87" s="958" t="s">
        <v>1375</v>
      </c>
      <c r="D87" s="122"/>
      <c r="E87" s="552" t="s">
        <v>93</v>
      </c>
      <c r="F87" s="53"/>
    </row>
    <row r="88" spans="1:7" x14ac:dyDescent="0.2">
      <c r="A88" s="40" t="str">
        <f t="shared" si="2"/>
        <v>ef36</v>
      </c>
      <c r="B88" s="550">
        <v>36</v>
      </c>
      <c r="C88" s="551" t="s">
        <v>1376</v>
      </c>
      <c r="D88" s="122"/>
      <c r="E88" s="552" t="s">
        <v>93</v>
      </c>
      <c r="F88" s="53"/>
    </row>
    <row r="89" spans="1:7" x14ac:dyDescent="0.2">
      <c r="A89" s="40" t="str">
        <f t="shared" si="2"/>
        <v>ef19</v>
      </c>
      <c r="B89" s="550">
        <v>19</v>
      </c>
      <c r="C89" s="551" t="s">
        <v>1377</v>
      </c>
      <c r="D89" s="122"/>
      <c r="E89" s="552" t="s">
        <v>93</v>
      </c>
      <c r="F89" s="53"/>
    </row>
    <row r="90" spans="1:7" x14ac:dyDescent="0.2">
      <c r="A90" s="40" t="str">
        <f t="shared" si="2"/>
        <v>ef17</v>
      </c>
      <c r="B90" s="550">
        <v>17</v>
      </c>
      <c r="C90" s="551" t="s">
        <v>1378</v>
      </c>
      <c r="D90" s="122"/>
      <c r="E90" s="552" t="s">
        <v>93</v>
      </c>
      <c r="F90" s="53"/>
    </row>
    <row r="91" spans="1:7" x14ac:dyDescent="0.2">
      <c r="A91" s="40" t="str">
        <f t="shared" si="2"/>
        <v>ef40</v>
      </c>
      <c r="B91" s="550">
        <v>40</v>
      </c>
      <c r="C91" s="551" t="s">
        <v>1379</v>
      </c>
      <c r="D91" s="122"/>
      <c r="E91" s="552" t="s">
        <v>93</v>
      </c>
      <c r="F91" s="53"/>
    </row>
    <row r="92" spans="1:7" x14ac:dyDescent="0.2">
      <c r="A92" s="40" t="str">
        <f t="shared" si="2"/>
        <v>ef41</v>
      </c>
      <c r="B92" s="550">
        <v>41</v>
      </c>
      <c r="C92" s="963" t="s">
        <v>1380</v>
      </c>
      <c r="D92" s="122"/>
      <c r="E92" s="552" t="s">
        <v>93</v>
      </c>
      <c r="F92" s="53"/>
    </row>
    <row r="93" spans="1:7" x14ac:dyDescent="0.2">
      <c r="A93" s="40" t="str">
        <f t="shared" si="2"/>
        <v>ef18</v>
      </c>
      <c r="B93" s="550">
        <v>18</v>
      </c>
      <c r="C93" s="963" t="s">
        <v>1381</v>
      </c>
      <c r="D93" s="122"/>
      <c r="E93" s="552" t="s">
        <v>93</v>
      </c>
      <c r="F93" s="53"/>
    </row>
    <row r="94" spans="1:7" x14ac:dyDescent="0.2">
      <c r="A94" s="40" t="str">
        <f t="shared" si="2"/>
        <v/>
      </c>
      <c r="B94" s="550"/>
      <c r="C94" s="962"/>
      <c r="D94" s="122"/>
      <c r="E94" s="552"/>
      <c r="F94" s="53" t="s">
        <v>248</v>
      </c>
    </row>
    <row r="95" spans="1:7" x14ac:dyDescent="0.2">
      <c r="A95" s="40" t="str">
        <f t="shared" si="2"/>
        <v/>
      </c>
      <c r="B95" s="550"/>
      <c r="C95" s="551"/>
      <c r="D95" s="122"/>
      <c r="E95" s="552"/>
      <c r="F95" s="53"/>
      <c r="G95" s="52"/>
    </row>
    <row r="96" spans="1:7" ht="15" thickBot="1" x14ac:dyDescent="0.25">
      <c r="A96" s="41" t="str">
        <f t="shared" si="2"/>
        <v>ef-</v>
      </c>
      <c r="B96" s="555" t="s">
        <v>1</v>
      </c>
      <c r="C96" s="556" t="s">
        <v>1</v>
      </c>
      <c r="D96" s="900"/>
      <c r="E96" s="557" t="s">
        <v>147</v>
      </c>
      <c r="F96" s="54"/>
      <c r="G96" s="52"/>
    </row>
    <row r="97" spans="1:7" x14ac:dyDescent="0.2">
      <c r="A97" s="38"/>
      <c r="B97" s="36"/>
      <c r="C97" s="55"/>
      <c r="D97" s="36"/>
      <c r="E97" s="36"/>
      <c r="F97" s="54"/>
      <c r="G97" s="52"/>
    </row>
    <row r="98" spans="1:7" ht="15" thickBot="1" x14ac:dyDescent="0.25">
      <c r="A98" s="38"/>
      <c r="B98" s="36"/>
      <c r="C98" s="56"/>
      <c r="D98" s="36"/>
      <c r="E98" s="36"/>
      <c r="F98" s="54"/>
      <c r="G98" s="52"/>
    </row>
    <row r="99" spans="1:7" x14ac:dyDescent="0.2">
      <c r="A99" s="1824" t="s">
        <v>0</v>
      </c>
      <c r="B99" s="1825"/>
      <c r="C99" s="35" t="str">
        <f>IF(ISBLANK(List!$F$10),"",List!$F$10)</f>
        <v>VORTEX SAPPORO IHC</v>
      </c>
      <c r="D99" s="38" t="str">
        <f>IF(ISBLANK(List!$H$10),"",List!$H$10)</f>
        <v>gh</v>
      </c>
      <c r="E99" s="44"/>
      <c r="F99" s="45" t="s">
        <v>472</v>
      </c>
      <c r="G99" s="52"/>
    </row>
    <row r="100" spans="1:7" ht="15" thickBot="1" x14ac:dyDescent="0.25">
      <c r="A100" s="1826" t="s">
        <v>508</v>
      </c>
      <c r="B100" s="1827"/>
      <c r="C100" s="46" t="str">
        <f>IF(ISBLANK(List!$G$10),"",List!$G$10)</f>
        <v>藤田　卓志</v>
      </c>
      <c r="D100" s="39"/>
      <c r="E100" s="38"/>
      <c r="F100" s="47"/>
      <c r="G100" s="47"/>
    </row>
    <row r="101" spans="1:7" ht="15" thickBot="1" x14ac:dyDescent="0.25">
      <c r="A101" s="48" t="s">
        <v>463</v>
      </c>
      <c r="B101" s="49" t="s">
        <v>464</v>
      </c>
      <c r="C101" s="50" t="s">
        <v>465</v>
      </c>
      <c r="D101" s="49" t="s">
        <v>466</v>
      </c>
      <c r="E101" s="51" t="s">
        <v>467</v>
      </c>
      <c r="F101" s="44"/>
      <c r="G101" s="52"/>
    </row>
    <row r="102" spans="1:7" x14ac:dyDescent="0.2">
      <c r="A102" s="40" t="str">
        <f>IF(B102="","",$D$99&amp;B102)</f>
        <v>gh31</v>
      </c>
      <c r="B102" s="124">
        <v>31</v>
      </c>
      <c r="C102" s="125" t="s">
        <v>1344</v>
      </c>
      <c r="D102" s="122"/>
      <c r="E102" s="123" t="s">
        <v>13</v>
      </c>
      <c r="F102" s="53" t="s">
        <v>555</v>
      </c>
    </row>
    <row r="103" spans="1:7" x14ac:dyDescent="0.2">
      <c r="A103" s="40" t="str">
        <f t="shared" ref="A103:A128" si="3">IF(B103="","",$D$99&amp;B103)</f>
        <v>gh27</v>
      </c>
      <c r="B103" s="124">
        <v>27</v>
      </c>
      <c r="C103" s="125" t="s">
        <v>1238</v>
      </c>
      <c r="D103" s="122"/>
      <c r="E103" s="123" t="s">
        <v>13</v>
      </c>
      <c r="F103" s="53" t="s">
        <v>556</v>
      </c>
    </row>
    <row r="104" spans="1:7" x14ac:dyDescent="0.2">
      <c r="A104" s="40" t="str">
        <f t="shared" si="3"/>
        <v>gh11</v>
      </c>
      <c r="B104" s="124">
        <v>11</v>
      </c>
      <c r="C104" s="125" t="s">
        <v>1345</v>
      </c>
      <c r="D104" s="122" t="s">
        <v>1159</v>
      </c>
      <c r="E104" s="123" t="s">
        <v>92</v>
      </c>
      <c r="F104" s="53" t="s">
        <v>557</v>
      </c>
    </row>
    <row r="105" spans="1:7" x14ac:dyDescent="0.2">
      <c r="A105" s="40" t="str">
        <f t="shared" si="3"/>
        <v>gh39</v>
      </c>
      <c r="B105" s="124">
        <v>39</v>
      </c>
      <c r="C105" s="125" t="s">
        <v>1346</v>
      </c>
      <c r="D105" s="122"/>
      <c r="E105" s="123" t="s">
        <v>92</v>
      </c>
      <c r="F105" s="53" t="s">
        <v>558</v>
      </c>
    </row>
    <row r="106" spans="1:7" x14ac:dyDescent="0.2">
      <c r="A106" s="40" t="str">
        <f t="shared" si="3"/>
        <v>gh3</v>
      </c>
      <c r="B106" s="124">
        <v>3</v>
      </c>
      <c r="C106" s="125" t="s">
        <v>1347</v>
      </c>
      <c r="D106" s="122"/>
      <c r="E106" s="123" t="s">
        <v>92</v>
      </c>
      <c r="F106" s="53" t="s">
        <v>559</v>
      </c>
    </row>
    <row r="107" spans="1:7" x14ac:dyDescent="0.2">
      <c r="A107" s="40" t="str">
        <f t="shared" si="3"/>
        <v>gh4</v>
      </c>
      <c r="B107" s="124">
        <v>4</v>
      </c>
      <c r="C107" s="125" t="s">
        <v>1348</v>
      </c>
      <c r="D107" s="122"/>
      <c r="E107" s="123" t="s">
        <v>92</v>
      </c>
      <c r="F107" s="53" t="s">
        <v>560</v>
      </c>
    </row>
    <row r="108" spans="1:7" x14ac:dyDescent="0.2">
      <c r="A108" s="40" t="str">
        <f t="shared" si="3"/>
        <v>gh8</v>
      </c>
      <c r="B108" s="124">
        <v>8</v>
      </c>
      <c r="C108" s="125" t="s">
        <v>1349</v>
      </c>
      <c r="D108" s="122"/>
      <c r="E108" s="123" t="s">
        <v>92</v>
      </c>
      <c r="F108" s="53" t="s">
        <v>561</v>
      </c>
    </row>
    <row r="109" spans="1:7" x14ac:dyDescent="0.2">
      <c r="A109" s="40" t="str">
        <f t="shared" si="3"/>
        <v>gh51</v>
      </c>
      <c r="B109" s="124">
        <v>51</v>
      </c>
      <c r="C109" s="125" t="s">
        <v>1239</v>
      </c>
      <c r="D109" s="122"/>
      <c r="E109" s="123" t="s">
        <v>92</v>
      </c>
      <c r="F109" s="53" t="s">
        <v>562</v>
      </c>
    </row>
    <row r="110" spans="1:7" x14ac:dyDescent="0.2">
      <c r="A110" s="40" t="str">
        <f t="shared" si="3"/>
        <v>gh7</v>
      </c>
      <c r="B110" s="124">
        <v>7</v>
      </c>
      <c r="C110" s="125" t="s">
        <v>1350</v>
      </c>
      <c r="D110" s="122" t="s">
        <v>1160</v>
      </c>
      <c r="E110" s="123" t="s">
        <v>93</v>
      </c>
      <c r="F110" s="53" t="s">
        <v>563</v>
      </c>
    </row>
    <row r="111" spans="1:7" x14ac:dyDescent="0.2">
      <c r="A111" s="40" t="str">
        <f t="shared" si="3"/>
        <v>gh10</v>
      </c>
      <c r="B111" s="124">
        <v>10</v>
      </c>
      <c r="C111" s="125" t="s">
        <v>1351</v>
      </c>
      <c r="D111" s="122" t="s">
        <v>1159</v>
      </c>
      <c r="E111" s="123" t="s">
        <v>93</v>
      </c>
      <c r="F111" s="53" t="s">
        <v>183</v>
      </c>
    </row>
    <row r="112" spans="1:7" x14ac:dyDescent="0.2">
      <c r="A112" s="40" t="str">
        <f t="shared" si="3"/>
        <v>gh19</v>
      </c>
      <c r="B112" s="124">
        <v>19</v>
      </c>
      <c r="C112" s="125" t="s">
        <v>1352</v>
      </c>
      <c r="D112" s="122"/>
      <c r="E112" s="123" t="s">
        <v>93</v>
      </c>
      <c r="F112" s="53" t="s">
        <v>184</v>
      </c>
    </row>
    <row r="113" spans="1:7" x14ac:dyDescent="0.2">
      <c r="A113" s="40" t="str">
        <f t="shared" si="3"/>
        <v>gh9</v>
      </c>
      <c r="B113" s="124">
        <v>9</v>
      </c>
      <c r="C113" s="125" t="s">
        <v>1353</v>
      </c>
      <c r="D113" s="122"/>
      <c r="E113" s="552" t="s">
        <v>93</v>
      </c>
      <c r="F113" s="53" t="s">
        <v>185</v>
      </c>
    </row>
    <row r="114" spans="1:7" x14ac:dyDescent="0.2">
      <c r="A114" s="40" t="str">
        <f t="shared" si="3"/>
        <v>gh24</v>
      </c>
      <c r="B114" s="124">
        <v>24</v>
      </c>
      <c r="C114" s="125" t="s">
        <v>1354</v>
      </c>
      <c r="D114" s="122"/>
      <c r="E114" s="552" t="s">
        <v>93</v>
      </c>
      <c r="F114" s="53" t="s">
        <v>186</v>
      </c>
    </row>
    <row r="115" spans="1:7" x14ac:dyDescent="0.2">
      <c r="A115" s="40" t="str">
        <f t="shared" si="3"/>
        <v>gh6</v>
      </c>
      <c r="B115" s="124">
        <v>6</v>
      </c>
      <c r="C115" s="125" t="s">
        <v>1355</v>
      </c>
      <c r="D115" s="122"/>
      <c r="E115" s="552" t="s">
        <v>93</v>
      </c>
      <c r="F115" s="53" t="s">
        <v>187</v>
      </c>
    </row>
    <row r="116" spans="1:7" x14ac:dyDescent="0.2">
      <c r="A116" s="40" t="str">
        <f t="shared" si="3"/>
        <v>gh28</v>
      </c>
      <c r="B116" s="124">
        <v>28</v>
      </c>
      <c r="C116" s="125" t="s">
        <v>1356</v>
      </c>
      <c r="D116" s="122"/>
      <c r="E116" s="552" t="s">
        <v>93</v>
      </c>
      <c r="F116" s="53" t="s">
        <v>188</v>
      </c>
    </row>
    <row r="117" spans="1:7" x14ac:dyDescent="0.2">
      <c r="A117" s="40" t="str">
        <f t="shared" si="3"/>
        <v>gh44</v>
      </c>
      <c r="B117" s="124">
        <v>44</v>
      </c>
      <c r="C117" s="125" t="s">
        <v>1357</v>
      </c>
      <c r="D117" s="122"/>
      <c r="E117" s="552" t="s">
        <v>93</v>
      </c>
      <c r="F117" s="53" t="s">
        <v>189</v>
      </c>
    </row>
    <row r="118" spans="1:7" x14ac:dyDescent="0.2">
      <c r="A118" s="40" t="str">
        <f t="shared" si="3"/>
        <v/>
      </c>
      <c r="B118" s="120"/>
      <c r="C118" s="960"/>
      <c r="D118" s="122"/>
      <c r="E118" s="552"/>
      <c r="F118" s="53" t="s">
        <v>190</v>
      </c>
    </row>
    <row r="119" spans="1:7" x14ac:dyDescent="0.2">
      <c r="A119" s="40" t="str">
        <f t="shared" si="3"/>
        <v/>
      </c>
      <c r="B119" s="120"/>
      <c r="C119" s="960"/>
      <c r="D119" s="122"/>
      <c r="E119" s="552"/>
      <c r="F119" s="53" t="s">
        <v>191</v>
      </c>
    </row>
    <row r="120" spans="1:7" x14ac:dyDescent="0.2">
      <c r="A120" s="40" t="str">
        <f t="shared" si="3"/>
        <v/>
      </c>
      <c r="B120" s="120"/>
      <c r="C120" s="960"/>
      <c r="D120" s="122"/>
      <c r="E120" s="552"/>
      <c r="F120" s="53" t="s">
        <v>192</v>
      </c>
    </row>
    <row r="121" spans="1:7" x14ac:dyDescent="0.2">
      <c r="A121" s="40" t="str">
        <f t="shared" si="3"/>
        <v/>
      </c>
      <c r="B121" s="120"/>
      <c r="C121" s="960"/>
      <c r="D121" s="122"/>
      <c r="E121" s="552"/>
      <c r="F121" s="53" t="s">
        <v>193</v>
      </c>
    </row>
    <row r="122" spans="1:7" x14ac:dyDescent="0.2">
      <c r="A122" s="40" t="str">
        <f t="shared" si="3"/>
        <v/>
      </c>
      <c r="B122" s="550"/>
      <c r="C122" s="551"/>
      <c r="D122" s="122"/>
      <c r="E122" s="552"/>
      <c r="F122" s="53" t="s">
        <v>194</v>
      </c>
    </row>
    <row r="123" spans="1:7" x14ac:dyDescent="0.2">
      <c r="A123" s="40" t="str">
        <f t="shared" si="3"/>
        <v/>
      </c>
      <c r="B123" s="550"/>
      <c r="C123" s="551"/>
      <c r="D123" s="122"/>
      <c r="E123" s="552"/>
      <c r="F123" s="53" t="s">
        <v>195</v>
      </c>
    </row>
    <row r="124" spans="1:7" x14ac:dyDescent="0.2">
      <c r="A124" s="40" t="str">
        <f t="shared" si="3"/>
        <v/>
      </c>
      <c r="B124" s="550"/>
      <c r="C124" s="551"/>
      <c r="D124" s="122"/>
      <c r="E124" s="552"/>
      <c r="F124" s="53" t="s">
        <v>244</v>
      </c>
    </row>
    <row r="125" spans="1:7" x14ac:dyDescent="0.2">
      <c r="A125" s="40" t="str">
        <f t="shared" si="3"/>
        <v/>
      </c>
      <c r="B125" s="550"/>
      <c r="C125" s="551"/>
      <c r="D125" s="122"/>
      <c r="E125" s="552"/>
      <c r="F125" s="53" t="s">
        <v>245</v>
      </c>
      <c r="G125" s="52"/>
    </row>
    <row r="126" spans="1:7" x14ac:dyDescent="0.2">
      <c r="A126" s="40" t="str">
        <f t="shared" si="3"/>
        <v/>
      </c>
      <c r="B126" s="550"/>
      <c r="C126" s="551"/>
      <c r="D126" s="122"/>
      <c r="E126" s="552"/>
      <c r="F126" s="53" t="s">
        <v>248</v>
      </c>
      <c r="G126" s="52"/>
    </row>
    <row r="127" spans="1:7" x14ac:dyDescent="0.2">
      <c r="A127" s="40" t="str">
        <f t="shared" si="3"/>
        <v/>
      </c>
      <c r="B127" s="550"/>
      <c r="C127" s="551"/>
      <c r="D127" s="122"/>
      <c r="E127" s="552"/>
      <c r="F127" s="53"/>
      <c r="G127" s="52"/>
    </row>
    <row r="128" spans="1:7" ht="15" thickBot="1" x14ac:dyDescent="0.25">
      <c r="A128" s="41" t="str">
        <f t="shared" si="3"/>
        <v>gh-</v>
      </c>
      <c r="B128" s="555" t="s">
        <v>1</v>
      </c>
      <c r="C128" s="556" t="s">
        <v>1</v>
      </c>
      <c r="D128" s="900"/>
      <c r="E128" s="557" t="s">
        <v>147</v>
      </c>
      <c r="F128" s="54"/>
      <c r="G128" s="52"/>
    </row>
    <row r="129" spans="1:7" x14ac:dyDescent="0.2">
      <c r="A129" s="38"/>
      <c r="B129" s="36"/>
      <c r="C129" s="55"/>
      <c r="D129" s="36"/>
      <c r="E129" s="36"/>
      <c r="F129" s="57"/>
      <c r="G129" s="52"/>
    </row>
    <row r="130" spans="1:7" ht="15" thickBot="1" x14ac:dyDescent="0.25">
      <c r="A130" s="38"/>
      <c r="B130" s="39"/>
      <c r="C130" s="37"/>
      <c r="D130" s="36"/>
      <c r="E130" s="36"/>
      <c r="F130" s="44"/>
    </row>
    <row r="131" spans="1:7" x14ac:dyDescent="0.2">
      <c r="A131" s="1824" t="s">
        <v>0</v>
      </c>
      <c r="B131" s="1825"/>
      <c r="C131" s="35" t="str">
        <f>IF(ISBLANK(List!$F$11),"",List!$F$11)</f>
        <v>釧路ベアーズ</v>
      </c>
      <c r="D131" s="38" t="str">
        <f>IF(ISBLANK(List!$H$11),"",List!$H$11)</f>
        <v>ij</v>
      </c>
      <c r="E131" s="44"/>
      <c r="F131" s="45" t="s">
        <v>473</v>
      </c>
      <c r="G131" s="52"/>
    </row>
    <row r="132" spans="1:7" ht="15" thickBot="1" x14ac:dyDescent="0.25">
      <c r="A132" s="1826" t="s">
        <v>508</v>
      </c>
      <c r="B132" s="1827"/>
      <c r="C132" s="46" t="str">
        <f>IF(ISBLANK(List!$G$11),"",List!$G$11)</f>
        <v>任田　大泰</v>
      </c>
      <c r="D132" s="39"/>
      <c r="E132" s="38"/>
      <c r="F132" s="47"/>
      <c r="G132" s="47"/>
    </row>
    <row r="133" spans="1:7" ht="15" thickBot="1" x14ac:dyDescent="0.25">
      <c r="A133" s="48" t="s">
        <v>463</v>
      </c>
      <c r="B133" s="49" t="s">
        <v>464</v>
      </c>
      <c r="C133" s="50" t="s">
        <v>465</v>
      </c>
      <c r="D133" s="49" t="s">
        <v>466</v>
      </c>
      <c r="E133" s="51" t="s">
        <v>467</v>
      </c>
      <c r="F133" s="53"/>
      <c r="G133" s="52"/>
    </row>
    <row r="134" spans="1:7" x14ac:dyDescent="0.2">
      <c r="A134" s="60" t="str">
        <f>IF(B134="","",$D$131&amp;B134)</f>
        <v>ij30</v>
      </c>
      <c r="B134" s="120">
        <v>30</v>
      </c>
      <c r="C134" s="121" t="s">
        <v>1240</v>
      </c>
      <c r="D134" s="122"/>
      <c r="E134" s="123" t="s">
        <v>13</v>
      </c>
      <c r="F134" s="53" t="s">
        <v>555</v>
      </c>
    </row>
    <row r="135" spans="1:7" x14ac:dyDescent="0.2">
      <c r="A135" s="40" t="str">
        <f t="shared" ref="A135:A160" si="4">IF(B135="","",$D$131&amp;B135)</f>
        <v>ij33</v>
      </c>
      <c r="B135" s="120">
        <v>33</v>
      </c>
      <c r="C135" s="121" t="s">
        <v>1241</v>
      </c>
      <c r="D135" s="122"/>
      <c r="E135" s="123" t="s">
        <v>13</v>
      </c>
      <c r="F135" s="53" t="s">
        <v>556</v>
      </c>
    </row>
    <row r="136" spans="1:7" x14ac:dyDescent="0.2">
      <c r="A136" s="40" t="str">
        <f t="shared" si="4"/>
        <v>ij35</v>
      </c>
      <c r="B136" s="120">
        <v>35</v>
      </c>
      <c r="C136" s="121" t="s">
        <v>1242</v>
      </c>
      <c r="D136" s="122"/>
      <c r="E136" s="123" t="s">
        <v>13</v>
      </c>
      <c r="F136" s="53" t="s">
        <v>557</v>
      </c>
    </row>
    <row r="137" spans="1:7" x14ac:dyDescent="0.2">
      <c r="A137" s="40" t="str">
        <f t="shared" si="4"/>
        <v>ij39</v>
      </c>
      <c r="B137" s="120">
        <v>39</v>
      </c>
      <c r="C137" s="121" t="s">
        <v>1343</v>
      </c>
      <c r="D137" s="122"/>
      <c r="E137" s="123" t="s">
        <v>13</v>
      </c>
      <c r="F137" s="53" t="s">
        <v>558</v>
      </c>
    </row>
    <row r="138" spans="1:7" x14ac:dyDescent="0.2">
      <c r="A138" s="40" t="str">
        <f t="shared" si="4"/>
        <v>ij2</v>
      </c>
      <c r="B138" s="120">
        <v>2</v>
      </c>
      <c r="C138" s="121" t="s">
        <v>1243</v>
      </c>
      <c r="D138" s="122"/>
      <c r="E138" s="123" t="s">
        <v>92</v>
      </c>
      <c r="F138" s="53" t="s">
        <v>559</v>
      </c>
    </row>
    <row r="139" spans="1:7" x14ac:dyDescent="0.2">
      <c r="A139" s="40" t="str">
        <f t="shared" si="4"/>
        <v>ij9</v>
      </c>
      <c r="B139" s="120">
        <v>9</v>
      </c>
      <c r="C139" s="121" t="s">
        <v>1244</v>
      </c>
      <c r="D139" s="122"/>
      <c r="E139" s="123" t="s">
        <v>92</v>
      </c>
      <c r="F139" s="53" t="s">
        <v>560</v>
      </c>
    </row>
    <row r="140" spans="1:7" x14ac:dyDescent="0.2">
      <c r="A140" s="40" t="str">
        <f t="shared" si="4"/>
        <v>ij18</v>
      </c>
      <c r="B140" s="120">
        <v>18</v>
      </c>
      <c r="C140" s="121" t="s">
        <v>1245</v>
      </c>
      <c r="D140" s="122"/>
      <c r="E140" s="123" t="s">
        <v>92</v>
      </c>
      <c r="F140" s="53" t="s">
        <v>561</v>
      </c>
    </row>
    <row r="141" spans="1:7" x14ac:dyDescent="0.2">
      <c r="A141" s="40" t="str">
        <f t="shared" si="4"/>
        <v>ij27</v>
      </c>
      <c r="B141" s="120">
        <v>27</v>
      </c>
      <c r="C141" s="121" t="s">
        <v>1246</v>
      </c>
      <c r="D141" s="122"/>
      <c r="E141" s="123" t="s">
        <v>92</v>
      </c>
      <c r="F141" s="53" t="s">
        <v>562</v>
      </c>
    </row>
    <row r="142" spans="1:7" x14ac:dyDescent="0.2">
      <c r="A142" s="40" t="str">
        <f t="shared" si="4"/>
        <v>ij31</v>
      </c>
      <c r="B142" s="120">
        <v>31</v>
      </c>
      <c r="C142" s="121" t="s">
        <v>1247</v>
      </c>
      <c r="D142" s="122"/>
      <c r="E142" s="123" t="s">
        <v>92</v>
      </c>
      <c r="F142" s="53" t="s">
        <v>563</v>
      </c>
    </row>
    <row r="143" spans="1:7" x14ac:dyDescent="0.2">
      <c r="A143" s="40" t="str">
        <f t="shared" si="4"/>
        <v>ij77</v>
      </c>
      <c r="B143" s="120">
        <v>77</v>
      </c>
      <c r="C143" s="121" t="s">
        <v>1248</v>
      </c>
      <c r="D143" s="122"/>
      <c r="E143" s="123" t="s">
        <v>92</v>
      </c>
      <c r="F143" s="53" t="s">
        <v>183</v>
      </c>
    </row>
    <row r="144" spans="1:7" x14ac:dyDescent="0.2">
      <c r="A144" s="40" t="str">
        <f t="shared" si="4"/>
        <v>ij88</v>
      </c>
      <c r="B144" s="120">
        <v>88</v>
      </c>
      <c r="C144" s="121" t="s">
        <v>1249</v>
      </c>
      <c r="D144" s="122" t="s">
        <v>1159</v>
      </c>
      <c r="E144" s="123" t="s">
        <v>92</v>
      </c>
      <c r="F144" s="53" t="s">
        <v>184</v>
      </c>
    </row>
    <row r="145" spans="1:8" x14ac:dyDescent="0.2">
      <c r="A145" s="40" t="str">
        <f t="shared" si="4"/>
        <v>ij92</v>
      </c>
      <c r="B145" s="120">
        <v>92</v>
      </c>
      <c r="C145" s="121" t="s">
        <v>1250</v>
      </c>
      <c r="D145" s="122"/>
      <c r="E145" s="552" t="s">
        <v>92</v>
      </c>
      <c r="F145" s="53" t="s">
        <v>185</v>
      </c>
    </row>
    <row r="146" spans="1:8" x14ac:dyDescent="0.2">
      <c r="A146" s="40" t="str">
        <f t="shared" si="4"/>
        <v>ij5</v>
      </c>
      <c r="B146" s="120">
        <v>5</v>
      </c>
      <c r="C146" s="121" t="s">
        <v>1251</v>
      </c>
      <c r="D146" s="122"/>
      <c r="E146" s="552" t="s">
        <v>93</v>
      </c>
      <c r="F146" s="53" t="s">
        <v>186</v>
      </c>
    </row>
    <row r="147" spans="1:8" x14ac:dyDescent="0.2">
      <c r="A147" s="40" t="str">
        <f t="shared" si="4"/>
        <v>ij7</v>
      </c>
      <c r="B147" s="120">
        <v>7</v>
      </c>
      <c r="C147" s="121" t="s">
        <v>1252</v>
      </c>
      <c r="D147" s="122"/>
      <c r="E147" s="552" t="s">
        <v>93</v>
      </c>
      <c r="F147" s="53" t="s">
        <v>187</v>
      </c>
    </row>
    <row r="148" spans="1:8" x14ac:dyDescent="0.2">
      <c r="A148" s="40" t="str">
        <f t="shared" si="4"/>
        <v>ij8</v>
      </c>
      <c r="B148" s="120">
        <v>8</v>
      </c>
      <c r="C148" s="121" t="s">
        <v>1253</v>
      </c>
      <c r="D148" s="122"/>
      <c r="E148" s="552" t="s">
        <v>93</v>
      </c>
      <c r="F148" s="53" t="s">
        <v>188</v>
      </c>
    </row>
    <row r="149" spans="1:8" x14ac:dyDescent="0.2">
      <c r="A149" s="40" t="str">
        <f t="shared" si="4"/>
        <v>ij17</v>
      </c>
      <c r="B149" s="120">
        <v>17</v>
      </c>
      <c r="C149" s="121" t="s">
        <v>1254</v>
      </c>
      <c r="D149" s="122"/>
      <c r="E149" s="552" t="s">
        <v>93</v>
      </c>
      <c r="F149" s="53" t="s">
        <v>189</v>
      </c>
    </row>
    <row r="150" spans="1:8" x14ac:dyDescent="0.2">
      <c r="A150" s="40" t="str">
        <f t="shared" si="4"/>
        <v>ij21</v>
      </c>
      <c r="B150" s="120">
        <v>21</v>
      </c>
      <c r="C150" s="121" t="s">
        <v>1255</v>
      </c>
      <c r="D150" s="122" t="s">
        <v>1159</v>
      </c>
      <c r="E150" s="552" t="s">
        <v>93</v>
      </c>
      <c r="F150" s="53" t="s">
        <v>190</v>
      </c>
      <c r="H150" s="961"/>
    </row>
    <row r="151" spans="1:8" x14ac:dyDescent="0.2">
      <c r="A151" s="40" t="str">
        <f t="shared" si="4"/>
        <v>ij26</v>
      </c>
      <c r="B151" s="120">
        <v>26</v>
      </c>
      <c r="C151" s="121" t="s">
        <v>1256</v>
      </c>
      <c r="D151" s="122" t="s">
        <v>1160</v>
      </c>
      <c r="E151" s="552" t="s">
        <v>93</v>
      </c>
      <c r="F151" s="53" t="s">
        <v>191</v>
      </c>
    </row>
    <row r="152" spans="1:8" x14ac:dyDescent="0.2">
      <c r="A152" s="40" t="str">
        <f t="shared" si="4"/>
        <v>ij28</v>
      </c>
      <c r="B152" s="120">
        <v>28</v>
      </c>
      <c r="C152" s="121" t="s">
        <v>1257</v>
      </c>
      <c r="D152" s="122"/>
      <c r="E152" s="552" t="s">
        <v>93</v>
      </c>
      <c r="F152" s="53" t="s">
        <v>192</v>
      </c>
    </row>
    <row r="153" spans="1:8" x14ac:dyDescent="0.2">
      <c r="A153" s="40" t="str">
        <f t="shared" si="4"/>
        <v>ij55</v>
      </c>
      <c r="B153" s="120">
        <v>55</v>
      </c>
      <c r="C153" s="121" t="s">
        <v>1258</v>
      </c>
      <c r="D153" s="122"/>
      <c r="E153" s="552" t="s">
        <v>93</v>
      </c>
      <c r="F153" s="53" t="s">
        <v>193</v>
      </c>
    </row>
    <row r="154" spans="1:8" x14ac:dyDescent="0.2">
      <c r="A154" s="40" t="str">
        <f t="shared" si="4"/>
        <v>ij81</v>
      </c>
      <c r="B154" s="550">
        <v>81</v>
      </c>
      <c r="C154" s="551" t="s">
        <v>1342</v>
      </c>
      <c r="D154" s="122"/>
      <c r="E154" s="552" t="s">
        <v>93</v>
      </c>
      <c r="F154" s="53" t="s">
        <v>194</v>
      </c>
    </row>
    <row r="155" spans="1:8" x14ac:dyDescent="0.2">
      <c r="A155" s="40" t="str">
        <f t="shared" si="4"/>
        <v/>
      </c>
      <c r="B155" s="550"/>
      <c r="C155" s="551"/>
      <c r="D155" s="122"/>
      <c r="E155" s="552"/>
      <c r="F155" s="53" t="s">
        <v>195</v>
      </c>
    </row>
    <row r="156" spans="1:8" x14ac:dyDescent="0.2">
      <c r="A156" s="40" t="str">
        <f t="shared" si="4"/>
        <v/>
      </c>
      <c r="B156" s="124"/>
      <c r="C156" s="125"/>
      <c r="D156" s="122"/>
      <c r="E156" s="552"/>
      <c r="F156" s="53" t="s">
        <v>244</v>
      </c>
    </row>
    <row r="157" spans="1:8" x14ac:dyDescent="0.2">
      <c r="A157" s="40" t="str">
        <f t="shared" si="4"/>
        <v/>
      </c>
      <c r="B157" s="550"/>
      <c r="C157" s="551"/>
      <c r="D157" s="122"/>
      <c r="E157" s="552"/>
      <c r="F157" s="53" t="s">
        <v>245</v>
      </c>
    </row>
    <row r="158" spans="1:8" x14ac:dyDescent="0.2">
      <c r="A158" s="40" t="str">
        <f t="shared" si="4"/>
        <v/>
      </c>
      <c r="B158" s="558"/>
      <c r="C158" s="559"/>
      <c r="D158" s="122"/>
      <c r="E158" s="552"/>
      <c r="F158" s="53" t="s">
        <v>248</v>
      </c>
    </row>
    <row r="159" spans="1:8" x14ac:dyDescent="0.2">
      <c r="A159" s="40" t="str">
        <f t="shared" si="4"/>
        <v/>
      </c>
      <c r="B159" s="550"/>
      <c r="C159" s="551"/>
      <c r="D159" s="122"/>
      <c r="E159" s="552"/>
      <c r="F159" s="53"/>
    </row>
    <row r="160" spans="1:8" ht="15" thickBot="1" x14ac:dyDescent="0.25">
      <c r="A160" s="41" t="str">
        <f t="shared" si="4"/>
        <v>ij-</v>
      </c>
      <c r="B160" s="555" t="s">
        <v>1</v>
      </c>
      <c r="C160" s="556" t="s">
        <v>1</v>
      </c>
      <c r="D160" s="900"/>
      <c r="E160" s="557" t="s">
        <v>147</v>
      </c>
      <c r="F160" s="54"/>
      <c r="G160" s="52"/>
    </row>
    <row r="161" spans="1:7" x14ac:dyDescent="0.2">
      <c r="A161" s="38"/>
      <c r="B161" s="36"/>
      <c r="C161" s="55"/>
      <c r="D161" s="36"/>
      <c r="E161" s="36"/>
      <c r="F161" s="54"/>
      <c r="G161" s="52"/>
    </row>
    <row r="162" spans="1:7" ht="15" thickBot="1" x14ac:dyDescent="0.25">
      <c r="A162" s="38"/>
      <c r="B162" s="36"/>
      <c r="C162" s="56"/>
      <c r="D162" s="36"/>
      <c r="E162" s="36"/>
      <c r="F162" s="54"/>
      <c r="G162" s="52"/>
    </row>
    <row r="163" spans="1:7" x14ac:dyDescent="0.2">
      <c r="A163" s="1824" t="s">
        <v>0</v>
      </c>
      <c r="B163" s="1825"/>
      <c r="C163" s="35" t="str">
        <f>IF(ISBLANK(List!$F$12),"",List!$F$12)</f>
        <v>札幌インフィニティーズ</v>
      </c>
      <c r="D163" s="38" t="str">
        <f>IF(ISBLANK(List!$H$12),"",List!$H$12)</f>
        <v>kl</v>
      </c>
      <c r="E163" s="44"/>
      <c r="F163" s="45" t="s">
        <v>474</v>
      </c>
      <c r="G163" s="52"/>
    </row>
    <row r="164" spans="1:7" ht="15" thickBot="1" x14ac:dyDescent="0.25">
      <c r="A164" s="1826" t="s">
        <v>508</v>
      </c>
      <c r="B164" s="1827"/>
      <c r="C164" s="46" t="str">
        <f>IF(ISBLANK(List!$G$12),"",List!$G$12)</f>
        <v>前島　臣政</v>
      </c>
      <c r="D164" s="39"/>
      <c r="E164" s="38"/>
      <c r="F164" s="47"/>
      <c r="G164" s="47"/>
    </row>
    <row r="165" spans="1:7" ht="15" thickBot="1" x14ac:dyDescent="0.25">
      <c r="A165" s="48" t="s">
        <v>463</v>
      </c>
      <c r="B165" s="49" t="s">
        <v>464</v>
      </c>
      <c r="C165" s="50" t="s">
        <v>465</v>
      </c>
      <c r="D165" s="49" t="s">
        <v>466</v>
      </c>
      <c r="E165" s="51" t="s">
        <v>467</v>
      </c>
      <c r="F165" s="44"/>
      <c r="G165" s="52"/>
    </row>
    <row r="166" spans="1:7" x14ac:dyDescent="0.2">
      <c r="A166" s="60" t="str">
        <f>IF(B166="","",$D$163&amp;B166)</f>
        <v>kl66</v>
      </c>
      <c r="B166" s="120">
        <v>66</v>
      </c>
      <c r="C166" s="121" t="s">
        <v>1259</v>
      </c>
      <c r="D166" s="122"/>
      <c r="E166" s="123" t="s">
        <v>13</v>
      </c>
      <c r="F166" s="53" t="s">
        <v>555</v>
      </c>
    </row>
    <row r="167" spans="1:7" x14ac:dyDescent="0.2">
      <c r="A167" s="40" t="str">
        <f t="shared" ref="A167:A192" si="5">IF(B167="","",$D$163&amp;B167)</f>
        <v>kl2</v>
      </c>
      <c r="B167" s="120">
        <v>2</v>
      </c>
      <c r="C167" s="121" t="s">
        <v>1260</v>
      </c>
      <c r="D167" s="122"/>
      <c r="E167" s="123" t="s">
        <v>13</v>
      </c>
      <c r="F167" s="53" t="s">
        <v>556</v>
      </c>
    </row>
    <row r="168" spans="1:7" x14ac:dyDescent="0.2">
      <c r="A168" s="40" t="str">
        <f t="shared" si="5"/>
        <v>kl5</v>
      </c>
      <c r="B168" s="120">
        <v>5</v>
      </c>
      <c r="C168" s="121" t="s">
        <v>1261</v>
      </c>
      <c r="D168" s="122" t="s">
        <v>1160</v>
      </c>
      <c r="E168" s="123" t="s">
        <v>92</v>
      </c>
      <c r="F168" s="53" t="s">
        <v>557</v>
      </c>
    </row>
    <row r="169" spans="1:7" x14ac:dyDescent="0.2">
      <c r="A169" s="40" t="str">
        <f t="shared" si="5"/>
        <v>kl85</v>
      </c>
      <c r="B169" s="120">
        <v>85</v>
      </c>
      <c r="C169" s="121" t="s">
        <v>1262</v>
      </c>
      <c r="D169" s="122"/>
      <c r="E169" s="123" t="s">
        <v>92</v>
      </c>
      <c r="F169" s="53" t="s">
        <v>558</v>
      </c>
    </row>
    <row r="170" spans="1:7" x14ac:dyDescent="0.2">
      <c r="A170" s="40" t="str">
        <f t="shared" si="5"/>
        <v>kl8</v>
      </c>
      <c r="B170" s="120">
        <v>8</v>
      </c>
      <c r="C170" s="121" t="s">
        <v>1263</v>
      </c>
      <c r="D170" s="122"/>
      <c r="E170" s="123" t="s">
        <v>92</v>
      </c>
      <c r="F170" s="53" t="s">
        <v>559</v>
      </c>
    </row>
    <row r="171" spans="1:7" x14ac:dyDescent="0.2">
      <c r="A171" s="40" t="str">
        <f t="shared" si="5"/>
        <v>kl29</v>
      </c>
      <c r="B171" s="120">
        <v>29</v>
      </c>
      <c r="C171" s="121" t="s">
        <v>1264</v>
      </c>
      <c r="D171" s="122"/>
      <c r="E171" s="123" t="s">
        <v>92</v>
      </c>
      <c r="F171" s="53" t="s">
        <v>560</v>
      </c>
    </row>
    <row r="172" spans="1:7" x14ac:dyDescent="0.2">
      <c r="A172" s="40" t="str">
        <f t="shared" si="5"/>
        <v>kl71</v>
      </c>
      <c r="B172" s="120">
        <v>71</v>
      </c>
      <c r="C172" s="121" t="s">
        <v>1265</v>
      </c>
      <c r="D172" s="122"/>
      <c r="E172" s="123" t="s">
        <v>92</v>
      </c>
      <c r="F172" s="53" t="s">
        <v>561</v>
      </c>
    </row>
    <row r="173" spans="1:7" x14ac:dyDescent="0.2">
      <c r="A173" s="40" t="str">
        <f t="shared" si="5"/>
        <v>kl10</v>
      </c>
      <c r="B173" s="120">
        <v>10</v>
      </c>
      <c r="C173" s="121" t="s">
        <v>1266</v>
      </c>
      <c r="D173" s="122"/>
      <c r="E173" s="123" t="s">
        <v>92</v>
      </c>
      <c r="F173" s="53" t="s">
        <v>562</v>
      </c>
    </row>
    <row r="174" spans="1:7" x14ac:dyDescent="0.2">
      <c r="A174" s="40" t="str">
        <f t="shared" si="5"/>
        <v>kl33</v>
      </c>
      <c r="B174" s="120">
        <v>33</v>
      </c>
      <c r="C174" s="121" t="s">
        <v>1267</v>
      </c>
      <c r="D174" s="122"/>
      <c r="E174" s="123" t="s">
        <v>93</v>
      </c>
      <c r="F174" s="53" t="s">
        <v>563</v>
      </c>
    </row>
    <row r="175" spans="1:7" x14ac:dyDescent="0.2">
      <c r="A175" s="40" t="str">
        <f t="shared" si="5"/>
        <v>kl17</v>
      </c>
      <c r="B175" s="120">
        <v>17</v>
      </c>
      <c r="C175" s="121" t="s">
        <v>1268</v>
      </c>
      <c r="D175" s="122" t="s">
        <v>1159</v>
      </c>
      <c r="E175" s="123" t="s">
        <v>93</v>
      </c>
      <c r="F175" s="53" t="s">
        <v>183</v>
      </c>
    </row>
    <row r="176" spans="1:7" x14ac:dyDescent="0.2">
      <c r="A176" s="40" t="str">
        <f t="shared" si="5"/>
        <v>kl18</v>
      </c>
      <c r="B176" s="120">
        <v>18</v>
      </c>
      <c r="C176" s="121" t="s">
        <v>1269</v>
      </c>
      <c r="D176" s="122"/>
      <c r="E176" s="123" t="s">
        <v>93</v>
      </c>
      <c r="F176" s="53" t="s">
        <v>184</v>
      </c>
    </row>
    <row r="177" spans="1:6" x14ac:dyDescent="0.2">
      <c r="A177" s="40" t="str">
        <f t="shared" si="5"/>
        <v>kl24</v>
      </c>
      <c r="B177" s="120">
        <v>24</v>
      </c>
      <c r="C177" s="121" t="s">
        <v>1270</v>
      </c>
      <c r="D177" s="122"/>
      <c r="E177" s="552" t="s">
        <v>93</v>
      </c>
      <c r="F177" s="53" t="s">
        <v>185</v>
      </c>
    </row>
    <row r="178" spans="1:6" x14ac:dyDescent="0.2">
      <c r="A178" s="40" t="str">
        <f t="shared" si="5"/>
        <v>kl97</v>
      </c>
      <c r="B178" s="120">
        <v>97</v>
      </c>
      <c r="C178" s="121" t="s">
        <v>1271</v>
      </c>
      <c r="D178" s="122"/>
      <c r="E178" s="552" t="s">
        <v>93</v>
      </c>
      <c r="F178" s="53" t="s">
        <v>186</v>
      </c>
    </row>
    <row r="179" spans="1:6" x14ac:dyDescent="0.2">
      <c r="A179" s="40" t="str">
        <f t="shared" si="5"/>
        <v>kl11</v>
      </c>
      <c r="B179" s="120">
        <v>11</v>
      </c>
      <c r="C179" s="121" t="s">
        <v>1272</v>
      </c>
      <c r="D179" s="122" t="s">
        <v>1159</v>
      </c>
      <c r="E179" s="552" t="s">
        <v>93</v>
      </c>
      <c r="F179" s="53" t="s">
        <v>187</v>
      </c>
    </row>
    <row r="180" spans="1:6" x14ac:dyDescent="0.2">
      <c r="A180" s="40" t="str">
        <f t="shared" si="5"/>
        <v>kl79</v>
      </c>
      <c r="B180" s="120">
        <v>79</v>
      </c>
      <c r="C180" s="121" t="s">
        <v>1273</v>
      </c>
      <c r="D180" s="122"/>
      <c r="E180" s="552" t="s">
        <v>93</v>
      </c>
      <c r="F180" s="53" t="s">
        <v>188</v>
      </c>
    </row>
    <row r="181" spans="1:6" x14ac:dyDescent="0.2">
      <c r="A181" s="40" t="str">
        <f t="shared" si="5"/>
        <v>kl19</v>
      </c>
      <c r="B181" s="120">
        <v>19</v>
      </c>
      <c r="C181" s="121" t="s">
        <v>1274</v>
      </c>
      <c r="D181" s="122"/>
      <c r="E181" s="552" t="s">
        <v>93</v>
      </c>
      <c r="F181" s="53" t="s">
        <v>189</v>
      </c>
    </row>
    <row r="182" spans="1:6" x14ac:dyDescent="0.2">
      <c r="A182" s="40" t="str">
        <f t="shared" si="5"/>
        <v/>
      </c>
      <c r="B182" s="120"/>
      <c r="C182" s="121"/>
      <c r="D182" s="122"/>
      <c r="E182" s="552"/>
      <c r="F182" s="53" t="s">
        <v>190</v>
      </c>
    </row>
    <row r="183" spans="1:6" x14ac:dyDescent="0.2">
      <c r="A183" s="40" t="str">
        <f t="shared" si="5"/>
        <v/>
      </c>
      <c r="B183" s="120"/>
      <c r="C183" s="121"/>
      <c r="D183" s="122"/>
      <c r="E183" s="552"/>
      <c r="F183" s="53" t="s">
        <v>191</v>
      </c>
    </row>
    <row r="184" spans="1:6" x14ac:dyDescent="0.2">
      <c r="A184" s="40" t="str">
        <f t="shared" si="5"/>
        <v/>
      </c>
      <c r="B184" s="120"/>
      <c r="C184" s="121"/>
      <c r="D184" s="122"/>
      <c r="E184" s="552"/>
      <c r="F184" s="53" t="s">
        <v>192</v>
      </c>
    </row>
    <row r="185" spans="1:6" x14ac:dyDescent="0.2">
      <c r="A185" s="40" t="str">
        <f t="shared" si="5"/>
        <v/>
      </c>
      <c r="B185" s="120"/>
      <c r="C185" s="121"/>
      <c r="D185" s="122"/>
      <c r="E185" s="552"/>
      <c r="F185" s="53" t="s">
        <v>193</v>
      </c>
    </row>
    <row r="186" spans="1:6" x14ac:dyDescent="0.2">
      <c r="A186" s="40" t="str">
        <f t="shared" si="5"/>
        <v/>
      </c>
      <c r="B186" s="550"/>
      <c r="C186" s="551"/>
      <c r="D186" s="122"/>
      <c r="E186" s="552"/>
      <c r="F186" s="53" t="s">
        <v>194</v>
      </c>
    </row>
    <row r="187" spans="1:6" x14ac:dyDescent="0.2">
      <c r="A187" s="40" t="str">
        <f t="shared" si="5"/>
        <v/>
      </c>
      <c r="B187" s="550"/>
      <c r="C187" s="551"/>
      <c r="D187" s="122"/>
      <c r="E187" s="552"/>
      <c r="F187" s="53" t="s">
        <v>195</v>
      </c>
    </row>
    <row r="188" spans="1:6" x14ac:dyDescent="0.2">
      <c r="A188" s="40" t="str">
        <f t="shared" si="5"/>
        <v/>
      </c>
      <c r="B188" s="550"/>
      <c r="C188" s="551"/>
      <c r="D188" s="122"/>
      <c r="E188" s="552"/>
      <c r="F188" s="53" t="s">
        <v>244</v>
      </c>
    </row>
    <row r="189" spans="1:6" x14ac:dyDescent="0.2">
      <c r="A189" s="40" t="str">
        <f t="shared" si="5"/>
        <v/>
      </c>
      <c r="B189" s="550"/>
      <c r="C189" s="551"/>
      <c r="D189" s="122"/>
      <c r="E189" s="552"/>
      <c r="F189" s="53" t="s">
        <v>245</v>
      </c>
    </row>
    <row r="190" spans="1:6" x14ac:dyDescent="0.2">
      <c r="A190" s="40" t="str">
        <f t="shared" si="5"/>
        <v/>
      </c>
      <c r="B190" s="550"/>
      <c r="C190" s="551"/>
      <c r="D190" s="122"/>
      <c r="E190" s="552"/>
      <c r="F190" s="53" t="s">
        <v>248</v>
      </c>
    </row>
    <row r="191" spans="1:6" x14ac:dyDescent="0.2">
      <c r="A191" s="40" t="str">
        <f t="shared" si="5"/>
        <v/>
      </c>
      <c r="B191" s="550"/>
      <c r="C191" s="551"/>
      <c r="D191" s="122"/>
      <c r="E191" s="552"/>
      <c r="F191" s="53"/>
    </row>
    <row r="192" spans="1:6" ht="15" thickBot="1" x14ac:dyDescent="0.25">
      <c r="A192" s="41" t="str">
        <f t="shared" si="5"/>
        <v>kl-</v>
      </c>
      <c r="B192" s="555" t="s">
        <v>1</v>
      </c>
      <c r="C192" s="556" t="s">
        <v>1</v>
      </c>
      <c r="D192" s="900"/>
      <c r="E192" s="557" t="s">
        <v>147</v>
      </c>
      <c r="F192" s="54"/>
    </row>
    <row r="193" spans="1:7" x14ac:dyDescent="0.2">
      <c r="A193" s="38"/>
      <c r="B193" s="36"/>
      <c r="C193" s="55"/>
      <c r="D193" s="36"/>
      <c r="E193" s="36"/>
      <c r="F193" s="54"/>
      <c r="G193" s="52"/>
    </row>
    <row r="194" spans="1:7" ht="15" thickBot="1" x14ac:dyDescent="0.25">
      <c r="A194" s="38"/>
      <c r="B194" s="36"/>
      <c r="C194" s="56"/>
      <c r="D194" s="36"/>
      <c r="E194" s="36"/>
      <c r="F194" s="54"/>
      <c r="G194" s="52"/>
    </row>
    <row r="195" spans="1:7" x14ac:dyDescent="0.2">
      <c r="A195" s="1824" t="s">
        <v>0</v>
      </c>
      <c r="B195" s="1825"/>
      <c r="C195" s="35" t="str">
        <f>IF(ISBLANK(List!$F$13),"",List!$F$13)</f>
        <v>帯広レディース</v>
      </c>
      <c r="D195" s="38" t="str">
        <f>IF(ISBLANK(List!$H$13),"",List!$H$13)</f>
        <v>mn</v>
      </c>
      <c r="E195" s="44"/>
      <c r="F195" s="45" t="s">
        <v>475</v>
      </c>
      <c r="G195" s="52"/>
    </row>
    <row r="196" spans="1:7" ht="15" thickBot="1" x14ac:dyDescent="0.25">
      <c r="A196" s="1826" t="s">
        <v>508</v>
      </c>
      <c r="B196" s="1827"/>
      <c r="C196" s="46" t="str">
        <f>IF(ISBLANK(List!$G$13),"",List!$G$13)</f>
        <v>安宅　奈々</v>
      </c>
      <c r="D196" s="39"/>
      <c r="E196" s="38"/>
      <c r="F196" s="47"/>
      <c r="G196" s="52"/>
    </row>
    <row r="197" spans="1:7" ht="15" thickBot="1" x14ac:dyDescent="0.25">
      <c r="A197" s="48" t="s">
        <v>463</v>
      </c>
      <c r="B197" s="49" t="s">
        <v>464</v>
      </c>
      <c r="C197" s="50" t="s">
        <v>465</v>
      </c>
      <c r="D197" s="49" t="s">
        <v>466</v>
      </c>
      <c r="E197" s="51" t="s">
        <v>467</v>
      </c>
      <c r="F197" s="44"/>
      <c r="G197" s="52"/>
    </row>
    <row r="198" spans="1:7" x14ac:dyDescent="0.2">
      <c r="A198" s="60" t="str">
        <f>IF(B198="","",$D$195&amp;B198)</f>
        <v>mn43</v>
      </c>
      <c r="B198" s="124">
        <v>43</v>
      </c>
      <c r="C198" s="125" t="s">
        <v>1275</v>
      </c>
      <c r="D198" s="122"/>
      <c r="E198" s="123" t="s">
        <v>13</v>
      </c>
      <c r="F198" s="53" t="s">
        <v>555</v>
      </c>
    </row>
    <row r="199" spans="1:7" x14ac:dyDescent="0.2">
      <c r="A199" s="40" t="str">
        <f t="shared" ref="A199:A224" si="6">IF(B199="","",$D$195&amp;B199)</f>
        <v>mn58</v>
      </c>
      <c r="B199" s="124">
        <v>58</v>
      </c>
      <c r="C199" s="125" t="s">
        <v>1276</v>
      </c>
      <c r="D199" s="122"/>
      <c r="E199" s="123" t="s">
        <v>13</v>
      </c>
      <c r="F199" s="53" t="s">
        <v>556</v>
      </c>
    </row>
    <row r="200" spans="1:7" x14ac:dyDescent="0.2">
      <c r="A200" s="40" t="str">
        <f t="shared" si="6"/>
        <v>mn72</v>
      </c>
      <c r="B200" s="124">
        <v>72</v>
      </c>
      <c r="C200" s="125" t="s">
        <v>1277</v>
      </c>
      <c r="D200" s="122"/>
      <c r="E200" s="123" t="s">
        <v>13</v>
      </c>
      <c r="F200" s="53" t="s">
        <v>557</v>
      </c>
    </row>
    <row r="201" spans="1:7" x14ac:dyDescent="0.2">
      <c r="A201" s="40" t="str">
        <f t="shared" si="6"/>
        <v>mn2</v>
      </c>
      <c r="B201" s="124">
        <v>2</v>
      </c>
      <c r="C201" s="125" t="s">
        <v>1278</v>
      </c>
      <c r="D201" s="122"/>
      <c r="E201" s="123" t="s">
        <v>92</v>
      </c>
      <c r="F201" s="53" t="s">
        <v>558</v>
      </c>
    </row>
    <row r="202" spans="1:7" x14ac:dyDescent="0.2">
      <c r="A202" s="40" t="str">
        <f t="shared" si="6"/>
        <v>mn4</v>
      </c>
      <c r="B202" s="124">
        <v>4</v>
      </c>
      <c r="C202" s="125" t="s">
        <v>1279</v>
      </c>
      <c r="D202" s="122"/>
      <c r="E202" s="123" t="s">
        <v>92</v>
      </c>
      <c r="F202" s="53" t="s">
        <v>559</v>
      </c>
    </row>
    <row r="203" spans="1:7" x14ac:dyDescent="0.2">
      <c r="A203" s="40" t="str">
        <f t="shared" si="6"/>
        <v>mn8</v>
      </c>
      <c r="B203" s="124">
        <v>8</v>
      </c>
      <c r="C203" s="125" t="s">
        <v>1280</v>
      </c>
      <c r="D203" s="122"/>
      <c r="E203" s="123" t="s">
        <v>92</v>
      </c>
      <c r="F203" s="53" t="s">
        <v>560</v>
      </c>
    </row>
    <row r="204" spans="1:7" x14ac:dyDescent="0.2">
      <c r="A204" s="40" t="str">
        <f t="shared" si="6"/>
        <v>mn14</v>
      </c>
      <c r="B204" s="124">
        <v>14</v>
      </c>
      <c r="C204" s="125" t="s">
        <v>1281</v>
      </c>
      <c r="D204" s="122"/>
      <c r="E204" s="123" t="s">
        <v>92</v>
      </c>
      <c r="F204" s="53" t="s">
        <v>561</v>
      </c>
    </row>
    <row r="205" spans="1:7" x14ac:dyDescent="0.2">
      <c r="A205" s="40" t="str">
        <f t="shared" si="6"/>
        <v>mn38</v>
      </c>
      <c r="B205" s="124">
        <v>38</v>
      </c>
      <c r="C205" s="125" t="s">
        <v>1282</v>
      </c>
      <c r="D205" s="122"/>
      <c r="E205" s="123" t="s">
        <v>92</v>
      </c>
      <c r="F205" s="53" t="s">
        <v>562</v>
      </c>
    </row>
    <row r="206" spans="1:7" x14ac:dyDescent="0.2">
      <c r="A206" s="40" t="str">
        <f t="shared" si="6"/>
        <v>mn41</v>
      </c>
      <c r="B206" s="124">
        <v>41</v>
      </c>
      <c r="C206" s="125" t="s">
        <v>1283</v>
      </c>
      <c r="D206" s="122"/>
      <c r="E206" s="123" t="s">
        <v>92</v>
      </c>
      <c r="F206" s="53" t="s">
        <v>563</v>
      </c>
    </row>
    <row r="207" spans="1:7" x14ac:dyDescent="0.2">
      <c r="A207" s="40" t="str">
        <f t="shared" si="6"/>
        <v>mn7</v>
      </c>
      <c r="B207" s="124">
        <v>7</v>
      </c>
      <c r="C207" s="125" t="s">
        <v>1284</v>
      </c>
      <c r="D207" s="122" t="s">
        <v>1160</v>
      </c>
      <c r="E207" s="123" t="s">
        <v>93</v>
      </c>
      <c r="F207" s="53" t="s">
        <v>183</v>
      </c>
    </row>
    <row r="208" spans="1:7" x14ac:dyDescent="0.2">
      <c r="A208" s="40" t="str">
        <f t="shared" si="6"/>
        <v>mn10</v>
      </c>
      <c r="B208" s="124">
        <v>10</v>
      </c>
      <c r="C208" s="125" t="s">
        <v>1285</v>
      </c>
      <c r="D208" s="122"/>
      <c r="E208" s="123" t="s">
        <v>93</v>
      </c>
      <c r="F208" s="53" t="s">
        <v>184</v>
      </c>
    </row>
    <row r="209" spans="1:6" x14ac:dyDescent="0.2">
      <c r="A209" s="40" t="str">
        <f t="shared" si="6"/>
        <v>mn15</v>
      </c>
      <c r="B209" s="124">
        <v>15</v>
      </c>
      <c r="C209" s="125" t="s">
        <v>1286</v>
      </c>
      <c r="D209" s="122"/>
      <c r="E209" s="552" t="s">
        <v>93</v>
      </c>
      <c r="F209" s="53" t="s">
        <v>185</v>
      </c>
    </row>
    <row r="210" spans="1:6" x14ac:dyDescent="0.2">
      <c r="A210" s="40" t="str">
        <f t="shared" si="6"/>
        <v>mn20</v>
      </c>
      <c r="B210" s="124">
        <v>20</v>
      </c>
      <c r="C210" s="125" t="s">
        <v>1287</v>
      </c>
      <c r="D210" s="122"/>
      <c r="E210" s="552" t="s">
        <v>93</v>
      </c>
      <c r="F210" s="53" t="s">
        <v>186</v>
      </c>
    </row>
    <row r="211" spans="1:6" x14ac:dyDescent="0.2">
      <c r="A211" s="40" t="str">
        <f t="shared" si="6"/>
        <v>mn24</v>
      </c>
      <c r="B211" s="124">
        <v>24</v>
      </c>
      <c r="C211" s="125" t="s">
        <v>1288</v>
      </c>
      <c r="D211" s="122"/>
      <c r="E211" s="552" t="s">
        <v>93</v>
      </c>
      <c r="F211" s="53" t="s">
        <v>187</v>
      </c>
    </row>
    <row r="212" spans="1:6" x14ac:dyDescent="0.2">
      <c r="A212" s="40" t="str">
        <f t="shared" si="6"/>
        <v>mn26</v>
      </c>
      <c r="B212" s="124">
        <v>26</v>
      </c>
      <c r="C212" s="125" t="s">
        <v>1289</v>
      </c>
      <c r="D212" s="122"/>
      <c r="E212" s="552" t="s">
        <v>93</v>
      </c>
      <c r="F212" s="53" t="s">
        <v>188</v>
      </c>
    </row>
    <row r="213" spans="1:6" x14ac:dyDescent="0.2">
      <c r="A213" s="40" t="str">
        <f t="shared" si="6"/>
        <v>mn27</v>
      </c>
      <c r="B213" s="124">
        <v>27</v>
      </c>
      <c r="C213" s="125" t="s">
        <v>1290</v>
      </c>
      <c r="D213" s="122"/>
      <c r="E213" s="552" t="s">
        <v>93</v>
      </c>
      <c r="F213" s="53" t="s">
        <v>189</v>
      </c>
    </row>
    <row r="214" spans="1:6" x14ac:dyDescent="0.2">
      <c r="A214" s="40" t="str">
        <f t="shared" si="6"/>
        <v>mn37</v>
      </c>
      <c r="B214" s="124">
        <v>37</v>
      </c>
      <c r="C214" s="125" t="s">
        <v>1291</v>
      </c>
      <c r="D214" s="122" t="s">
        <v>1159</v>
      </c>
      <c r="E214" s="552" t="s">
        <v>93</v>
      </c>
      <c r="F214" s="53" t="s">
        <v>190</v>
      </c>
    </row>
    <row r="215" spans="1:6" x14ac:dyDescent="0.2">
      <c r="A215" s="40" t="str">
        <f t="shared" si="6"/>
        <v>mn71</v>
      </c>
      <c r="B215" s="124">
        <v>71</v>
      </c>
      <c r="C215" s="125" t="s">
        <v>1292</v>
      </c>
      <c r="D215" s="122" t="s">
        <v>1159</v>
      </c>
      <c r="E215" s="552" t="s">
        <v>93</v>
      </c>
      <c r="F215" s="53" t="s">
        <v>191</v>
      </c>
    </row>
    <row r="216" spans="1:6" x14ac:dyDescent="0.2">
      <c r="A216" s="40" t="str">
        <f t="shared" si="6"/>
        <v>mn81</v>
      </c>
      <c r="B216" s="124">
        <v>81</v>
      </c>
      <c r="C216" s="125" t="s">
        <v>1293</v>
      </c>
      <c r="D216" s="122"/>
      <c r="E216" s="552" t="s">
        <v>93</v>
      </c>
      <c r="F216" s="53" t="s">
        <v>192</v>
      </c>
    </row>
    <row r="217" spans="1:6" x14ac:dyDescent="0.2">
      <c r="A217" s="40" t="str">
        <f t="shared" si="6"/>
        <v/>
      </c>
      <c r="B217" s="124"/>
      <c r="C217" s="125"/>
      <c r="D217" s="122"/>
      <c r="E217" s="552"/>
      <c r="F217" s="53" t="s">
        <v>193</v>
      </c>
    </row>
    <row r="218" spans="1:6" x14ac:dyDescent="0.2">
      <c r="A218" s="40" t="str">
        <f t="shared" si="6"/>
        <v/>
      </c>
      <c r="B218" s="124"/>
      <c r="C218" s="125"/>
      <c r="D218" s="122"/>
      <c r="E218" s="552"/>
      <c r="F218" s="53" t="s">
        <v>194</v>
      </c>
    </row>
    <row r="219" spans="1:6" x14ac:dyDescent="0.2">
      <c r="A219" s="40" t="str">
        <f t="shared" si="6"/>
        <v/>
      </c>
      <c r="B219" s="124"/>
      <c r="C219" s="125"/>
      <c r="D219" s="122"/>
      <c r="E219" s="552"/>
      <c r="F219" s="53" t="s">
        <v>195</v>
      </c>
    </row>
    <row r="220" spans="1:6" x14ac:dyDescent="0.2">
      <c r="A220" s="40" t="str">
        <f t="shared" si="6"/>
        <v/>
      </c>
      <c r="B220" s="124"/>
      <c r="C220" s="125"/>
      <c r="D220" s="122"/>
      <c r="E220" s="552"/>
      <c r="F220" s="53" t="s">
        <v>244</v>
      </c>
    </row>
    <row r="221" spans="1:6" x14ac:dyDescent="0.2">
      <c r="A221" s="40" t="str">
        <f t="shared" si="6"/>
        <v/>
      </c>
      <c r="B221" s="550"/>
      <c r="C221" s="551"/>
      <c r="D221" s="122"/>
      <c r="E221" s="552"/>
      <c r="F221" s="53" t="s">
        <v>245</v>
      </c>
    </row>
    <row r="222" spans="1:6" x14ac:dyDescent="0.2">
      <c r="A222" s="40" t="str">
        <f t="shared" si="6"/>
        <v/>
      </c>
      <c r="B222" s="148"/>
      <c r="C222" s="149"/>
      <c r="D222" s="122"/>
      <c r="E222" s="552"/>
      <c r="F222" s="53" t="s">
        <v>248</v>
      </c>
    </row>
    <row r="223" spans="1:6" x14ac:dyDescent="0.2">
      <c r="A223" s="40" t="str">
        <f t="shared" si="6"/>
        <v/>
      </c>
      <c r="B223" s="550"/>
      <c r="C223" s="551"/>
      <c r="D223" s="122"/>
      <c r="E223" s="552"/>
      <c r="F223" s="53"/>
    </row>
    <row r="224" spans="1:6" ht="15" thickBot="1" x14ac:dyDescent="0.25">
      <c r="A224" s="41" t="str">
        <f t="shared" si="6"/>
        <v>mn-</v>
      </c>
      <c r="B224" s="555" t="s">
        <v>1</v>
      </c>
      <c r="C224" s="556" t="s">
        <v>1</v>
      </c>
      <c r="D224" s="900"/>
      <c r="E224" s="557" t="s">
        <v>147</v>
      </c>
      <c r="F224" s="54"/>
    </row>
    <row r="225" spans="1:7" x14ac:dyDescent="0.2">
      <c r="A225" s="38"/>
      <c r="B225" s="36"/>
      <c r="C225" s="55"/>
      <c r="D225" s="36"/>
      <c r="E225" s="36"/>
      <c r="F225" s="54"/>
      <c r="G225" s="52"/>
    </row>
    <row r="226" spans="1:7" ht="15" thickBot="1" x14ac:dyDescent="0.25">
      <c r="A226" s="38"/>
      <c r="B226" s="36"/>
      <c r="C226" s="56"/>
      <c r="D226" s="36"/>
      <c r="E226" s="36"/>
      <c r="F226" s="54"/>
      <c r="G226" s="52"/>
    </row>
    <row r="227" spans="1:7" x14ac:dyDescent="0.2">
      <c r="A227" s="1824" t="s">
        <v>0</v>
      </c>
      <c r="B227" s="1825"/>
      <c r="C227" s="35" t="str">
        <f>IF(ISBLANK(List!$F$14),"",List!$F$14)</f>
        <v>真駒内レディース</v>
      </c>
      <c r="D227" s="38" t="str">
        <f>IF(ISBLANK(List!$H$14),"",List!$H$14)</f>
        <v>op</v>
      </c>
      <c r="E227" s="44"/>
      <c r="F227" s="45" t="s">
        <v>476</v>
      </c>
      <c r="G227" s="52"/>
    </row>
    <row r="228" spans="1:7" ht="15" thickBot="1" x14ac:dyDescent="0.25">
      <c r="A228" s="1826" t="s">
        <v>508</v>
      </c>
      <c r="B228" s="1827"/>
      <c r="C228" s="46" t="str">
        <f>IF(ISBLANK(List!$G$14),"",List!$G$14)</f>
        <v>加藤　哲也</v>
      </c>
      <c r="D228" s="39"/>
      <c r="E228" s="38"/>
      <c r="F228" s="47"/>
      <c r="G228" s="52"/>
    </row>
    <row r="229" spans="1:7" ht="15" thickBot="1" x14ac:dyDescent="0.25">
      <c r="A229" s="48" t="s">
        <v>463</v>
      </c>
      <c r="B229" s="49" t="s">
        <v>464</v>
      </c>
      <c r="C229" s="50" t="s">
        <v>465</v>
      </c>
      <c r="D229" s="49" t="s">
        <v>466</v>
      </c>
      <c r="E229" s="51" t="s">
        <v>467</v>
      </c>
      <c r="F229" s="44"/>
      <c r="G229" s="52"/>
    </row>
    <row r="230" spans="1:7" x14ac:dyDescent="0.2">
      <c r="A230" s="60" t="str">
        <f>IF(B230="","",$D$227&amp;B230)</f>
        <v>op66</v>
      </c>
      <c r="B230" s="120">
        <v>66</v>
      </c>
      <c r="C230" s="121" t="s">
        <v>1328</v>
      </c>
      <c r="D230" s="122"/>
      <c r="E230" s="123" t="s">
        <v>13</v>
      </c>
      <c r="F230" s="53" t="s">
        <v>555</v>
      </c>
    </row>
    <row r="231" spans="1:7" x14ac:dyDescent="0.2">
      <c r="A231" s="40" t="str">
        <f t="shared" ref="A231:A256" si="7">IF(B231="","",$D$227&amp;B231)</f>
        <v>op33</v>
      </c>
      <c r="B231" s="120">
        <v>33</v>
      </c>
      <c r="C231" s="121" t="s">
        <v>1329</v>
      </c>
      <c r="D231" s="122"/>
      <c r="E231" s="123" t="s">
        <v>13</v>
      </c>
      <c r="F231" s="53" t="s">
        <v>556</v>
      </c>
    </row>
    <row r="232" spans="1:7" x14ac:dyDescent="0.2">
      <c r="A232" s="40" t="str">
        <f t="shared" si="7"/>
        <v>op22</v>
      </c>
      <c r="B232" s="120">
        <v>22</v>
      </c>
      <c r="C232" s="121" t="s">
        <v>1330</v>
      </c>
      <c r="D232" s="122" t="s">
        <v>1160</v>
      </c>
      <c r="E232" s="123" t="s">
        <v>92</v>
      </c>
      <c r="F232" s="53" t="s">
        <v>557</v>
      </c>
    </row>
    <row r="233" spans="1:7" x14ac:dyDescent="0.2">
      <c r="A233" s="40" t="str">
        <f t="shared" si="7"/>
        <v>op4</v>
      </c>
      <c r="B233" s="120">
        <v>4</v>
      </c>
      <c r="C233" s="121" t="s">
        <v>1331</v>
      </c>
      <c r="D233" s="122"/>
      <c r="E233" s="123" t="s">
        <v>92</v>
      </c>
      <c r="F233" s="53" t="s">
        <v>558</v>
      </c>
    </row>
    <row r="234" spans="1:7" x14ac:dyDescent="0.2">
      <c r="A234" s="40" t="str">
        <f t="shared" si="7"/>
        <v>op19</v>
      </c>
      <c r="B234" s="120">
        <v>19</v>
      </c>
      <c r="C234" s="121" t="s">
        <v>1332</v>
      </c>
      <c r="D234" s="122"/>
      <c r="E234" s="123" t="s">
        <v>92</v>
      </c>
      <c r="F234" s="53" t="s">
        <v>559</v>
      </c>
    </row>
    <row r="235" spans="1:7" x14ac:dyDescent="0.2">
      <c r="A235" s="40" t="str">
        <f t="shared" si="7"/>
        <v>op32</v>
      </c>
      <c r="B235" s="120">
        <v>32</v>
      </c>
      <c r="C235" s="121" t="s">
        <v>1333</v>
      </c>
      <c r="D235" s="122"/>
      <c r="E235" s="123" t="s">
        <v>92</v>
      </c>
      <c r="F235" s="53" t="s">
        <v>560</v>
      </c>
    </row>
    <row r="236" spans="1:7" x14ac:dyDescent="0.2">
      <c r="A236" s="40" t="str">
        <f t="shared" si="7"/>
        <v>op45</v>
      </c>
      <c r="B236" s="120">
        <v>45</v>
      </c>
      <c r="C236" s="121" t="s">
        <v>1334</v>
      </c>
      <c r="D236" s="122" t="s">
        <v>1159</v>
      </c>
      <c r="E236" s="123" t="s">
        <v>93</v>
      </c>
      <c r="F236" s="53" t="s">
        <v>561</v>
      </c>
    </row>
    <row r="237" spans="1:7" x14ac:dyDescent="0.2">
      <c r="A237" s="40" t="str">
        <f t="shared" si="7"/>
        <v>op10</v>
      </c>
      <c r="B237" s="120">
        <v>10</v>
      </c>
      <c r="C237" s="121" t="s">
        <v>1335</v>
      </c>
      <c r="D237" s="122"/>
      <c r="E237" s="123" t="s">
        <v>93</v>
      </c>
      <c r="F237" s="53" t="s">
        <v>562</v>
      </c>
    </row>
    <row r="238" spans="1:7" x14ac:dyDescent="0.2">
      <c r="A238" s="40" t="str">
        <f t="shared" si="7"/>
        <v>op13</v>
      </c>
      <c r="B238" s="120">
        <v>13</v>
      </c>
      <c r="C238" s="121" t="s">
        <v>1336</v>
      </c>
      <c r="D238" s="122"/>
      <c r="E238" s="123" t="s">
        <v>93</v>
      </c>
      <c r="F238" s="53" t="s">
        <v>563</v>
      </c>
    </row>
    <row r="239" spans="1:7" x14ac:dyDescent="0.2">
      <c r="A239" s="40" t="str">
        <f t="shared" si="7"/>
        <v>op97</v>
      </c>
      <c r="B239" s="120">
        <v>97</v>
      </c>
      <c r="C239" s="121" t="s">
        <v>1337</v>
      </c>
      <c r="D239" s="122"/>
      <c r="E239" s="123" t="s">
        <v>93</v>
      </c>
      <c r="F239" s="53" t="s">
        <v>183</v>
      </c>
    </row>
    <row r="240" spans="1:7" x14ac:dyDescent="0.2">
      <c r="A240" s="40" t="str">
        <f t="shared" si="7"/>
        <v>op11</v>
      </c>
      <c r="B240" s="120">
        <v>11</v>
      </c>
      <c r="C240" s="121" t="s">
        <v>1338</v>
      </c>
      <c r="D240" s="122" t="s">
        <v>1159</v>
      </c>
      <c r="E240" s="123" t="s">
        <v>93</v>
      </c>
      <c r="F240" s="53" t="s">
        <v>184</v>
      </c>
    </row>
    <row r="241" spans="1:7" x14ac:dyDescent="0.2">
      <c r="A241" s="40" t="str">
        <f t="shared" si="7"/>
        <v>op17</v>
      </c>
      <c r="B241" s="120">
        <v>17</v>
      </c>
      <c r="C241" s="121" t="s">
        <v>1339</v>
      </c>
      <c r="D241" s="122"/>
      <c r="E241" s="552" t="s">
        <v>93</v>
      </c>
      <c r="F241" s="53" t="s">
        <v>185</v>
      </c>
    </row>
    <row r="242" spans="1:7" x14ac:dyDescent="0.2">
      <c r="A242" s="40" t="str">
        <f t="shared" si="7"/>
        <v>op28</v>
      </c>
      <c r="B242" s="120">
        <v>28</v>
      </c>
      <c r="C242" s="121" t="s">
        <v>1340</v>
      </c>
      <c r="D242" s="122"/>
      <c r="E242" s="552" t="s">
        <v>93</v>
      </c>
      <c r="F242" s="53" t="s">
        <v>186</v>
      </c>
    </row>
    <row r="243" spans="1:7" x14ac:dyDescent="0.2">
      <c r="A243" s="40" t="str">
        <f t="shared" si="7"/>
        <v>op30</v>
      </c>
      <c r="B243" s="120">
        <v>30</v>
      </c>
      <c r="C243" s="121" t="s">
        <v>1341</v>
      </c>
      <c r="D243" s="122"/>
      <c r="E243" s="552" t="s">
        <v>93</v>
      </c>
      <c r="F243" s="53" t="s">
        <v>187</v>
      </c>
    </row>
    <row r="244" spans="1:7" x14ac:dyDescent="0.2">
      <c r="A244" s="40" t="str">
        <f t="shared" si="7"/>
        <v/>
      </c>
      <c r="B244" s="120"/>
      <c r="C244" s="121"/>
      <c r="D244" s="122"/>
      <c r="E244" s="552"/>
      <c r="F244" s="53" t="s">
        <v>188</v>
      </c>
    </row>
    <row r="245" spans="1:7" x14ac:dyDescent="0.2">
      <c r="A245" s="40" t="str">
        <f t="shared" si="7"/>
        <v/>
      </c>
      <c r="B245" s="120"/>
      <c r="C245" s="121"/>
      <c r="D245" s="122"/>
      <c r="E245" s="552"/>
      <c r="F245" s="53" t="s">
        <v>189</v>
      </c>
    </row>
    <row r="246" spans="1:7" x14ac:dyDescent="0.2">
      <c r="A246" s="40" t="str">
        <f t="shared" si="7"/>
        <v/>
      </c>
      <c r="B246" s="120"/>
      <c r="C246" s="121"/>
      <c r="D246" s="122"/>
      <c r="E246" s="552"/>
      <c r="F246" s="53" t="s">
        <v>190</v>
      </c>
    </row>
    <row r="247" spans="1:7" x14ac:dyDescent="0.2">
      <c r="A247" s="40" t="str">
        <f t="shared" si="7"/>
        <v/>
      </c>
      <c r="B247" s="120"/>
      <c r="C247" s="121"/>
      <c r="D247" s="122"/>
      <c r="E247" s="552"/>
      <c r="F247" s="53" t="s">
        <v>191</v>
      </c>
    </row>
    <row r="248" spans="1:7" x14ac:dyDescent="0.2">
      <c r="A248" s="40" t="str">
        <f t="shared" si="7"/>
        <v/>
      </c>
      <c r="B248" s="120"/>
      <c r="C248" s="121"/>
      <c r="D248" s="122"/>
      <c r="E248" s="552"/>
      <c r="F248" s="53" t="s">
        <v>192</v>
      </c>
    </row>
    <row r="249" spans="1:7" x14ac:dyDescent="0.2">
      <c r="A249" s="40" t="str">
        <f t="shared" si="7"/>
        <v/>
      </c>
      <c r="B249" s="120"/>
      <c r="C249" s="121"/>
      <c r="D249" s="122"/>
      <c r="E249" s="552"/>
      <c r="F249" s="53" t="s">
        <v>193</v>
      </c>
    </row>
    <row r="250" spans="1:7" x14ac:dyDescent="0.2">
      <c r="A250" s="40" t="str">
        <f t="shared" si="7"/>
        <v/>
      </c>
      <c r="B250" s="550"/>
      <c r="C250" s="551"/>
      <c r="D250" s="122"/>
      <c r="E250" s="552"/>
      <c r="F250" s="53" t="s">
        <v>194</v>
      </c>
    </row>
    <row r="251" spans="1:7" x14ac:dyDescent="0.2">
      <c r="A251" s="40" t="str">
        <f t="shared" si="7"/>
        <v/>
      </c>
      <c r="B251" s="550"/>
      <c r="C251" s="551"/>
      <c r="D251" s="122"/>
      <c r="E251" s="552"/>
      <c r="F251" s="53" t="s">
        <v>195</v>
      </c>
    </row>
    <row r="252" spans="1:7" x14ac:dyDescent="0.2">
      <c r="A252" s="40" t="str">
        <f t="shared" si="7"/>
        <v/>
      </c>
      <c r="B252" s="550"/>
      <c r="C252" s="551"/>
      <c r="D252" s="122"/>
      <c r="E252" s="552"/>
      <c r="F252" s="53" t="s">
        <v>244</v>
      </c>
    </row>
    <row r="253" spans="1:7" x14ac:dyDescent="0.2">
      <c r="A253" s="40" t="str">
        <f t="shared" si="7"/>
        <v/>
      </c>
      <c r="B253" s="550"/>
      <c r="C253" s="551"/>
      <c r="D253" s="122"/>
      <c r="E253" s="552"/>
      <c r="F253" s="53" t="s">
        <v>245</v>
      </c>
    </row>
    <row r="254" spans="1:7" x14ac:dyDescent="0.2">
      <c r="A254" s="40" t="str">
        <f t="shared" si="7"/>
        <v/>
      </c>
      <c r="B254" s="550"/>
      <c r="C254" s="551"/>
      <c r="D254" s="122"/>
      <c r="E254" s="552"/>
      <c r="F254" s="53" t="s">
        <v>248</v>
      </c>
    </row>
    <row r="255" spans="1:7" x14ac:dyDescent="0.2">
      <c r="A255" s="40" t="str">
        <f t="shared" si="7"/>
        <v/>
      </c>
      <c r="B255" s="550"/>
      <c r="C255" s="551"/>
      <c r="D255" s="122"/>
      <c r="E255" s="552"/>
      <c r="F255" s="53"/>
    </row>
    <row r="256" spans="1:7" ht="15" thickBot="1" x14ac:dyDescent="0.25">
      <c r="A256" s="41" t="str">
        <f t="shared" si="7"/>
        <v>op-</v>
      </c>
      <c r="B256" s="555" t="s">
        <v>1</v>
      </c>
      <c r="C256" s="556" t="s">
        <v>1</v>
      </c>
      <c r="D256" s="900"/>
      <c r="E256" s="557" t="s">
        <v>147</v>
      </c>
      <c r="F256" s="54"/>
      <c r="G256" s="52"/>
    </row>
    <row r="257" spans="1:7" x14ac:dyDescent="0.2">
      <c r="A257" s="38"/>
      <c r="B257" s="36"/>
      <c r="C257" s="55"/>
      <c r="D257" s="36"/>
      <c r="E257" s="36"/>
      <c r="F257" s="54"/>
      <c r="G257" s="52"/>
    </row>
    <row r="258" spans="1:7" ht="15" thickBot="1" x14ac:dyDescent="0.25">
      <c r="A258" s="38"/>
      <c r="B258" s="36"/>
      <c r="C258" s="56"/>
      <c r="D258" s="36"/>
      <c r="E258" s="36"/>
      <c r="F258" s="54"/>
      <c r="G258" s="52"/>
    </row>
    <row r="259" spans="1:7" x14ac:dyDescent="0.2">
      <c r="A259" s="1824" t="s">
        <v>0</v>
      </c>
      <c r="B259" s="1825"/>
      <c r="C259" s="35" t="str">
        <f>IF(ISBLANK(List!$F$15),"",List!$F$15)</f>
        <v/>
      </c>
      <c r="D259" s="38" t="str">
        <f>IF(ISBLANK(List!$H$15),"",List!$H$15)</f>
        <v>qr</v>
      </c>
      <c r="E259" s="44"/>
      <c r="F259" s="45" t="s">
        <v>477</v>
      </c>
      <c r="G259" s="52"/>
    </row>
    <row r="260" spans="1:7" ht="15" thickBot="1" x14ac:dyDescent="0.25">
      <c r="A260" s="1826" t="s">
        <v>508</v>
      </c>
      <c r="B260" s="1827"/>
      <c r="C260" s="46" t="str">
        <f>IF(ISBLANK(List!$G$15),"",List!$G$15)</f>
        <v/>
      </c>
      <c r="D260" s="39"/>
      <c r="E260" s="38"/>
      <c r="F260" s="47"/>
      <c r="G260" s="52"/>
    </row>
    <row r="261" spans="1:7" ht="15" thickBot="1" x14ac:dyDescent="0.25">
      <c r="A261" s="48" t="s">
        <v>463</v>
      </c>
      <c r="B261" s="49" t="s">
        <v>464</v>
      </c>
      <c r="C261" s="50" t="s">
        <v>465</v>
      </c>
      <c r="D261" s="49" t="s">
        <v>466</v>
      </c>
      <c r="E261" s="51" t="s">
        <v>467</v>
      </c>
      <c r="F261" s="53"/>
      <c r="G261" s="52"/>
    </row>
    <row r="262" spans="1:7" x14ac:dyDescent="0.2">
      <c r="A262" s="60" t="str">
        <f>IF(B262="","",$D$259&amp;B262)</f>
        <v/>
      </c>
      <c r="B262" s="124"/>
      <c r="C262" s="125"/>
      <c r="D262" s="122"/>
      <c r="E262" s="123" t="s">
        <v>13</v>
      </c>
      <c r="F262" s="53" t="s">
        <v>555</v>
      </c>
      <c r="G262" s="52"/>
    </row>
    <row r="263" spans="1:7" x14ac:dyDescent="0.2">
      <c r="A263" s="40" t="str">
        <f>IF(B263="","",$D$259&amp;B263)</f>
        <v/>
      </c>
      <c r="B263" s="124"/>
      <c r="C263" s="125"/>
      <c r="D263" s="122"/>
      <c r="E263" s="123" t="s">
        <v>13</v>
      </c>
      <c r="F263" s="53" t="s">
        <v>556</v>
      </c>
      <c r="G263" s="52"/>
    </row>
    <row r="264" spans="1:7" x14ac:dyDescent="0.2">
      <c r="A264" s="40" t="str">
        <f t="shared" ref="A264:A288" si="8">IF(B264="","",$D$259&amp;B264)</f>
        <v/>
      </c>
      <c r="B264" s="124"/>
      <c r="C264" s="125"/>
      <c r="D264" s="122" t="s">
        <v>1160</v>
      </c>
      <c r="E264" s="123" t="s">
        <v>92</v>
      </c>
      <c r="F264" s="53" t="s">
        <v>557</v>
      </c>
      <c r="G264" s="52"/>
    </row>
    <row r="265" spans="1:7" x14ac:dyDescent="0.2">
      <c r="A265" s="40" t="str">
        <f t="shared" si="8"/>
        <v/>
      </c>
      <c r="B265" s="124"/>
      <c r="C265" s="125"/>
      <c r="D265" s="122" t="s">
        <v>1159</v>
      </c>
      <c r="E265" s="123" t="s">
        <v>92</v>
      </c>
      <c r="F265" s="53" t="s">
        <v>558</v>
      </c>
      <c r="G265" s="52"/>
    </row>
    <row r="266" spans="1:7" x14ac:dyDescent="0.2">
      <c r="A266" s="40" t="str">
        <f t="shared" si="8"/>
        <v/>
      </c>
      <c r="B266" s="124"/>
      <c r="C266" s="125"/>
      <c r="D266" s="122" t="s">
        <v>1159</v>
      </c>
      <c r="E266" s="123" t="s">
        <v>92</v>
      </c>
      <c r="F266" s="53" t="s">
        <v>559</v>
      </c>
      <c r="G266" s="52"/>
    </row>
    <row r="267" spans="1:7" x14ac:dyDescent="0.2">
      <c r="A267" s="40" t="str">
        <f t="shared" si="8"/>
        <v/>
      </c>
      <c r="B267" s="124"/>
      <c r="C267" s="125"/>
      <c r="D267" s="122"/>
      <c r="E267" s="123" t="s">
        <v>92</v>
      </c>
      <c r="F267" s="53" t="s">
        <v>560</v>
      </c>
      <c r="G267" s="52"/>
    </row>
    <row r="268" spans="1:7" x14ac:dyDescent="0.2">
      <c r="A268" s="40" t="str">
        <f t="shared" si="8"/>
        <v/>
      </c>
      <c r="B268" s="124"/>
      <c r="C268" s="125"/>
      <c r="D268" s="122"/>
      <c r="E268" s="123" t="s">
        <v>92</v>
      </c>
      <c r="F268" s="53" t="s">
        <v>561</v>
      </c>
      <c r="G268" s="52"/>
    </row>
    <row r="269" spans="1:7" x14ac:dyDescent="0.2">
      <c r="A269" s="40" t="str">
        <f t="shared" si="8"/>
        <v/>
      </c>
      <c r="B269" s="124"/>
      <c r="C269" s="125"/>
      <c r="D269" s="122"/>
      <c r="E269" s="123" t="s">
        <v>92</v>
      </c>
      <c r="F269" s="53" t="s">
        <v>562</v>
      </c>
      <c r="G269" s="52"/>
    </row>
    <row r="270" spans="1:7" x14ac:dyDescent="0.2">
      <c r="A270" s="40" t="str">
        <f t="shared" si="8"/>
        <v/>
      </c>
      <c r="B270" s="124"/>
      <c r="C270" s="125"/>
      <c r="D270" s="122"/>
      <c r="E270" s="123" t="s">
        <v>92</v>
      </c>
      <c r="F270" s="53" t="s">
        <v>563</v>
      </c>
      <c r="G270" s="52"/>
    </row>
    <row r="271" spans="1:7" x14ac:dyDescent="0.2">
      <c r="A271" s="40" t="str">
        <f t="shared" si="8"/>
        <v/>
      </c>
      <c r="B271" s="124"/>
      <c r="C271" s="125"/>
      <c r="D271" s="122"/>
      <c r="E271" s="123" t="s">
        <v>92</v>
      </c>
      <c r="F271" s="53" t="s">
        <v>183</v>
      </c>
      <c r="G271" s="52"/>
    </row>
    <row r="272" spans="1:7" x14ac:dyDescent="0.2">
      <c r="A272" s="40" t="str">
        <f t="shared" si="8"/>
        <v/>
      </c>
      <c r="B272" s="124"/>
      <c r="C272" s="125"/>
      <c r="D272" s="122"/>
      <c r="E272" s="123" t="s">
        <v>93</v>
      </c>
      <c r="F272" s="53" t="s">
        <v>184</v>
      </c>
      <c r="G272" s="52"/>
    </row>
    <row r="273" spans="1:7" x14ac:dyDescent="0.2">
      <c r="A273" s="40" t="str">
        <f t="shared" si="8"/>
        <v/>
      </c>
      <c r="B273" s="124"/>
      <c r="C273" s="125"/>
      <c r="D273" s="122"/>
      <c r="E273" s="552" t="s">
        <v>93</v>
      </c>
      <c r="F273" s="53" t="s">
        <v>185</v>
      </c>
      <c r="G273" s="52"/>
    </row>
    <row r="274" spans="1:7" x14ac:dyDescent="0.2">
      <c r="A274" s="40" t="str">
        <f t="shared" si="8"/>
        <v/>
      </c>
      <c r="B274" s="124"/>
      <c r="C274" s="125"/>
      <c r="D274" s="122"/>
      <c r="E274" s="552" t="s">
        <v>93</v>
      </c>
      <c r="F274" s="53" t="s">
        <v>186</v>
      </c>
      <c r="G274" s="52"/>
    </row>
    <row r="275" spans="1:7" x14ac:dyDescent="0.2">
      <c r="A275" s="40" t="str">
        <f t="shared" si="8"/>
        <v/>
      </c>
      <c r="B275" s="124"/>
      <c r="C275" s="125"/>
      <c r="D275" s="122"/>
      <c r="E275" s="552" t="s">
        <v>93</v>
      </c>
      <c r="F275" s="53" t="s">
        <v>187</v>
      </c>
      <c r="G275" s="52"/>
    </row>
    <row r="276" spans="1:7" x14ac:dyDescent="0.2">
      <c r="A276" s="40" t="str">
        <f t="shared" si="8"/>
        <v/>
      </c>
      <c r="B276" s="124"/>
      <c r="C276" s="125"/>
      <c r="D276" s="122"/>
      <c r="E276" s="552" t="s">
        <v>93</v>
      </c>
      <c r="F276" s="53" t="s">
        <v>188</v>
      </c>
    </row>
    <row r="277" spans="1:7" x14ac:dyDescent="0.2">
      <c r="A277" s="40" t="str">
        <f t="shared" si="8"/>
        <v/>
      </c>
      <c r="B277" s="124"/>
      <c r="C277" s="125"/>
      <c r="D277" s="122"/>
      <c r="E277" s="552" t="s">
        <v>93</v>
      </c>
      <c r="F277" s="53" t="s">
        <v>189</v>
      </c>
    </row>
    <row r="278" spans="1:7" x14ac:dyDescent="0.2">
      <c r="A278" s="40" t="str">
        <f t="shared" si="8"/>
        <v/>
      </c>
      <c r="B278" s="124"/>
      <c r="C278" s="125"/>
      <c r="D278" s="122"/>
      <c r="E278" s="552" t="s">
        <v>93</v>
      </c>
      <c r="F278" s="53" t="s">
        <v>190</v>
      </c>
    </row>
    <row r="279" spans="1:7" x14ac:dyDescent="0.2">
      <c r="A279" s="40" t="str">
        <f t="shared" si="8"/>
        <v/>
      </c>
      <c r="B279" s="124"/>
      <c r="C279" s="125"/>
      <c r="D279" s="122"/>
      <c r="E279" s="552" t="s">
        <v>93</v>
      </c>
      <c r="F279" s="53" t="s">
        <v>191</v>
      </c>
    </row>
    <row r="280" spans="1:7" x14ac:dyDescent="0.2">
      <c r="A280" s="40" t="str">
        <f t="shared" si="8"/>
        <v/>
      </c>
      <c r="B280" s="550"/>
      <c r="C280" s="551"/>
      <c r="D280" s="122"/>
      <c r="E280" s="552" t="s">
        <v>93</v>
      </c>
      <c r="F280" s="53" t="s">
        <v>192</v>
      </c>
    </row>
    <row r="281" spans="1:7" x14ac:dyDescent="0.2">
      <c r="A281" s="40" t="str">
        <f t="shared" si="8"/>
        <v/>
      </c>
      <c r="B281" s="550"/>
      <c r="C281" s="551"/>
      <c r="D281" s="122"/>
      <c r="E281" s="552" t="s">
        <v>93</v>
      </c>
      <c r="F281" s="53" t="s">
        <v>193</v>
      </c>
    </row>
    <row r="282" spans="1:7" x14ac:dyDescent="0.2">
      <c r="A282" s="40" t="str">
        <f t="shared" si="8"/>
        <v/>
      </c>
      <c r="B282" s="550"/>
      <c r="C282" s="551"/>
      <c r="D282" s="122"/>
      <c r="E282" s="552" t="s">
        <v>93</v>
      </c>
      <c r="F282" s="53" t="s">
        <v>194</v>
      </c>
    </row>
    <row r="283" spans="1:7" x14ac:dyDescent="0.2">
      <c r="A283" s="40" t="str">
        <f t="shared" si="8"/>
        <v/>
      </c>
      <c r="B283" s="550"/>
      <c r="C283" s="551"/>
      <c r="D283" s="122"/>
      <c r="E283" s="552" t="s">
        <v>93</v>
      </c>
      <c r="F283" s="53" t="s">
        <v>195</v>
      </c>
    </row>
    <row r="284" spans="1:7" x14ac:dyDescent="0.2">
      <c r="A284" s="40" t="str">
        <f t="shared" si="8"/>
        <v/>
      </c>
      <c r="B284" s="550"/>
      <c r="C284" s="551"/>
      <c r="D284" s="122"/>
      <c r="E284" s="552"/>
      <c r="F284" s="53" t="s">
        <v>244</v>
      </c>
    </row>
    <row r="285" spans="1:7" x14ac:dyDescent="0.2">
      <c r="A285" s="40" t="str">
        <f t="shared" si="8"/>
        <v/>
      </c>
      <c r="B285" s="550"/>
      <c r="C285" s="551"/>
      <c r="D285" s="122"/>
      <c r="E285" s="552"/>
      <c r="F285" s="53" t="s">
        <v>245</v>
      </c>
    </row>
    <row r="286" spans="1:7" x14ac:dyDescent="0.2">
      <c r="A286" s="40" t="str">
        <f t="shared" si="8"/>
        <v/>
      </c>
      <c r="B286" s="550"/>
      <c r="C286" s="551"/>
      <c r="D286" s="122"/>
      <c r="E286" s="552"/>
      <c r="F286" s="53" t="s">
        <v>248</v>
      </c>
    </row>
    <row r="287" spans="1:7" x14ac:dyDescent="0.2">
      <c r="A287" s="40" t="str">
        <f t="shared" si="8"/>
        <v/>
      </c>
      <c r="B287" s="550"/>
      <c r="C287" s="551"/>
      <c r="D287" s="122"/>
      <c r="E287" s="552"/>
      <c r="F287" s="53"/>
    </row>
    <row r="288" spans="1:7" ht="15" thickBot="1" x14ac:dyDescent="0.25">
      <c r="A288" s="41" t="str">
        <f t="shared" si="8"/>
        <v>qr-</v>
      </c>
      <c r="B288" s="555" t="s">
        <v>1</v>
      </c>
      <c r="C288" s="556" t="s">
        <v>1</v>
      </c>
      <c r="D288" s="900"/>
      <c r="E288" s="557" t="s">
        <v>147</v>
      </c>
      <c r="F288" s="54"/>
    </row>
    <row r="289" spans="1:6" x14ac:dyDescent="0.2">
      <c r="A289" s="38"/>
      <c r="B289" s="36"/>
      <c r="C289" s="55"/>
      <c r="D289" s="36"/>
      <c r="E289" s="36"/>
      <c r="F289" s="54"/>
    </row>
    <row r="290" spans="1:6" ht="15" thickBot="1" x14ac:dyDescent="0.25">
      <c r="A290" s="38"/>
      <c r="B290" s="36"/>
      <c r="C290" s="56"/>
      <c r="D290" s="36"/>
      <c r="E290" s="36"/>
      <c r="F290" s="54"/>
    </row>
    <row r="291" spans="1:6" x14ac:dyDescent="0.2">
      <c r="A291" s="1824" t="s">
        <v>0</v>
      </c>
      <c r="B291" s="1825"/>
      <c r="C291" s="35" t="str">
        <f>IF(ISBLANK(List!$F$16),"",List!$F$16)</f>
        <v>-</v>
      </c>
      <c r="D291" s="38" t="str">
        <f>IF(ISBLANK(List!$H$16),"",List!$H$16)</f>
        <v>st</v>
      </c>
      <c r="E291" s="44"/>
      <c r="F291" s="45" t="s">
        <v>478</v>
      </c>
    </row>
    <row r="292" spans="1:6" ht="15" thickBot="1" x14ac:dyDescent="0.25">
      <c r="A292" s="1826" t="s">
        <v>508</v>
      </c>
      <c r="B292" s="1827"/>
      <c r="C292" s="46" t="str">
        <f>IF(ISBLANK(List!$G$16),"",List!$G$16)</f>
        <v>-</v>
      </c>
      <c r="D292" s="39"/>
      <c r="E292" s="38"/>
      <c r="F292" s="47"/>
    </row>
    <row r="293" spans="1:6" ht="15" thickBot="1" x14ac:dyDescent="0.25">
      <c r="A293" s="48" t="s">
        <v>463</v>
      </c>
      <c r="B293" s="49" t="s">
        <v>464</v>
      </c>
      <c r="C293" s="50" t="s">
        <v>465</v>
      </c>
      <c r="D293" s="49" t="s">
        <v>466</v>
      </c>
      <c r="E293" s="51" t="s">
        <v>467</v>
      </c>
      <c r="F293" s="44"/>
    </row>
    <row r="294" spans="1:6" x14ac:dyDescent="0.2">
      <c r="A294" s="60" t="str">
        <f>IF(B294="","",$D$291&amp;B294)</f>
        <v/>
      </c>
      <c r="B294" s="124"/>
      <c r="C294" s="125"/>
      <c r="D294" s="122"/>
      <c r="E294" s="123" t="s">
        <v>13</v>
      </c>
      <c r="F294" s="53" t="s">
        <v>174</v>
      </c>
    </row>
    <row r="295" spans="1:6" x14ac:dyDescent="0.2">
      <c r="A295" s="40" t="str">
        <f t="shared" ref="A295:A320" si="9">IF(B295="","",$D$291&amp;B295)</f>
        <v/>
      </c>
      <c r="B295" s="124"/>
      <c r="C295" s="125"/>
      <c r="D295" s="122"/>
      <c r="E295" s="123" t="s">
        <v>13</v>
      </c>
      <c r="F295" s="53" t="s">
        <v>175</v>
      </c>
    </row>
    <row r="296" spans="1:6" x14ac:dyDescent="0.2">
      <c r="A296" s="40" t="str">
        <f t="shared" si="9"/>
        <v/>
      </c>
      <c r="B296" s="124"/>
      <c r="C296" s="125"/>
      <c r="D296" s="122" t="s">
        <v>1160</v>
      </c>
      <c r="E296" s="123" t="s">
        <v>92</v>
      </c>
      <c r="F296" s="53" t="s">
        <v>176</v>
      </c>
    </row>
    <row r="297" spans="1:6" x14ac:dyDescent="0.2">
      <c r="A297" s="40" t="str">
        <f t="shared" si="9"/>
        <v/>
      </c>
      <c r="B297" s="124"/>
      <c r="C297" s="125"/>
      <c r="D297" s="122" t="s">
        <v>1159</v>
      </c>
      <c r="E297" s="123" t="s">
        <v>92</v>
      </c>
      <c r="F297" s="53" t="s">
        <v>177</v>
      </c>
    </row>
    <row r="298" spans="1:6" x14ac:dyDescent="0.2">
      <c r="A298" s="40" t="str">
        <f t="shared" si="9"/>
        <v/>
      </c>
      <c r="B298" s="124"/>
      <c r="C298" s="125"/>
      <c r="D298" s="122" t="s">
        <v>1159</v>
      </c>
      <c r="E298" s="123" t="s">
        <v>92</v>
      </c>
      <c r="F298" s="53" t="s">
        <v>178</v>
      </c>
    </row>
    <row r="299" spans="1:6" x14ac:dyDescent="0.2">
      <c r="A299" s="40" t="str">
        <f t="shared" si="9"/>
        <v/>
      </c>
      <c r="B299" s="124"/>
      <c r="C299" s="125"/>
      <c r="D299" s="122"/>
      <c r="E299" s="123" t="s">
        <v>92</v>
      </c>
      <c r="F299" s="53" t="s">
        <v>179</v>
      </c>
    </row>
    <row r="300" spans="1:6" x14ac:dyDescent="0.2">
      <c r="A300" s="40" t="str">
        <f t="shared" si="9"/>
        <v/>
      </c>
      <c r="B300" s="124"/>
      <c r="C300" s="125"/>
      <c r="D300" s="122"/>
      <c r="E300" s="123" t="s">
        <v>92</v>
      </c>
      <c r="F300" s="53" t="s">
        <v>180</v>
      </c>
    </row>
    <row r="301" spans="1:6" x14ac:dyDescent="0.2">
      <c r="A301" s="40" t="str">
        <f t="shared" si="9"/>
        <v/>
      </c>
      <c r="B301" s="124"/>
      <c r="C301" s="125"/>
      <c r="D301" s="122"/>
      <c r="E301" s="123" t="s">
        <v>92</v>
      </c>
      <c r="F301" s="53" t="s">
        <v>181</v>
      </c>
    </row>
    <row r="302" spans="1:6" x14ac:dyDescent="0.2">
      <c r="A302" s="40" t="str">
        <f t="shared" si="9"/>
        <v/>
      </c>
      <c r="B302" s="124"/>
      <c r="C302" s="125"/>
      <c r="D302" s="122"/>
      <c r="E302" s="123" t="s">
        <v>92</v>
      </c>
      <c r="F302" s="53" t="s">
        <v>182</v>
      </c>
    </row>
    <row r="303" spans="1:6" x14ac:dyDescent="0.2">
      <c r="A303" s="40" t="str">
        <f t="shared" si="9"/>
        <v/>
      </c>
      <c r="B303" s="124"/>
      <c r="C303" s="125"/>
      <c r="D303" s="122"/>
      <c r="E303" s="123" t="s">
        <v>92</v>
      </c>
      <c r="F303" s="53" t="s">
        <v>183</v>
      </c>
    </row>
    <row r="304" spans="1:6" x14ac:dyDescent="0.2">
      <c r="A304" s="40" t="str">
        <f t="shared" si="9"/>
        <v/>
      </c>
      <c r="B304" s="124"/>
      <c r="C304" s="125"/>
      <c r="D304" s="122"/>
      <c r="E304" s="123" t="s">
        <v>93</v>
      </c>
      <c r="F304" s="53" t="s">
        <v>184</v>
      </c>
    </row>
    <row r="305" spans="1:6" x14ac:dyDescent="0.2">
      <c r="A305" s="40" t="str">
        <f t="shared" si="9"/>
        <v/>
      </c>
      <c r="B305" s="124"/>
      <c r="C305" s="125"/>
      <c r="D305" s="122"/>
      <c r="E305" s="552" t="s">
        <v>93</v>
      </c>
      <c r="F305" s="53" t="s">
        <v>185</v>
      </c>
    </row>
    <row r="306" spans="1:6" x14ac:dyDescent="0.2">
      <c r="A306" s="40" t="str">
        <f t="shared" si="9"/>
        <v/>
      </c>
      <c r="B306" s="124"/>
      <c r="C306" s="125"/>
      <c r="D306" s="122"/>
      <c r="E306" s="552" t="s">
        <v>93</v>
      </c>
      <c r="F306" s="53" t="s">
        <v>186</v>
      </c>
    </row>
    <row r="307" spans="1:6" x14ac:dyDescent="0.2">
      <c r="A307" s="40" t="str">
        <f t="shared" si="9"/>
        <v/>
      </c>
      <c r="B307" s="124"/>
      <c r="C307" s="125"/>
      <c r="D307" s="122"/>
      <c r="E307" s="552" t="s">
        <v>93</v>
      </c>
      <c r="F307" s="53" t="s">
        <v>187</v>
      </c>
    </row>
    <row r="308" spans="1:6" x14ac:dyDescent="0.2">
      <c r="A308" s="40" t="str">
        <f t="shared" si="9"/>
        <v/>
      </c>
      <c r="B308" s="124"/>
      <c r="C308" s="125"/>
      <c r="D308" s="122"/>
      <c r="E308" s="552" t="s">
        <v>93</v>
      </c>
      <c r="F308" s="53" t="s">
        <v>188</v>
      </c>
    </row>
    <row r="309" spans="1:6" x14ac:dyDescent="0.2">
      <c r="A309" s="40" t="str">
        <f t="shared" si="9"/>
        <v/>
      </c>
      <c r="B309" s="124"/>
      <c r="C309" s="125"/>
      <c r="D309" s="122"/>
      <c r="E309" s="552" t="s">
        <v>93</v>
      </c>
      <c r="F309" s="53" t="s">
        <v>189</v>
      </c>
    </row>
    <row r="310" spans="1:6" x14ac:dyDescent="0.2">
      <c r="A310" s="40" t="str">
        <f t="shared" si="9"/>
        <v/>
      </c>
      <c r="B310" s="124"/>
      <c r="C310" s="125"/>
      <c r="D310" s="122"/>
      <c r="E310" s="552" t="s">
        <v>93</v>
      </c>
      <c r="F310" s="53" t="s">
        <v>190</v>
      </c>
    </row>
    <row r="311" spans="1:6" x14ac:dyDescent="0.2">
      <c r="A311" s="40" t="str">
        <f t="shared" si="9"/>
        <v/>
      </c>
      <c r="B311" s="124"/>
      <c r="C311" s="125"/>
      <c r="D311" s="122"/>
      <c r="E311" s="552" t="s">
        <v>93</v>
      </c>
      <c r="F311" s="53" t="s">
        <v>191</v>
      </c>
    </row>
    <row r="312" spans="1:6" x14ac:dyDescent="0.2">
      <c r="A312" s="40" t="str">
        <f t="shared" si="9"/>
        <v/>
      </c>
      <c r="B312" s="124"/>
      <c r="C312" s="125"/>
      <c r="D312" s="122"/>
      <c r="E312" s="552" t="s">
        <v>93</v>
      </c>
      <c r="F312" s="53" t="s">
        <v>192</v>
      </c>
    </row>
    <row r="313" spans="1:6" x14ac:dyDescent="0.2">
      <c r="A313" s="40" t="str">
        <f t="shared" si="9"/>
        <v/>
      </c>
      <c r="B313" s="124"/>
      <c r="C313" s="125"/>
      <c r="D313" s="122"/>
      <c r="E313" s="552" t="s">
        <v>93</v>
      </c>
      <c r="F313" s="53" t="s">
        <v>193</v>
      </c>
    </row>
    <row r="314" spans="1:6" x14ac:dyDescent="0.2">
      <c r="A314" s="40" t="str">
        <f t="shared" si="9"/>
        <v/>
      </c>
      <c r="B314" s="124"/>
      <c r="C314" s="125"/>
      <c r="D314" s="122"/>
      <c r="E314" s="552" t="s">
        <v>93</v>
      </c>
      <c r="F314" s="53" t="s">
        <v>194</v>
      </c>
    </row>
    <row r="315" spans="1:6" x14ac:dyDescent="0.2">
      <c r="A315" s="40" t="str">
        <f t="shared" si="9"/>
        <v/>
      </c>
      <c r="B315" s="124"/>
      <c r="C315" s="125"/>
      <c r="D315" s="122"/>
      <c r="E315" s="552" t="s">
        <v>93</v>
      </c>
      <c r="F315" s="53" t="s">
        <v>195</v>
      </c>
    </row>
    <row r="316" spans="1:6" x14ac:dyDescent="0.2">
      <c r="A316" s="40" t="str">
        <f t="shared" si="9"/>
        <v/>
      </c>
      <c r="B316" s="550"/>
      <c r="C316" s="551"/>
      <c r="D316" s="122"/>
      <c r="E316" s="552"/>
      <c r="F316" s="53" t="s">
        <v>244</v>
      </c>
    </row>
    <row r="317" spans="1:6" x14ac:dyDescent="0.2">
      <c r="A317" s="40" t="str">
        <f t="shared" si="9"/>
        <v/>
      </c>
      <c r="B317" s="550"/>
      <c r="C317" s="551"/>
      <c r="D317" s="122"/>
      <c r="E317" s="552"/>
      <c r="F317" s="53" t="s">
        <v>245</v>
      </c>
    </row>
    <row r="318" spans="1:6" x14ac:dyDescent="0.2">
      <c r="A318" s="40" t="str">
        <f t="shared" si="9"/>
        <v/>
      </c>
      <c r="B318" s="550"/>
      <c r="C318" s="551"/>
      <c r="D318" s="122"/>
      <c r="E318" s="552"/>
      <c r="F318" s="53" t="s">
        <v>248</v>
      </c>
    </row>
    <row r="319" spans="1:6" x14ac:dyDescent="0.2">
      <c r="A319" s="40" t="str">
        <f t="shared" si="9"/>
        <v/>
      </c>
      <c r="B319" s="550"/>
      <c r="C319" s="551"/>
      <c r="D319" s="122"/>
      <c r="E319" s="552"/>
      <c r="F319" s="53"/>
    </row>
    <row r="320" spans="1:6" ht="15" thickBot="1" x14ac:dyDescent="0.25">
      <c r="A320" s="41" t="str">
        <f t="shared" si="9"/>
        <v>st-</v>
      </c>
      <c r="B320" s="555" t="s">
        <v>1</v>
      </c>
      <c r="C320" s="556" t="s">
        <v>1</v>
      </c>
      <c r="D320" s="900"/>
      <c r="E320" s="557" t="s">
        <v>147</v>
      </c>
      <c r="F320" s="54"/>
    </row>
    <row r="322" spans="1:6" ht="15" thickBot="1" x14ac:dyDescent="0.25"/>
    <row r="323" spans="1:6" x14ac:dyDescent="0.2">
      <c r="A323" s="1824" t="s">
        <v>0</v>
      </c>
      <c r="B323" s="1825"/>
      <c r="C323" s="35" t="str">
        <f>IF(ISBLANK(List!$F$17),"",List!$F$17)</f>
        <v>-</v>
      </c>
      <c r="D323" s="38" t="str">
        <f>IF(ISBLANK(List!$H$17),"",List!$H$17)</f>
        <v>uv</v>
      </c>
      <c r="E323" s="44"/>
      <c r="F323" s="45" t="s">
        <v>479</v>
      </c>
    </row>
    <row r="324" spans="1:6" ht="15" thickBot="1" x14ac:dyDescent="0.25">
      <c r="A324" s="1826" t="s">
        <v>508</v>
      </c>
      <c r="B324" s="1827"/>
      <c r="C324" s="46" t="str">
        <f>IF(ISBLANK(List!$G$17),"",List!$G$17)</f>
        <v>-</v>
      </c>
      <c r="D324" s="39"/>
      <c r="E324" s="38"/>
      <c r="F324" s="47"/>
    </row>
    <row r="325" spans="1:6" ht="15" thickBot="1" x14ac:dyDescent="0.25">
      <c r="A325" s="48" t="s">
        <v>463</v>
      </c>
      <c r="B325" s="49" t="s">
        <v>464</v>
      </c>
      <c r="C325" s="50" t="s">
        <v>465</v>
      </c>
      <c r="D325" s="49" t="s">
        <v>466</v>
      </c>
      <c r="E325" s="51" t="s">
        <v>467</v>
      </c>
      <c r="F325" s="44"/>
    </row>
    <row r="326" spans="1:6" x14ac:dyDescent="0.2">
      <c r="A326" s="60" t="str">
        <f>IF(B326="","",$D$323&amp;B326)</f>
        <v/>
      </c>
      <c r="B326" s="124"/>
      <c r="C326" s="125"/>
      <c r="D326" s="122"/>
      <c r="E326" s="123" t="s">
        <v>13</v>
      </c>
      <c r="F326" s="53" t="s">
        <v>174</v>
      </c>
    </row>
    <row r="327" spans="1:6" x14ac:dyDescent="0.2">
      <c r="A327" s="40" t="str">
        <f>IF(B327="","",$D$323&amp;B327)</f>
        <v/>
      </c>
      <c r="B327" s="124"/>
      <c r="C327" s="125"/>
      <c r="D327" s="122"/>
      <c r="E327" s="123" t="s">
        <v>13</v>
      </c>
      <c r="F327" s="53" t="s">
        <v>175</v>
      </c>
    </row>
    <row r="328" spans="1:6" x14ac:dyDescent="0.2">
      <c r="A328" s="40" t="str">
        <f t="shared" ref="A328:A352" si="10">IF(B328="","",$D$323&amp;B328)</f>
        <v/>
      </c>
      <c r="B328" s="124"/>
      <c r="C328" s="125"/>
      <c r="D328" s="122" t="s">
        <v>1160</v>
      </c>
      <c r="E328" s="123" t="s">
        <v>92</v>
      </c>
      <c r="F328" s="53" t="s">
        <v>176</v>
      </c>
    </row>
    <row r="329" spans="1:6" x14ac:dyDescent="0.2">
      <c r="A329" s="40" t="str">
        <f t="shared" si="10"/>
        <v/>
      </c>
      <c r="B329" s="124"/>
      <c r="C329" s="125"/>
      <c r="D329" s="122" t="s">
        <v>1159</v>
      </c>
      <c r="E329" s="123" t="s">
        <v>92</v>
      </c>
      <c r="F329" s="53" t="s">
        <v>177</v>
      </c>
    </row>
    <row r="330" spans="1:6" x14ac:dyDescent="0.2">
      <c r="A330" s="40" t="str">
        <f t="shared" si="10"/>
        <v/>
      </c>
      <c r="B330" s="124"/>
      <c r="C330" s="125"/>
      <c r="D330" s="122" t="s">
        <v>1159</v>
      </c>
      <c r="E330" s="123" t="s">
        <v>92</v>
      </c>
      <c r="F330" s="53" t="s">
        <v>178</v>
      </c>
    </row>
    <row r="331" spans="1:6" x14ac:dyDescent="0.2">
      <c r="A331" s="40" t="str">
        <f t="shared" si="10"/>
        <v/>
      </c>
      <c r="B331" s="124"/>
      <c r="C331" s="125"/>
      <c r="D331" s="122"/>
      <c r="E331" s="123" t="s">
        <v>92</v>
      </c>
      <c r="F331" s="53" t="s">
        <v>179</v>
      </c>
    </row>
    <row r="332" spans="1:6" x14ac:dyDescent="0.2">
      <c r="A332" s="40" t="str">
        <f t="shared" si="10"/>
        <v/>
      </c>
      <c r="B332" s="124"/>
      <c r="C332" s="125"/>
      <c r="D332" s="122"/>
      <c r="E332" s="123" t="s">
        <v>92</v>
      </c>
      <c r="F332" s="53" t="s">
        <v>180</v>
      </c>
    </row>
    <row r="333" spans="1:6" x14ac:dyDescent="0.2">
      <c r="A333" s="40" t="str">
        <f t="shared" si="10"/>
        <v/>
      </c>
      <c r="B333" s="124"/>
      <c r="C333" s="125"/>
      <c r="D333" s="122"/>
      <c r="E333" s="123" t="s">
        <v>92</v>
      </c>
      <c r="F333" s="53" t="s">
        <v>181</v>
      </c>
    </row>
    <row r="334" spans="1:6" x14ac:dyDescent="0.2">
      <c r="A334" s="40" t="str">
        <f t="shared" si="10"/>
        <v/>
      </c>
      <c r="B334" s="124"/>
      <c r="C334" s="125"/>
      <c r="D334" s="122"/>
      <c r="E334" s="123" t="s">
        <v>92</v>
      </c>
      <c r="F334" s="53" t="s">
        <v>182</v>
      </c>
    </row>
    <row r="335" spans="1:6" x14ac:dyDescent="0.2">
      <c r="A335" s="40" t="str">
        <f t="shared" si="10"/>
        <v/>
      </c>
      <c r="B335" s="124"/>
      <c r="C335" s="125"/>
      <c r="D335" s="122"/>
      <c r="E335" s="123" t="s">
        <v>92</v>
      </c>
      <c r="F335" s="53" t="s">
        <v>183</v>
      </c>
    </row>
    <row r="336" spans="1:6" x14ac:dyDescent="0.2">
      <c r="A336" s="40" t="str">
        <f t="shared" si="10"/>
        <v/>
      </c>
      <c r="B336" s="124"/>
      <c r="C336" s="125"/>
      <c r="D336" s="122"/>
      <c r="E336" s="123" t="s">
        <v>93</v>
      </c>
      <c r="F336" s="53" t="s">
        <v>184</v>
      </c>
    </row>
    <row r="337" spans="1:6" x14ac:dyDescent="0.2">
      <c r="A337" s="40" t="str">
        <f t="shared" si="10"/>
        <v/>
      </c>
      <c r="B337" s="124"/>
      <c r="C337" s="125"/>
      <c r="D337" s="122"/>
      <c r="E337" s="552" t="s">
        <v>93</v>
      </c>
      <c r="F337" s="53" t="s">
        <v>185</v>
      </c>
    </row>
    <row r="338" spans="1:6" x14ac:dyDescent="0.2">
      <c r="A338" s="40" t="str">
        <f t="shared" si="10"/>
        <v/>
      </c>
      <c r="B338" s="124"/>
      <c r="C338" s="125"/>
      <c r="D338" s="122"/>
      <c r="E338" s="552" t="s">
        <v>93</v>
      </c>
      <c r="F338" s="53" t="s">
        <v>186</v>
      </c>
    </row>
    <row r="339" spans="1:6" x14ac:dyDescent="0.2">
      <c r="A339" s="40" t="str">
        <f t="shared" si="10"/>
        <v/>
      </c>
      <c r="B339" s="124"/>
      <c r="C339" s="125"/>
      <c r="D339" s="122"/>
      <c r="E339" s="552" t="s">
        <v>93</v>
      </c>
      <c r="F339" s="53" t="s">
        <v>187</v>
      </c>
    </row>
    <row r="340" spans="1:6" x14ac:dyDescent="0.2">
      <c r="A340" s="40" t="str">
        <f t="shared" si="10"/>
        <v/>
      </c>
      <c r="B340" s="124"/>
      <c r="C340" s="125"/>
      <c r="D340" s="122"/>
      <c r="E340" s="552" t="s">
        <v>93</v>
      </c>
      <c r="F340" s="53" t="s">
        <v>188</v>
      </c>
    </row>
    <row r="341" spans="1:6" x14ac:dyDescent="0.2">
      <c r="A341" s="40" t="str">
        <f t="shared" si="10"/>
        <v/>
      </c>
      <c r="B341" s="124"/>
      <c r="C341" s="125"/>
      <c r="D341" s="122"/>
      <c r="E341" s="552" t="s">
        <v>93</v>
      </c>
      <c r="F341" s="53" t="s">
        <v>189</v>
      </c>
    </row>
    <row r="342" spans="1:6" x14ac:dyDescent="0.2">
      <c r="A342" s="40" t="str">
        <f t="shared" si="10"/>
        <v/>
      </c>
      <c r="B342" s="124"/>
      <c r="C342" s="125"/>
      <c r="D342" s="122"/>
      <c r="E342" s="552" t="s">
        <v>93</v>
      </c>
      <c r="F342" s="53" t="s">
        <v>190</v>
      </c>
    </row>
    <row r="343" spans="1:6" x14ac:dyDescent="0.2">
      <c r="A343" s="40" t="str">
        <f t="shared" si="10"/>
        <v/>
      </c>
      <c r="B343" s="124"/>
      <c r="C343" s="125"/>
      <c r="D343" s="122"/>
      <c r="E343" s="552" t="s">
        <v>93</v>
      </c>
      <c r="F343" s="53" t="s">
        <v>191</v>
      </c>
    </row>
    <row r="344" spans="1:6" x14ac:dyDescent="0.2">
      <c r="A344" s="40" t="str">
        <f t="shared" si="10"/>
        <v/>
      </c>
      <c r="B344" s="124"/>
      <c r="C344" s="125"/>
      <c r="D344" s="122"/>
      <c r="E344" s="552" t="s">
        <v>93</v>
      </c>
      <c r="F344" s="53" t="s">
        <v>192</v>
      </c>
    </row>
    <row r="345" spans="1:6" x14ac:dyDescent="0.2">
      <c r="A345" s="40" t="str">
        <f t="shared" si="10"/>
        <v/>
      </c>
      <c r="B345" s="124"/>
      <c r="C345" s="125"/>
      <c r="D345" s="122"/>
      <c r="E345" s="552" t="s">
        <v>93</v>
      </c>
      <c r="F345" s="53" t="s">
        <v>193</v>
      </c>
    </row>
    <row r="346" spans="1:6" x14ac:dyDescent="0.2">
      <c r="A346" s="40" t="str">
        <f t="shared" si="10"/>
        <v/>
      </c>
      <c r="B346" s="124"/>
      <c r="C346" s="125"/>
      <c r="D346" s="122"/>
      <c r="E346" s="552" t="s">
        <v>93</v>
      </c>
      <c r="F346" s="53" t="s">
        <v>194</v>
      </c>
    </row>
    <row r="347" spans="1:6" x14ac:dyDescent="0.2">
      <c r="A347" s="40" t="str">
        <f t="shared" si="10"/>
        <v/>
      </c>
      <c r="B347" s="124"/>
      <c r="C347" s="125"/>
      <c r="D347" s="122"/>
      <c r="E347" s="552" t="s">
        <v>93</v>
      </c>
      <c r="F347" s="53" t="s">
        <v>195</v>
      </c>
    </row>
    <row r="348" spans="1:6" x14ac:dyDescent="0.2">
      <c r="A348" s="40" t="str">
        <f t="shared" si="10"/>
        <v/>
      </c>
      <c r="B348" s="550"/>
      <c r="C348" s="551"/>
      <c r="D348" s="122"/>
      <c r="E348" s="552"/>
      <c r="F348" s="53" t="s">
        <v>244</v>
      </c>
    </row>
    <row r="349" spans="1:6" x14ac:dyDescent="0.2">
      <c r="A349" s="40" t="str">
        <f t="shared" si="10"/>
        <v/>
      </c>
      <c r="B349" s="550"/>
      <c r="C349" s="551"/>
      <c r="D349" s="122"/>
      <c r="E349" s="552"/>
      <c r="F349" s="53" t="s">
        <v>245</v>
      </c>
    </row>
    <row r="350" spans="1:6" x14ac:dyDescent="0.2">
      <c r="A350" s="40" t="str">
        <f t="shared" si="10"/>
        <v/>
      </c>
      <c r="B350" s="550"/>
      <c r="C350" s="551"/>
      <c r="D350" s="122"/>
      <c r="E350" s="552"/>
      <c r="F350" s="53" t="s">
        <v>248</v>
      </c>
    </row>
    <row r="351" spans="1:6" x14ac:dyDescent="0.2">
      <c r="A351" s="40" t="str">
        <f t="shared" si="10"/>
        <v/>
      </c>
      <c r="B351" s="550"/>
      <c r="C351" s="551"/>
      <c r="D351" s="122"/>
      <c r="E351" s="552"/>
      <c r="F351" s="53"/>
    </row>
    <row r="352" spans="1:6" ht="15" thickBot="1" x14ac:dyDescent="0.25">
      <c r="A352" s="41" t="str">
        <f t="shared" si="10"/>
        <v>uv-</v>
      </c>
      <c r="B352" s="555" t="s">
        <v>1</v>
      </c>
      <c r="C352" s="556" t="s">
        <v>1</v>
      </c>
      <c r="D352" s="900"/>
      <c r="E352" s="557" t="s">
        <v>147</v>
      </c>
      <c r="F352" s="54"/>
    </row>
    <row r="353" spans="1:6" x14ac:dyDescent="0.2">
      <c r="A353" s="38"/>
      <c r="B353" s="36"/>
      <c r="C353" s="55"/>
      <c r="D353" s="36"/>
      <c r="E353" s="36"/>
      <c r="F353" s="54"/>
    </row>
    <row r="354" spans="1:6" ht="15" thickBot="1" x14ac:dyDescent="0.25">
      <c r="A354" s="38"/>
      <c r="B354" s="36"/>
      <c r="C354" s="56"/>
      <c r="D354" s="36"/>
      <c r="E354" s="36"/>
      <c r="F354" s="54"/>
    </row>
    <row r="355" spans="1:6" x14ac:dyDescent="0.2">
      <c r="A355" s="1824" t="s">
        <v>0</v>
      </c>
      <c r="B355" s="1825"/>
      <c r="C355" s="35" t="str">
        <f>IF(ISBLANK(List!$F$18),"",List!$F$18)</f>
        <v>-</v>
      </c>
      <c r="D355" s="38" t="str">
        <f>IF(ISBLANK(List!$H$18),"",List!$H$18)</f>
        <v>wx</v>
      </c>
      <c r="E355" s="44"/>
      <c r="F355" s="45" t="s">
        <v>480</v>
      </c>
    </row>
    <row r="356" spans="1:6" ht="15" thickBot="1" x14ac:dyDescent="0.25">
      <c r="A356" s="1826" t="s">
        <v>508</v>
      </c>
      <c r="B356" s="1827"/>
      <c r="C356" s="46" t="str">
        <f>IF(ISBLANK(List!$G$18),"",List!$G$18)</f>
        <v>-</v>
      </c>
      <c r="D356" s="39"/>
      <c r="E356" s="38"/>
      <c r="F356" s="47"/>
    </row>
    <row r="357" spans="1:6" ht="15" thickBot="1" x14ac:dyDescent="0.25">
      <c r="A357" s="48" t="s">
        <v>463</v>
      </c>
      <c r="B357" s="49" t="s">
        <v>464</v>
      </c>
      <c r="C357" s="50" t="s">
        <v>465</v>
      </c>
      <c r="D357" s="49" t="s">
        <v>466</v>
      </c>
      <c r="E357" s="51" t="s">
        <v>467</v>
      </c>
      <c r="F357" s="44"/>
    </row>
    <row r="358" spans="1:6" x14ac:dyDescent="0.2">
      <c r="A358" s="60" t="str">
        <f>IF(B358="","",$D$355&amp;B358)</f>
        <v/>
      </c>
      <c r="B358" s="124"/>
      <c r="C358" s="125"/>
      <c r="D358" s="122"/>
      <c r="E358" s="123" t="s">
        <v>13</v>
      </c>
      <c r="F358" s="53" t="s">
        <v>174</v>
      </c>
    </row>
    <row r="359" spans="1:6" x14ac:dyDescent="0.2">
      <c r="A359" s="40" t="str">
        <f>IF(B359="","",$D$355&amp;B359)</f>
        <v/>
      </c>
      <c r="B359" s="124"/>
      <c r="C359" s="125"/>
      <c r="D359" s="122"/>
      <c r="E359" s="123" t="s">
        <v>13</v>
      </c>
      <c r="F359" s="53" t="s">
        <v>175</v>
      </c>
    </row>
    <row r="360" spans="1:6" x14ac:dyDescent="0.2">
      <c r="A360" s="40" t="str">
        <f t="shared" ref="A360:A384" si="11">IF(B360="","",$D$355&amp;B360)</f>
        <v/>
      </c>
      <c r="B360" s="124"/>
      <c r="C360" s="125"/>
      <c r="D360" s="122" t="s">
        <v>1160</v>
      </c>
      <c r="E360" s="123" t="s">
        <v>92</v>
      </c>
      <c r="F360" s="53" t="s">
        <v>176</v>
      </c>
    </row>
    <row r="361" spans="1:6" x14ac:dyDescent="0.2">
      <c r="A361" s="40" t="str">
        <f t="shared" si="11"/>
        <v/>
      </c>
      <c r="B361" s="124"/>
      <c r="C361" s="125"/>
      <c r="D361" s="122" t="s">
        <v>1159</v>
      </c>
      <c r="E361" s="123" t="s">
        <v>92</v>
      </c>
      <c r="F361" s="53" t="s">
        <v>177</v>
      </c>
    </row>
    <row r="362" spans="1:6" x14ac:dyDescent="0.2">
      <c r="A362" s="40" t="str">
        <f t="shared" si="11"/>
        <v/>
      </c>
      <c r="B362" s="124"/>
      <c r="C362" s="125"/>
      <c r="D362" s="122" t="s">
        <v>1159</v>
      </c>
      <c r="E362" s="123" t="s">
        <v>92</v>
      </c>
      <c r="F362" s="53" t="s">
        <v>178</v>
      </c>
    </row>
    <row r="363" spans="1:6" x14ac:dyDescent="0.2">
      <c r="A363" s="40" t="str">
        <f t="shared" si="11"/>
        <v/>
      </c>
      <c r="B363" s="124"/>
      <c r="C363" s="125"/>
      <c r="D363" s="122"/>
      <c r="E363" s="123" t="s">
        <v>92</v>
      </c>
      <c r="F363" s="53" t="s">
        <v>179</v>
      </c>
    </row>
    <row r="364" spans="1:6" x14ac:dyDescent="0.2">
      <c r="A364" s="40" t="str">
        <f t="shared" si="11"/>
        <v/>
      </c>
      <c r="B364" s="124"/>
      <c r="C364" s="125"/>
      <c r="D364" s="122"/>
      <c r="E364" s="123" t="s">
        <v>92</v>
      </c>
      <c r="F364" s="53" t="s">
        <v>180</v>
      </c>
    </row>
    <row r="365" spans="1:6" x14ac:dyDescent="0.2">
      <c r="A365" s="40" t="str">
        <f t="shared" si="11"/>
        <v/>
      </c>
      <c r="B365" s="124"/>
      <c r="C365" s="125"/>
      <c r="D365" s="122"/>
      <c r="E365" s="123" t="s">
        <v>92</v>
      </c>
      <c r="F365" s="53" t="s">
        <v>181</v>
      </c>
    </row>
    <row r="366" spans="1:6" x14ac:dyDescent="0.2">
      <c r="A366" s="40" t="str">
        <f t="shared" si="11"/>
        <v/>
      </c>
      <c r="B366" s="124"/>
      <c r="C366" s="125"/>
      <c r="D366" s="122"/>
      <c r="E366" s="123" t="s">
        <v>92</v>
      </c>
      <c r="F366" s="53" t="s">
        <v>182</v>
      </c>
    </row>
    <row r="367" spans="1:6" x14ac:dyDescent="0.2">
      <c r="A367" s="40" t="str">
        <f t="shared" si="11"/>
        <v/>
      </c>
      <c r="B367" s="124"/>
      <c r="C367" s="125"/>
      <c r="D367" s="122"/>
      <c r="E367" s="123" t="s">
        <v>92</v>
      </c>
      <c r="F367" s="53" t="s">
        <v>183</v>
      </c>
    </row>
    <row r="368" spans="1:6" x14ac:dyDescent="0.2">
      <c r="A368" s="40" t="str">
        <f t="shared" si="11"/>
        <v/>
      </c>
      <c r="B368" s="124"/>
      <c r="C368" s="125"/>
      <c r="D368" s="122"/>
      <c r="E368" s="123" t="s">
        <v>93</v>
      </c>
      <c r="F368" s="53" t="s">
        <v>184</v>
      </c>
    </row>
    <row r="369" spans="1:6" x14ac:dyDescent="0.2">
      <c r="A369" s="40" t="str">
        <f t="shared" si="11"/>
        <v/>
      </c>
      <c r="B369" s="124"/>
      <c r="C369" s="125"/>
      <c r="D369" s="122"/>
      <c r="E369" s="552" t="s">
        <v>93</v>
      </c>
      <c r="F369" s="53" t="s">
        <v>185</v>
      </c>
    </row>
    <row r="370" spans="1:6" x14ac:dyDescent="0.2">
      <c r="A370" s="40" t="str">
        <f t="shared" si="11"/>
        <v/>
      </c>
      <c r="B370" s="124"/>
      <c r="C370" s="125"/>
      <c r="D370" s="122"/>
      <c r="E370" s="552" t="s">
        <v>93</v>
      </c>
      <c r="F370" s="53" t="s">
        <v>186</v>
      </c>
    </row>
    <row r="371" spans="1:6" x14ac:dyDescent="0.2">
      <c r="A371" s="40" t="str">
        <f t="shared" si="11"/>
        <v/>
      </c>
      <c r="B371" s="124"/>
      <c r="C371" s="125"/>
      <c r="D371" s="122"/>
      <c r="E371" s="552" t="s">
        <v>93</v>
      </c>
      <c r="F371" s="53" t="s">
        <v>187</v>
      </c>
    </row>
    <row r="372" spans="1:6" x14ac:dyDescent="0.2">
      <c r="A372" s="40" t="str">
        <f t="shared" si="11"/>
        <v/>
      </c>
      <c r="B372" s="124"/>
      <c r="C372" s="125"/>
      <c r="D372" s="122"/>
      <c r="E372" s="552" t="s">
        <v>93</v>
      </c>
      <c r="F372" s="53" t="s">
        <v>188</v>
      </c>
    </row>
    <row r="373" spans="1:6" x14ac:dyDescent="0.2">
      <c r="A373" s="40" t="str">
        <f t="shared" si="11"/>
        <v/>
      </c>
      <c r="B373" s="124"/>
      <c r="C373" s="125"/>
      <c r="D373" s="122"/>
      <c r="E373" s="552" t="s">
        <v>93</v>
      </c>
      <c r="F373" s="53" t="s">
        <v>189</v>
      </c>
    </row>
    <row r="374" spans="1:6" x14ac:dyDescent="0.2">
      <c r="A374" s="40" t="str">
        <f t="shared" si="11"/>
        <v/>
      </c>
      <c r="B374" s="124"/>
      <c r="C374" s="125"/>
      <c r="D374" s="122"/>
      <c r="E374" s="552" t="s">
        <v>93</v>
      </c>
      <c r="F374" s="53" t="s">
        <v>190</v>
      </c>
    </row>
    <row r="375" spans="1:6" x14ac:dyDescent="0.2">
      <c r="A375" s="40" t="str">
        <f t="shared" si="11"/>
        <v/>
      </c>
      <c r="B375" s="124"/>
      <c r="C375" s="125"/>
      <c r="D375" s="122"/>
      <c r="E375" s="552" t="s">
        <v>93</v>
      </c>
      <c r="F375" s="53" t="s">
        <v>191</v>
      </c>
    </row>
    <row r="376" spans="1:6" x14ac:dyDescent="0.2">
      <c r="A376" s="40" t="str">
        <f t="shared" si="11"/>
        <v/>
      </c>
      <c r="B376" s="124"/>
      <c r="C376" s="125"/>
      <c r="D376" s="122"/>
      <c r="E376" s="552" t="s">
        <v>93</v>
      </c>
      <c r="F376" s="53" t="s">
        <v>192</v>
      </c>
    </row>
    <row r="377" spans="1:6" x14ac:dyDescent="0.2">
      <c r="A377" s="40" t="str">
        <f t="shared" si="11"/>
        <v/>
      </c>
      <c r="B377" s="124"/>
      <c r="C377" s="125"/>
      <c r="D377" s="122"/>
      <c r="E377" s="552" t="s">
        <v>93</v>
      </c>
      <c r="F377" s="53" t="s">
        <v>193</v>
      </c>
    </row>
    <row r="378" spans="1:6" x14ac:dyDescent="0.2">
      <c r="A378" s="40" t="str">
        <f t="shared" si="11"/>
        <v/>
      </c>
      <c r="B378" s="124"/>
      <c r="C378" s="125"/>
      <c r="D378" s="122"/>
      <c r="E378" s="552" t="s">
        <v>93</v>
      </c>
      <c r="F378" s="53" t="s">
        <v>194</v>
      </c>
    </row>
    <row r="379" spans="1:6" x14ac:dyDescent="0.2">
      <c r="A379" s="40" t="str">
        <f t="shared" si="11"/>
        <v/>
      </c>
      <c r="B379" s="124"/>
      <c r="C379" s="125"/>
      <c r="D379" s="122"/>
      <c r="E379" s="552" t="s">
        <v>93</v>
      </c>
      <c r="F379" s="53" t="s">
        <v>195</v>
      </c>
    </row>
    <row r="380" spans="1:6" x14ac:dyDescent="0.2">
      <c r="A380" s="40" t="str">
        <f t="shared" si="11"/>
        <v/>
      </c>
      <c r="B380" s="550"/>
      <c r="C380" s="551"/>
      <c r="D380" s="122"/>
      <c r="E380" s="552"/>
      <c r="F380" s="53" t="s">
        <v>244</v>
      </c>
    </row>
    <row r="381" spans="1:6" x14ac:dyDescent="0.2">
      <c r="A381" s="40" t="str">
        <f t="shared" si="11"/>
        <v/>
      </c>
      <c r="B381" s="550"/>
      <c r="C381" s="551"/>
      <c r="D381" s="122"/>
      <c r="E381" s="552"/>
      <c r="F381" s="53" t="s">
        <v>245</v>
      </c>
    </row>
    <row r="382" spans="1:6" x14ac:dyDescent="0.2">
      <c r="A382" s="40" t="str">
        <f t="shared" si="11"/>
        <v/>
      </c>
      <c r="B382" s="550"/>
      <c r="C382" s="551"/>
      <c r="D382" s="122"/>
      <c r="E382" s="552"/>
      <c r="F382" s="53" t="s">
        <v>248</v>
      </c>
    </row>
    <row r="383" spans="1:6" x14ac:dyDescent="0.2">
      <c r="A383" s="40" t="str">
        <f t="shared" si="11"/>
        <v/>
      </c>
      <c r="B383" s="550"/>
      <c r="C383" s="551"/>
      <c r="D383" s="122"/>
      <c r="E383" s="552"/>
      <c r="F383" s="53"/>
    </row>
    <row r="384" spans="1:6" ht="15" thickBot="1" x14ac:dyDescent="0.25">
      <c r="A384" s="41" t="str">
        <f t="shared" si="11"/>
        <v>wx-</v>
      </c>
      <c r="B384" s="555" t="s">
        <v>1</v>
      </c>
      <c r="C384" s="556" t="s">
        <v>1</v>
      </c>
      <c r="D384" s="900"/>
      <c r="E384" s="557" t="s">
        <v>147</v>
      </c>
      <c r="F384" s="54"/>
    </row>
    <row r="385" spans="1:6" x14ac:dyDescent="0.2">
      <c r="A385" s="38"/>
      <c r="B385" s="36"/>
      <c r="C385" s="55"/>
      <c r="D385" s="36"/>
      <c r="E385" s="36"/>
      <c r="F385" s="57"/>
    </row>
    <row r="386" spans="1:6" ht="15" thickBot="1" x14ac:dyDescent="0.25">
      <c r="A386" s="38"/>
      <c r="B386" s="39"/>
      <c r="C386" s="58"/>
      <c r="D386" s="36"/>
      <c r="E386" s="36"/>
      <c r="F386" s="57"/>
    </row>
    <row r="387" spans="1:6" x14ac:dyDescent="0.2">
      <c r="A387" s="1824" t="s">
        <v>0</v>
      </c>
      <c r="B387" s="1825"/>
      <c r="C387" s="35" t="str">
        <f>IF(ISBLANK(List!$F$19),"",List!$F$19)</f>
        <v>-</v>
      </c>
      <c r="D387" s="38" t="str">
        <f>IF(ISBLANK(List!$H$19),"",List!$H$19)</f>
        <v>yz</v>
      </c>
      <c r="E387" s="44"/>
      <c r="F387" s="45" t="s">
        <v>481</v>
      </c>
    </row>
    <row r="388" spans="1:6" ht="15" thickBot="1" x14ac:dyDescent="0.25">
      <c r="A388" s="1826" t="s">
        <v>508</v>
      </c>
      <c r="B388" s="1827"/>
      <c r="C388" s="46" t="str">
        <f>IF(ISBLANK(List!$G$19),"",List!$G$19)</f>
        <v>-</v>
      </c>
      <c r="D388" s="39"/>
      <c r="E388" s="38"/>
      <c r="F388" s="47"/>
    </row>
    <row r="389" spans="1:6" ht="15" thickBot="1" x14ac:dyDescent="0.25">
      <c r="A389" s="48" t="s">
        <v>463</v>
      </c>
      <c r="B389" s="49" t="s">
        <v>464</v>
      </c>
      <c r="C389" s="50" t="s">
        <v>465</v>
      </c>
      <c r="D389" s="49" t="s">
        <v>466</v>
      </c>
      <c r="E389" s="51" t="s">
        <v>467</v>
      </c>
      <c r="F389" s="44"/>
    </row>
    <row r="390" spans="1:6" x14ac:dyDescent="0.2">
      <c r="A390" s="60" t="str">
        <f>IF(B390="","",$D$387&amp;B390)</f>
        <v/>
      </c>
      <c r="B390" s="124"/>
      <c r="C390" s="125"/>
      <c r="D390" s="122"/>
      <c r="E390" s="123" t="s">
        <v>13</v>
      </c>
      <c r="F390" s="53" t="s">
        <v>174</v>
      </c>
    </row>
    <row r="391" spans="1:6" x14ac:dyDescent="0.2">
      <c r="A391" s="40" t="str">
        <f>IF(B391="","",$D$387&amp;B391)</f>
        <v/>
      </c>
      <c r="B391" s="124"/>
      <c r="C391" s="125"/>
      <c r="D391" s="122"/>
      <c r="E391" s="123" t="s">
        <v>13</v>
      </c>
      <c r="F391" s="53" t="s">
        <v>175</v>
      </c>
    </row>
    <row r="392" spans="1:6" x14ac:dyDescent="0.2">
      <c r="A392" s="40" t="str">
        <f t="shared" ref="A392:A416" si="12">IF(B392="","",$D$387&amp;B392)</f>
        <v/>
      </c>
      <c r="B392" s="124"/>
      <c r="C392" s="125"/>
      <c r="D392" s="122" t="s">
        <v>1160</v>
      </c>
      <c r="E392" s="123" t="s">
        <v>92</v>
      </c>
      <c r="F392" s="53" t="s">
        <v>176</v>
      </c>
    </row>
    <row r="393" spans="1:6" x14ac:dyDescent="0.2">
      <c r="A393" s="40" t="str">
        <f t="shared" si="12"/>
        <v/>
      </c>
      <c r="B393" s="124"/>
      <c r="C393" s="125"/>
      <c r="D393" s="122" t="s">
        <v>1159</v>
      </c>
      <c r="E393" s="123" t="s">
        <v>92</v>
      </c>
      <c r="F393" s="53" t="s">
        <v>177</v>
      </c>
    </row>
    <row r="394" spans="1:6" x14ac:dyDescent="0.2">
      <c r="A394" s="40" t="str">
        <f t="shared" si="12"/>
        <v/>
      </c>
      <c r="B394" s="124"/>
      <c r="C394" s="125"/>
      <c r="D394" s="122" t="s">
        <v>1159</v>
      </c>
      <c r="E394" s="123" t="s">
        <v>92</v>
      </c>
      <c r="F394" s="53" t="s">
        <v>178</v>
      </c>
    </row>
    <row r="395" spans="1:6" x14ac:dyDescent="0.2">
      <c r="A395" s="40" t="str">
        <f t="shared" si="12"/>
        <v/>
      </c>
      <c r="B395" s="124"/>
      <c r="C395" s="125"/>
      <c r="D395" s="122"/>
      <c r="E395" s="123" t="s">
        <v>92</v>
      </c>
      <c r="F395" s="53" t="s">
        <v>179</v>
      </c>
    </row>
    <row r="396" spans="1:6" x14ac:dyDescent="0.2">
      <c r="A396" s="40" t="str">
        <f t="shared" si="12"/>
        <v/>
      </c>
      <c r="B396" s="124"/>
      <c r="C396" s="125"/>
      <c r="D396" s="122"/>
      <c r="E396" s="123" t="s">
        <v>92</v>
      </c>
      <c r="F396" s="53" t="s">
        <v>180</v>
      </c>
    </row>
    <row r="397" spans="1:6" x14ac:dyDescent="0.2">
      <c r="A397" s="40" t="str">
        <f t="shared" si="12"/>
        <v/>
      </c>
      <c r="B397" s="124"/>
      <c r="C397" s="125"/>
      <c r="D397" s="122"/>
      <c r="E397" s="123" t="s">
        <v>92</v>
      </c>
      <c r="F397" s="53" t="s">
        <v>181</v>
      </c>
    </row>
    <row r="398" spans="1:6" x14ac:dyDescent="0.2">
      <c r="A398" s="40" t="str">
        <f t="shared" si="12"/>
        <v/>
      </c>
      <c r="B398" s="124"/>
      <c r="C398" s="125"/>
      <c r="D398" s="122"/>
      <c r="E398" s="123" t="s">
        <v>92</v>
      </c>
      <c r="F398" s="53" t="s">
        <v>182</v>
      </c>
    </row>
    <row r="399" spans="1:6" x14ac:dyDescent="0.2">
      <c r="A399" s="40" t="str">
        <f t="shared" si="12"/>
        <v/>
      </c>
      <c r="B399" s="124"/>
      <c r="C399" s="125"/>
      <c r="D399" s="122"/>
      <c r="E399" s="123" t="s">
        <v>92</v>
      </c>
      <c r="F399" s="53" t="s">
        <v>183</v>
      </c>
    </row>
    <row r="400" spans="1:6" x14ac:dyDescent="0.2">
      <c r="A400" s="40" t="str">
        <f t="shared" si="12"/>
        <v/>
      </c>
      <c r="B400" s="124"/>
      <c r="C400" s="125"/>
      <c r="D400" s="122"/>
      <c r="E400" s="123" t="s">
        <v>93</v>
      </c>
      <c r="F400" s="53" t="s">
        <v>184</v>
      </c>
    </row>
    <row r="401" spans="1:6" x14ac:dyDescent="0.2">
      <c r="A401" s="40" t="str">
        <f t="shared" si="12"/>
        <v/>
      </c>
      <c r="B401" s="124"/>
      <c r="C401" s="125"/>
      <c r="D401" s="122"/>
      <c r="E401" s="552" t="s">
        <v>93</v>
      </c>
      <c r="F401" s="53" t="s">
        <v>185</v>
      </c>
    </row>
    <row r="402" spans="1:6" x14ac:dyDescent="0.2">
      <c r="A402" s="40" t="str">
        <f t="shared" si="12"/>
        <v/>
      </c>
      <c r="B402" s="124"/>
      <c r="C402" s="125"/>
      <c r="D402" s="122"/>
      <c r="E402" s="552" t="s">
        <v>93</v>
      </c>
      <c r="F402" s="53" t="s">
        <v>186</v>
      </c>
    </row>
    <row r="403" spans="1:6" x14ac:dyDescent="0.2">
      <c r="A403" s="40" t="str">
        <f t="shared" si="12"/>
        <v/>
      </c>
      <c r="B403" s="124"/>
      <c r="C403" s="125"/>
      <c r="D403" s="122"/>
      <c r="E403" s="552" t="s">
        <v>93</v>
      </c>
      <c r="F403" s="53" t="s">
        <v>187</v>
      </c>
    </row>
    <row r="404" spans="1:6" x14ac:dyDescent="0.2">
      <c r="A404" s="40" t="str">
        <f t="shared" si="12"/>
        <v/>
      </c>
      <c r="B404" s="124"/>
      <c r="C404" s="125"/>
      <c r="D404" s="122"/>
      <c r="E404" s="552" t="s">
        <v>93</v>
      </c>
      <c r="F404" s="53" t="s">
        <v>188</v>
      </c>
    </row>
    <row r="405" spans="1:6" x14ac:dyDescent="0.2">
      <c r="A405" s="40" t="str">
        <f t="shared" si="12"/>
        <v/>
      </c>
      <c r="B405" s="124"/>
      <c r="C405" s="125"/>
      <c r="D405" s="122"/>
      <c r="E405" s="552" t="s">
        <v>93</v>
      </c>
      <c r="F405" s="53" t="s">
        <v>189</v>
      </c>
    </row>
    <row r="406" spans="1:6" x14ac:dyDescent="0.2">
      <c r="A406" s="40" t="str">
        <f t="shared" si="12"/>
        <v/>
      </c>
      <c r="B406" s="124"/>
      <c r="C406" s="125"/>
      <c r="D406" s="122"/>
      <c r="E406" s="552" t="s">
        <v>93</v>
      </c>
      <c r="F406" s="53" t="s">
        <v>190</v>
      </c>
    </row>
    <row r="407" spans="1:6" x14ac:dyDescent="0.2">
      <c r="A407" s="40" t="str">
        <f t="shared" si="12"/>
        <v/>
      </c>
      <c r="B407" s="124"/>
      <c r="C407" s="125"/>
      <c r="D407" s="122"/>
      <c r="E407" s="552" t="s">
        <v>93</v>
      </c>
      <c r="F407" s="53" t="s">
        <v>191</v>
      </c>
    </row>
    <row r="408" spans="1:6" x14ac:dyDescent="0.2">
      <c r="A408" s="40" t="str">
        <f t="shared" si="12"/>
        <v/>
      </c>
      <c r="B408" s="124"/>
      <c r="C408" s="125"/>
      <c r="D408" s="122"/>
      <c r="E408" s="552" t="s">
        <v>93</v>
      </c>
      <c r="F408" s="53" t="s">
        <v>192</v>
      </c>
    </row>
    <row r="409" spans="1:6" x14ac:dyDescent="0.2">
      <c r="A409" s="40" t="str">
        <f t="shared" si="12"/>
        <v/>
      </c>
      <c r="B409" s="124"/>
      <c r="C409" s="125"/>
      <c r="D409" s="122"/>
      <c r="E409" s="552" t="s">
        <v>93</v>
      </c>
      <c r="F409" s="53" t="s">
        <v>193</v>
      </c>
    </row>
    <row r="410" spans="1:6" x14ac:dyDescent="0.2">
      <c r="A410" s="40" t="str">
        <f t="shared" si="12"/>
        <v/>
      </c>
      <c r="B410" s="124"/>
      <c r="C410" s="125"/>
      <c r="D410" s="122"/>
      <c r="E410" s="552" t="s">
        <v>93</v>
      </c>
      <c r="F410" s="53" t="s">
        <v>194</v>
      </c>
    </row>
    <row r="411" spans="1:6" x14ac:dyDescent="0.2">
      <c r="A411" s="40" t="str">
        <f t="shared" si="12"/>
        <v/>
      </c>
      <c r="B411" s="124"/>
      <c r="C411" s="125"/>
      <c r="D411" s="122"/>
      <c r="E411" s="552" t="s">
        <v>93</v>
      </c>
      <c r="F411" s="53" t="s">
        <v>195</v>
      </c>
    </row>
    <row r="412" spans="1:6" x14ac:dyDescent="0.2">
      <c r="A412" s="40" t="str">
        <f t="shared" si="12"/>
        <v/>
      </c>
      <c r="B412" s="550"/>
      <c r="C412" s="551"/>
      <c r="D412" s="122"/>
      <c r="E412" s="552"/>
      <c r="F412" s="53" t="s">
        <v>244</v>
      </c>
    </row>
    <row r="413" spans="1:6" x14ac:dyDescent="0.2">
      <c r="A413" s="40" t="str">
        <f t="shared" si="12"/>
        <v/>
      </c>
      <c r="B413" s="550"/>
      <c r="C413" s="551"/>
      <c r="D413" s="122"/>
      <c r="E413" s="552"/>
      <c r="F413" s="53" t="s">
        <v>245</v>
      </c>
    </row>
    <row r="414" spans="1:6" x14ac:dyDescent="0.2">
      <c r="A414" s="40" t="str">
        <f t="shared" si="12"/>
        <v/>
      </c>
      <c r="B414" s="550"/>
      <c r="C414" s="551"/>
      <c r="D414" s="122"/>
      <c r="E414" s="552"/>
      <c r="F414" s="53" t="s">
        <v>248</v>
      </c>
    </row>
    <row r="415" spans="1:6" x14ac:dyDescent="0.2">
      <c r="A415" s="40" t="str">
        <f t="shared" si="12"/>
        <v/>
      </c>
      <c r="B415" s="550"/>
      <c r="C415" s="551"/>
      <c r="D415" s="122"/>
      <c r="E415" s="552"/>
      <c r="F415" s="53"/>
    </row>
    <row r="416" spans="1:6" ht="15" thickBot="1" x14ac:dyDescent="0.25">
      <c r="A416" s="41" t="str">
        <f t="shared" si="12"/>
        <v>yz-</v>
      </c>
      <c r="B416" s="555" t="s">
        <v>1</v>
      </c>
      <c r="C416" s="556" t="s">
        <v>1</v>
      </c>
      <c r="D416" s="900"/>
      <c r="E416" s="557" t="s">
        <v>147</v>
      </c>
      <c r="F416" s="54"/>
    </row>
    <row r="417" spans="1:6" x14ac:dyDescent="0.2">
      <c r="A417" s="38"/>
      <c r="B417" s="36"/>
      <c r="C417" s="55"/>
      <c r="D417" s="36"/>
      <c r="E417" s="36"/>
      <c r="F417" s="54"/>
    </row>
    <row r="418" spans="1:6" ht="15" thickBot="1" x14ac:dyDescent="0.25">
      <c r="A418" s="38"/>
      <c r="B418" s="36"/>
      <c r="C418" s="56"/>
      <c r="D418" s="36"/>
      <c r="E418" s="36"/>
      <c r="F418" s="54"/>
    </row>
    <row r="419" spans="1:6" x14ac:dyDescent="0.2">
      <c r="A419" s="1824" t="s">
        <v>0</v>
      </c>
      <c r="B419" s="1825"/>
      <c r="C419" s="35" t="str">
        <f>IF(ISBLANK(List!$F$20),"",List!$F$20)</f>
        <v>-</v>
      </c>
      <c r="D419" s="38" t="str">
        <f>IF(ISBLANK(List!$H$20),"",List!$H$20)</f>
        <v>ba</v>
      </c>
      <c r="E419" s="44"/>
      <c r="F419" s="45" t="s">
        <v>482</v>
      </c>
    </row>
    <row r="420" spans="1:6" ht="15" thickBot="1" x14ac:dyDescent="0.25">
      <c r="A420" s="1826" t="s">
        <v>508</v>
      </c>
      <c r="B420" s="1827"/>
      <c r="C420" s="46" t="str">
        <f>IF(ISBLANK(List!$G$20),"",List!$G$20)</f>
        <v>-</v>
      </c>
      <c r="D420" s="39"/>
      <c r="E420" s="38"/>
      <c r="F420" s="47"/>
    </row>
    <row r="421" spans="1:6" ht="15" thickBot="1" x14ac:dyDescent="0.25">
      <c r="A421" s="48" t="s">
        <v>463</v>
      </c>
      <c r="B421" s="49" t="s">
        <v>464</v>
      </c>
      <c r="C421" s="50" t="s">
        <v>465</v>
      </c>
      <c r="D421" s="49" t="s">
        <v>466</v>
      </c>
      <c r="E421" s="51" t="s">
        <v>467</v>
      </c>
      <c r="F421" s="44"/>
    </row>
    <row r="422" spans="1:6" x14ac:dyDescent="0.2">
      <c r="A422" s="60" t="str">
        <f>IF(B422="","",$D$419&amp;B422)</f>
        <v/>
      </c>
      <c r="B422" s="124"/>
      <c r="C422" s="125"/>
      <c r="D422" s="122"/>
      <c r="E422" s="123" t="s">
        <v>13</v>
      </c>
      <c r="F422" s="53" t="s">
        <v>174</v>
      </c>
    </row>
    <row r="423" spans="1:6" x14ac:dyDescent="0.2">
      <c r="A423" s="40" t="str">
        <f>IF(B423="","",$D$419&amp;B423)</f>
        <v/>
      </c>
      <c r="B423" s="124"/>
      <c r="C423" s="125"/>
      <c r="D423" s="122"/>
      <c r="E423" s="123" t="s">
        <v>13</v>
      </c>
      <c r="F423" s="53" t="s">
        <v>175</v>
      </c>
    </row>
    <row r="424" spans="1:6" x14ac:dyDescent="0.2">
      <c r="A424" s="40" t="str">
        <f t="shared" ref="A424:A448" si="13">IF(B424="","",$D$419&amp;B424)</f>
        <v/>
      </c>
      <c r="B424" s="124"/>
      <c r="C424" s="125"/>
      <c r="D424" s="122" t="s">
        <v>1160</v>
      </c>
      <c r="E424" s="123" t="s">
        <v>92</v>
      </c>
      <c r="F424" s="53" t="s">
        <v>176</v>
      </c>
    </row>
    <row r="425" spans="1:6" x14ac:dyDescent="0.2">
      <c r="A425" s="40" t="str">
        <f t="shared" si="13"/>
        <v/>
      </c>
      <c r="B425" s="124"/>
      <c r="C425" s="125"/>
      <c r="D425" s="122" t="s">
        <v>1159</v>
      </c>
      <c r="E425" s="123" t="s">
        <v>92</v>
      </c>
      <c r="F425" s="53" t="s">
        <v>177</v>
      </c>
    </row>
    <row r="426" spans="1:6" x14ac:dyDescent="0.2">
      <c r="A426" s="40" t="str">
        <f t="shared" si="13"/>
        <v/>
      </c>
      <c r="B426" s="124"/>
      <c r="C426" s="125"/>
      <c r="D426" s="122" t="s">
        <v>1159</v>
      </c>
      <c r="E426" s="123" t="s">
        <v>92</v>
      </c>
      <c r="F426" s="53" t="s">
        <v>178</v>
      </c>
    </row>
    <row r="427" spans="1:6" x14ac:dyDescent="0.2">
      <c r="A427" s="40" t="str">
        <f t="shared" si="13"/>
        <v/>
      </c>
      <c r="B427" s="124"/>
      <c r="C427" s="125"/>
      <c r="D427" s="122"/>
      <c r="E427" s="123" t="s">
        <v>92</v>
      </c>
      <c r="F427" s="53" t="s">
        <v>179</v>
      </c>
    </row>
    <row r="428" spans="1:6" x14ac:dyDescent="0.2">
      <c r="A428" s="40" t="str">
        <f t="shared" si="13"/>
        <v/>
      </c>
      <c r="B428" s="124"/>
      <c r="C428" s="125"/>
      <c r="D428" s="122"/>
      <c r="E428" s="123" t="s">
        <v>92</v>
      </c>
      <c r="F428" s="53" t="s">
        <v>180</v>
      </c>
    </row>
    <row r="429" spans="1:6" x14ac:dyDescent="0.2">
      <c r="A429" s="40" t="str">
        <f t="shared" si="13"/>
        <v/>
      </c>
      <c r="B429" s="124"/>
      <c r="C429" s="125"/>
      <c r="D429" s="122"/>
      <c r="E429" s="123" t="s">
        <v>92</v>
      </c>
      <c r="F429" s="53" t="s">
        <v>181</v>
      </c>
    </row>
    <row r="430" spans="1:6" x14ac:dyDescent="0.2">
      <c r="A430" s="40" t="str">
        <f t="shared" si="13"/>
        <v/>
      </c>
      <c r="B430" s="124"/>
      <c r="C430" s="125"/>
      <c r="D430" s="122"/>
      <c r="E430" s="123" t="s">
        <v>92</v>
      </c>
      <c r="F430" s="53" t="s">
        <v>182</v>
      </c>
    </row>
    <row r="431" spans="1:6" x14ac:dyDescent="0.2">
      <c r="A431" s="40" t="str">
        <f t="shared" si="13"/>
        <v/>
      </c>
      <c r="B431" s="124"/>
      <c r="C431" s="125"/>
      <c r="D431" s="122"/>
      <c r="E431" s="123" t="s">
        <v>92</v>
      </c>
      <c r="F431" s="53" t="s">
        <v>183</v>
      </c>
    </row>
    <row r="432" spans="1:6" x14ac:dyDescent="0.2">
      <c r="A432" s="40" t="str">
        <f t="shared" si="13"/>
        <v/>
      </c>
      <c r="B432" s="124"/>
      <c r="C432" s="125"/>
      <c r="D432" s="122"/>
      <c r="E432" s="123" t="s">
        <v>93</v>
      </c>
      <c r="F432" s="53" t="s">
        <v>184</v>
      </c>
    </row>
    <row r="433" spans="1:6" x14ac:dyDescent="0.2">
      <c r="A433" s="40" t="str">
        <f t="shared" si="13"/>
        <v/>
      </c>
      <c r="B433" s="124"/>
      <c r="C433" s="125"/>
      <c r="D433" s="122"/>
      <c r="E433" s="552" t="s">
        <v>93</v>
      </c>
      <c r="F433" s="53" t="s">
        <v>185</v>
      </c>
    </row>
    <row r="434" spans="1:6" x14ac:dyDescent="0.2">
      <c r="A434" s="40" t="str">
        <f t="shared" si="13"/>
        <v/>
      </c>
      <c r="B434" s="124"/>
      <c r="C434" s="125"/>
      <c r="D434" s="122"/>
      <c r="E434" s="552" t="s">
        <v>93</v>
      </c>
      <c r="F434" s="53" t="s">
        <v>186</v>
      </c>
    </row>
    <row r="435" spans="1:6" x14ac:dyDescent="0.2">
      <c r="A435" s="40" t="str">
        <f t="shared" si="13"/>
        <v/>
      </c>
      <c r="B435" s="124"/>
      <c r="C435" s="125"/>
      <c r="D435" s="122"/>
      <c r="E435" s="552" t="s">
        <v>93</v>
      </c>
      <c r="F435" s="53" t="s">
        <v>187</v>
      </c>
    </row>
    <row r="436" spans="1:6" x14ac:dyDescent="0.2">
      <c r="A436" s="40" t="str">
        <f t="shared" si="13"/>
        <v/>
      </c>
      <c r="B436" s="124"/>
      <c r="C436" s="125"/>
      <c r="D436" s="122"/>
      <c r="E436" s="552" t="s">
        <v>93</v>
      </c>
      <c r="F436" s="53" t="s">
        <v>188</v>
      </c>
    </row>
    <row r="437" spans="1:6" x14ac:dyDescent="0.2">
      <c r="A437" s="40" t="str">
        <f t="shared" si="13"/>
        <v/>
      </c>
      <c r="B437" s="124"/>
      <c r="C437" s="125"/>
      <c r="D437" s="122"/>
      <c r="E437" s="552" t="s">
        <v>93</v>
      </c>
      <c r="F437" s="53" t="s">
        <v>189</v>
      </c>
    </row>
    <row r="438" spans="1:6" x14ac:dyDescent="0.2">
      <c r="A438" s="40" t="str">
        <f t="shared" si="13"/>
        <v/>
      </c>
      <c r="B438" s="124"/>
      <c r="C438" s="125"/>
      <c r="D438" s="122"/>
      <c r="E438" s="552" t="s">
        <v>93</v>
      </c>
      <c r="F438" s="53" t="s">
        <v>190</v>
      </c>
    </row>
    <row r="439" spans="1:6" x14ac:dyDescent="0.2">
      <c r="A439" s="40" t="str">
        <f t="shared" si="13"/>
        <v/>
      </c>
      <c r="B439" s="124"/>
      <c r="C439" s="125"/>
      <c r="D439" s="122"/>
      <c r="E439" s="552" t="s">
        <v>93</v>
      </c>
      <c r="F439" s="53" t="s">
        <v>191</v>
      </c>
    </row>
    <row r="440" spans="1:6" x14ac:dyDescent="0.2">
      <c r="A440" s="40" t="str">
        <f t="shared" si="13"/>
        <v/>
      </c>
      <c r="B440" s="124"/>
      <c r="C440" s="125"/>
      <c r="D440" s="122"/>
      <c r="E440" s="552" t="s">
        <v>93</v>
      </c>
      <c r="F440" s="53" t="s">
        <v>192</v>
      </c>
    </row>
    <row r="441" spans="1:6" x14ac:dyDescent="0.2">
      <c r="A441" s="40" t="str">
        <f t="shared" si="13"/>
        <v/>
      </c>
      <c r="B441" s="124"/>
      <c r="C441" s="125"/>
      <c r="D441" s="122"/>
      <c r="E441" s="552" t="s">
        <v>93</v>
      </c>
      <c r="F441" s="53" t="s">
        <v>193</v>
      </c>
    </row>
    <row r="442" spans="1:6" x14ac:dyDescent="0.2">
      <c r="A442" s="40" t="str">
        <f t="shared" si="13"/>
        <v/>
      </c>
      <c r="B442" s="124"/>
      <c r="C442" s="125"/>
      <c r="D442" s="122"/>
      <c r="E442" s="552" t="s">
        <v>93</v>
      </c>
      <c r="F442" s="53" t="s">
        <v>194</v>
      </c>
    </row>
    <row r="443" spans="1:6" x14ac:dyDescent="0.2">
      <c r="A443" s="40" t="str">
        <f t="shared" si="13"/>
        <v/>
      </c>
      <c r="B443" s="124"/>
      <c r="C443" s="125"/>
      <c r="D443" s="122"/>
      <c r="E443" s="552" t="s">
        <v>93</v>
      </c>
      <c r="F443" s="53" t="s">
        <v>195</v>
      </c>
    </row>
    <row r="444" spans="1:6" x14ac:dyDescent="0.2">
      <c r="A444" s="40" t="str">
        <f t="shared" si="13"/>
        <v/>
      </c>
      <c r="B444" s="550"/>
      <c r="C444" s="551"/>
      <c r="D444" s="122"/>
      <c r="E444" s="552"/>
      <c r="F444" s="53" t="s">
        <v>244</v>
      </c>
    </row>
    <row r="445" spans="1:6" x14ac:dyDescent="0.2">
      <c r="A445" s="40" t="str">
        <f t="shared" si="13"/>
        <v/>
      </c>
      <c r="B445" s="550"/>
      <c r="C445" s="551"/>
      <c r="D445" s="122"/>
      <c r="E445" s="552"/>
      <c r="F445" s="53" t="s">
        <v>245</v>
      </c>
    </row>
    <row r="446" spans="1:6" x14ac:dyDescent="0.2">
      <c r="A446" s="40" t="str">
        <f t="shared" si="13"/>
        <v/>
      </c>
      <c r="B446" s="550"/>
      <c r="C446" s="551"/>
      <c r="D446" s="122"/>
      <c r="E446" s="552"/>
      <c r="F446" s="53" t="s">
        <v>248</v>
      </c>
    </row>
    <row r="447" spans="1:6" x14ac:dyDescent="0.2">
      <c r="A447" s="40" t="str">
        <f t="shared" si="13"/>
        <v/>
      </c>
      <c r="B447" s="550"/>
      <c r="C447" s="551"/>
      <c r="D447" s="122"/>
      <c r="E447" s="552"/>
      <c r="F447" s="53"/>
    </row>
    <row r="448" spans="1:6" ht="15" thickBot="1" x14ac:dyDescent="0.25">
      <c r="A448" s="41" t="str">
        <f t="shared" si="13"/>
        <v>ba-</v>
      </c>
      <c r="B448" s="555" t="s">
        <v>1</v>
      </c>
      <c r="C448" s="556" t="s">
        <v>1</v>
      </c>
      <c r="D448" s="900"/>
      <c r="E448" s="557" t="s">
        <v>147</v>
      </c>
      <c r="F448" s="54"/>
    </row>
    <row r="449" spans="1:6" x14ac:dyDescent="0.2">
      <c r="A449" s="38"/>
      <c r="B449" s="36"/>
      <c r="C449" s="55"/>
      <c r="D449" s="36"/>
      <c r="E449" s="36"/>
      <c r="F449" s="57"/>
    </row>
    <row r="450" spans="1:6" ht="15" thickBot="1" x14ac:dyDescent="0.25">
      <c r="A450" s="38"/>
      <c r="B450" s="39"/>
      <c r="C450" s="37"/>
      <c r="D450" s="36"/>
      <c r="E450" s="36"/>
      <c r="F450" s="44"/>
    </row>
    <row r="451" spans="1:6" x14ac:dyDescent="0.2">
      <c r="A451" s="1824" t="s">
        <v>0</v>
      </c>
      <c r="B451" s="1825"/>
      <c r="C451" s="35" t="str">
        <f>IF(ISBLANK(List!$F$21),"",List!$F$21)</f>
        <v>-</v>
      </c>
      <c r="D451" s="38" t="str">
        <f>IF(ISBLANK(List!$H$21),"",List!$H$21)</f>
        <v>dc</v>
      </c>
      <c r="E451" s="44"/>
      <c r="F451" s="45" t="s">
        <v>483</v>
      </c>
    </row>
    <row r="452" spans="1:6" ht="15" thickBot="1" x14ac:dyDescent="0.25">
      <c r="A452" s="1826" t="s">
        <v>508</v>
      </c>
      <c r="B452" s="1827"/>
      <c r="C452" s="46" t="str">
        <f>IF(ISBLANK(List!$G$21),"",List!$G$21)</f>
        <v>-</v>
      </c>
      <c r="D452" s="39"/>
      <c r="E452" s="38"/>
      <c r="F452" s="47"/>
    </row>
    <row r="453" spans="1:6" ht="15" thickBot="1" x14ac:dyDescent="0.25">
      <c r="A453" s="48" t="s">
        <v>463</v>
      </c>
      <c r="B453" s="49" t="s">
        <v>464</v>
      </c>
      <c r="C453" s="50" t="s">
        <v>465</v>
      </c>
      <c r="D453" s="49" t="s">
        <v>466</v>
      </c>
      <c r="E453" s="51" t="s">
        <v>467</v>
      </c>
      <c r="F453" s="44"/>
    </row>
    <row r="454" spans="1:6" x14ac:dyDescent="0.2">
      <c r="A454" s="60" t="str">
        <f>IF(B454="","",$D$451&amp;B454)</f>
        <v/>
      </c>
      <c r="B454" s="124"/>
      <c r="C454" s="125"/>
      <c r="D454" s="122"/>
      <c r="E454" s="123" t="s">
        <v>13</v>
      </c>
      <c r="F454" s="53" t="s">
        <v>174</v>
      </c>
    </row>
    <row r="455" spans="1:6" x14ac:dyDescent="0.2">
      <c r="A455" s="40" t="str">
        <f>IF(B455="","",$D$451&amp;B455)</f>
        <v/>
      </c>
      <c r="B455" s="124"/>
      <c r="C455" s="125"/>
      <c r="D455" s="122"/>
      <c r="E455" s="123" t="s">
        <v>13</v>
      </c>
      <c r="F455" s="53" t="s">
        <v>175</v>
      </c>
    </row>
    <row r="456" spans="1:6" x14ac:dyDescent="0.2">
      <c r="A456" s="40" t="str">
        <f t="shared" ref="A456:A480" si="14">IF(B456="","",$D$451&amp;B456)</f>
        <v/>
      </c>
      <c r="B456" s="124"/>
      <c r="C456" s="125"/>
      <c r="D456" s="122" t="s">
        <v>1160</v>
      </c>
      <c r="E456" s="123" t="s">
        <v>92</v>
      </c>
      <c r="F456" s="53" t="s">
        <v>176</v>
      </c>
    </row>
    <row r="457" spans="1:6" x14ac:dyDescent="0.2">
      <c r="A457" s="40" t="str">
        <f t="shared" si="14"/>
        <v/>
      </c>
      <c r="B457" s="124"/>
      <c r="C457" s="125"/>
      <c r="D457" s="122" t="s">
        <v>1159</v>
      </c>
      <c r="E457" s="123" t="s">
        <v>92</v>
      </c>
      <c r="F457" s="53" t="s">
        <v>177</v>
      </c>
    </row>
    <row r="458" spans="1:6" x14ac:dyDescent="0.2">
      <c r="A458" s="40" t="str">
        <f t="shared" si="14"/>
        <v/>
      </c>
      <c r="B458" s="124"/>
      <c r="C458" s="125"/>
      <c r="D458" s="122" t="s">
        <v>1159</v>
      </c>
      <c r="E458" s="123" t="s">
        <v>92</v>
      </c>
      <c r="F458" s="53" t="s">
        <v>178</v>
      </c>
    </row>
    <row r="459" spans="1:6" x14ac:dyDescent="0.2">
      <c r="A459" s="40" t="str">
        <f t="shared" si="14"/>
        <v/>
      </c>
      <c r="B459" s="124"/>
      <c r="C459" s="125"/>
      <c r="D459" s="122"/>
      <c r="E459" s="123" t="s">
        <v>92</v>
      </c>
      <c r="F459" s="53" t="s">
        <v>179</v>
      </c>
    </row>
    <row r="460" spans="1:6" x14ac:dyDescent="0.2">
      <c r="A460" s="40" t="str">
        <f t="shared" si="14"/>
        <v/>
      </c>
      <c r="B460" s="124"/>
      <c r="C460" s="125"/>
      <c r="D460" s="122"/>
      <c r="E460" s="123" t="s">
        <v>92</v>
      </c>
      <c r="F460" s="53" t="s">
        <v>180</v>
      </c>
    </row>
    <row r="461" spans="1:6" x14ac:dyDescent="0.2">
      <c r="A461" s="40" t="str">
        <f t="shared" si="14"/>
        <v/>
      </c>
      <c r="B461" s="124"/>
      <c r="C461" s="125"/>
      <c r="D461" s="122"/>
      <c r="E461" s="123" t="s">
        <v>92</v>
      </c>
      <c r="F461" s="53" t="s">
        <v>181</v>
      </c>
    </row>
    <row r="462" spans="1:6" x14ac:dyDescent="0.2">
      <c r="A462" s="40" t="str">
        <f t="shared" si="14"/>
        <v/>
      </c>
      <c r="B462" s="124"/>
      <c r="C462" s="125"/>
      <c r="D462" s="122"/>
      <c r="E462" s="123" t="s">
        <v>92</v>
      </c>
      <c r="F462" s="53" t="s">
        <v>182</v>
      </c>
    </row>
    <row r="463" spans="1:6" x14ac:dyDescent="0.2">
      <c r="A463" s="40" t="str">
        <f t="shared" si="14"/>
        <v/>
      </c>
      <c r="B463" s="124"/>
      <c r="C463" s="125"/>
      <c r="D463" s="122"/>
      <c r="E463" s="123" t="s">
        <v>92</v>
      </c>
      <c r="F463" s="53" t="s">
        <v>183</v>
      </c>
    </row>
    <row r="464" spans="1:6" x14ac:dyDescent="0.2">
      <c r="A464" s="40" t="str">
        <f t="shared" si="14"/>
        <v/>
      </c>
      <c r="B464" s="124"/>
      <c r="C464" s="125"/>
      <c r="D464" s="122"/>
      <c r="E464" s="123" t="s">
        <v>93</v>
      </c>
      <c r="F464" s="53" t="s">
        <v>184</v>
      </c>
    </row>
    <row r="465" spans="1:6" x14ac:dyDescent="0.2">
      <c r="A465" s="40" t="str">
        <f t="shared" si="14"/>
        <v/>
      </c>
      <c r="B465" s="124"/>
      <c r="C465" s="125"/>
      <c r="D465" s="122"/>
      <c r="E465" s="552" t="s">
        <v>93</v>
      </c>
      <c r="F465" s="53" t="s">
        <v>185</v>
      </c>
    </row>
    <row r="466" spans="1:6" x14ac:dyDescent="0.2">
      <c r="A466" s="40" t="str">
        <f t="shared" si="14"/>
        <v/>
      </c>
      <c r="B466" s="124"/>
      <c r="C466" s="125"/>
      <c r="D466" s="122"/>
      <c r="E466" s="552" t="s">
        <v>93</v>
      </c>
      <c r="F466" s="53" t="s">
        <v>186</v>
      </c>
    </row>
    <row r="467" spans="1:6" x14ac:dyDescent="0.2">
      <c r="A467" s="40" t="str">
        <f t="shared" si="14"/>
        <v/>
      </c>
      <c r="B467" s="124"/>
      <c r="C467" s="125"/>
      <c r="D467" s="122"/>
      <c r="E467" s="552" t="s">
        <v>93</v>
      </c>
      <c r="F467" s="53" t="s">
        <v>187</v>
      </c>
    </row>
    <row r="468" spans="1:6" x14ac:dyDescent="0.2">
      <c r="A468" s="40" t="str">
        <f t="shared" si="14"/>
        <v/>
      </c>
      <c r="B468" s="124"/>
      <c r="C468" s="125"/>
      <c r="D468" s="122"/>
      <c r="E468" s="552" t="s">
        <v>93</v>
      </c>
      <c r="F468" s="53" t="s">
        <v>188</v>
      </c>
    </row>
    <row r="469" spans="1:6" x14ac:dyDescent="0.2">
      <c r="A469" s="40" t="str">
        <f t="shared" si="14"/>
        <v/>
      </c>
      <c r="B469" s="124"/>
      <c r="C469" s="125"/>
      <c r="D469" s="122"/>
      <c r="E469" s="552" t="s">
        <v>93</v>
      </c>
      <c r="F469" s="53" t="s">
        <v>189</v>
      </c>
    </row>
    <row r="470" spans="1:6" x14ac:dyDescent="0.2">
      <c r="A470" s="40" t="str">
        <f t="shared" si="14"/>
        <v/>
      </c>
      <c r="B470" s="124"/>
      <c r="C470" s="125"/>
      <c r="D470" s="122"/>
      <c r="E470" s="552" t="s">
        <v>93</v>
      </c>
      <c r="F470" s="53" t="s">
        <v>190</v>
      </c>
    </row>
    <row r="471" spans="1:6" x14ac:dyDescent="0.2">
      <c r="A471" s="40" t="str">
        <f t="shared" si="14"/>
        <v/>
      </c>
      <c r="B471" s="124"/>
      <c r="C471" s="125"/>
      <c r="D471" s="122"/>
      <c r="E471" s="552" t="s">
        <v>93</v>
      </c>
      <c r="F471" s="53" t="s">
        <v>191</v>
      </c>
    </row>
    <row r="472" spans="1:6" x14ac:dyDescent="0.2">
      <c r="A472" s="40" t="str">
        <f t="shared" si="14"/>
        <v/>
      </c>
      <c r="B472" s="124"/>
      <c r="C472" s="125"/>
      <c r="D472" s="122"/>
      <c r="E472" s="552" t="s">
        <v>93</v>
      </c>
      <c r="F472" s="53" t="s">
        <v>192</v>
      </c>
    </row>
    <row r="473" spans="1:6" x14ac:dyDescent="0.2">
      <c r="A473" s="40" t="str">
        <f t="shared" si="14"/>
        <v/>
      </c>
      <c r="B473" s="124"/>
      <c r="C473" s="125"/>
      <c r="D473" s="122"/>
      <c r="E473" s="552" t="s">
        <v>93</v>
      </c>
      <c r="F473" s="53" t="s">
        <v>193</v>
      </c>
    </row>
    <row r="474" spans="1:6" x14ac:dyDescent="0.2">
      <c r="A474" s="40" t="str">
        <f t="shared" si="14"/>
        <v/>
      </c>
      <c r="B474" s="124"/>
      <c r="C474" s="125"/>
      <c r="D474" s="122"/>
      <c r="E474" s="552" t="s">
        <v>93</v>
      </c>
      <c r="F474" s="53" t="s">
        <v>194</v>
      </c>
    </row>
    <row r="475" spans="1:6" x14ac:dyDescent="0.2">
      <c r="A475" s="40" t="str">
        <f t="shared" si="14"/>
        <v/>
      </c>
      <c r="B475" s="124"/>
      <c r="C475" s="125"/>
      <c r="D475" s="122"/>
      <c r="E475" s="552" t="s">
        <v>93</v>
      </c>
      <c r="F475" s="53" t="s">
        <v>195</v>
      </c>
    </row>
    <row r="476" spans="1:6" x14ac:dyDescent="0.2">
      <c r="A476" s="40" t="str">
        <f t="shared" si="14"/>
        <v/>
      </c>
      <c r="B476" s="550"/>
      <c r="C476" s="551"/>
      <c r="D476" s="122"/>
      <c r="E476" s="552"/>
      <c r="F476" s="53" t="s">
        <v>244</v>
      </c>
    </row>
    <row r="477" spans="1:6" x14ac:dyDescent="0.2">
      <c r="A477" s="40" t="str">
        <f t="shared" si="14"/>
        <v/>
      </c>
      <c r="B477" s="550"/>
      <c r="C477" s="551"/>
      <c r="D477" s="122"/>
      <c r="E477" s="552"/>
      <c r="F477" s="53" t="s">
        <v>245</v>
      </c>
    </row>
    <row r="478" spans="1:6" x14ac:dyDescent="0.2">
      <c r="A478" s="40" t="str">
        <f t="shared" si="14"/>
        <v/>
      </c>
      <c r="B478" s="550"/>
      <c r="C478" s="551"/>
      <c r="D478" s="122"/>
      <c r="E478" s="552"/>
      <c r="F478" s="53" t="s">
        <v>248</v>
      </c>
    </row>
    <row r="479" spans="1:6" x14ac:dyDescent="0.2">
      <c r="A479" s="40" t="str">
        <f t="shared" si="14"/>
        <v/>
      </c>
      <c r="B479" s="550"/>
      <c r="C479" s="551"/>
      <c r="D479" s="122"/>
      <c r="E479" s="552"/>
      <c r="F479" s="53"/>
    </row>
    <row r="480" spans="1:6" ht="15" thickBot="1" x14ac:dyDescent="0.25">
      <c r="A480" s="41" t="str">
        <f t="shared" si="14"/>
        <v>dc-</v>
      </c>
      <c r="B480" s="555" t="s">
        <v>1</v>
      </c>
      <c r="C480" s="556" t="s">
        <v>1</v>
      </c>
      <c r="D480" s="900"/>
      <c r="E480" s="557" t="s">
        <v>147</v>
      </c>
      <c r="F480" s="54"/>
    </row>
    <row r="481" spans="1:6" x14ac:dyDescent="0.2">
      <c r="A481" s="38"/>
      <c r="B481" s="36"/>
      <c r="C481" s="55"/>
      <c r="D481" s="36"/>
      <c r="E481" s="36"/>
      <c r="F481" s="54"/>
    </row>
    <row r="482" spans="1:6" ht="15" thickBot="1" x14ac:dyDescent="0.25">
      <c r="A482" s="38"/>
      <c r="B482" s="36"/>
      <c r="C482" s="56"/>
      <c r="D482" s="36"/>
      <c r="E482" s="36"/>
      <c r="F482" s="54"/>
    </row>
    <row r="483" spans="1:6" x14ac:dyDescent="0.2">
      <c r="A483" s="1824" t="s">
        <v>0</v>
      </c>
      <c r="B483" s="1825"/>
      <c r="C483" s="35" t="str">
        <f>IF(ISBLANK(List!$F$22),"",List!$F$22)</f>
        <v>-</v>
      </c>
      <c r="D483" s="38" t="str">
        <f>IF(ISBLANK(List!$H$22),"",List!$H$22)</f>
        <v>fe</v>
      </c>
      <c r="E483" s="44"/>
      <c r="F483" s="45" t="s">
        <v>484</v>
      </c>
    </row>
    <row r="484" spans="1:6" ht="15" thickBot="1" x14ac:dyDescent="0.25">
      <c r="A484" s="1826" t="s">
        <v>508</v>
      </c>
      <c r="B484" s="1827"/>
      <c r="C484" s="46" t="str">
        <f>IF(ISBLANK(List!$G$22),"",List!$G$22)</f>
        <v>-</v>
      </c>
      <c r="D484" s="39"/>
      <c r="E484" s="38"/>
      <c r="F484" s="47"/>
    </row>
    <row r="485" spans="1:6" ht="15" thickBot="1" x14ac:dyDescent="0.25">
      <c r="A485" s="48" t="s">
        <v>463</v>
      </c>
      <c r="B485" s="49" t="s">
        <v>464</v>
      </c>
      <c r="C485" s="50" t="s">
        <v>465</v>
      </c>
      <c r="D485" s="49" t="s">
        <v>466</v>
      </c>
      <c r="E485" s="51" t="s">
        <v>467</v>
      </c>
      <c r="F485" s="44"/>
    </row>
    <row r="486" spans="1:6" x14ac:dyDescent="0.2">
      <c r="A486" s="60" t="str">
        <f>IF(B486="","",$D$483&amp;B486)</f>
        <v/>
      </c>
      <c r="B486" s="124"/>
      <c r="C486" s="125"/>
      <c r="D486" s="122"/>
      <c r="E486" s="123" t="s">
        <v>13</v>
      </c>
      <c r="F486" s="53" t="s">
        <v>174</v>
      </c>
    </row>
    <row r="487" spans="1:6" x14ac:dyDescent="0.2">
      <c r="A487" s="40" t="str">
        <f>IF(B487="","",$D$483&amp;B487)</f>
        <v/>
      </c>
      <c r="B487" s="124"/>
      <c r="C487" s="125"/>
      <c r="D487" s="122"/>
      <c r="E487" s="123" t="s">
        <v>13</v>
      </c>
      <c r="F487" s="53" t="s">
        <v>175</v>
      </c>
    </row>
    <row r="488" spans="1:6" x14ac:dyDescent="0.2">
      <c r="A488" s="40" t="str">
        <f t="shared" ref="A488:A512" si="15">IF(B488="","",$D$483&amp;B488)</f>
        <v/>
      </c>
      <c r="B488" s="124"/>
      <c r="C488" s="125"/>
      <c r="D488" s="122" t="s">
        <v>1160</v>
      </c>
      <c r="E488" s="123" t="s">
        <v>92</v>
      </c>
      <c r="F488" s="53" t="s">
        <v>176</v>
      </c>
    </row>
    <row r="489" spans="1:6" x14ac:dyDescent="0.2">
      <c r="A489" s="40" t="str">
        <f t="shared" si="15"/>
        <v/>
      </c>
      <c r="B489" s="124"/>
      <c r="C489" s="125"/>
      <c r="D489" s="122" t="s">
        <v>1159</v>
      </c>
      <c r="E489" s="123" t="s">
        <v>92</v>
      </c>
      <c r="F489" s="53" t="s">
        <v>177</v>
      </c>
    </row>
    <row r="490" spans="1:6" x14ac:dyDescent="0.2">
      <c r="A490" s="40" t="str">
        <f t="shared" si="15"/>
        <v/>
      </c>
      <c r="B490" s="124"/>
      <c r="C490" s="125"/>
      <c r="D490" s="122" t="s">
        <v>1159</v>
      </c>
      <c r="E490" s="123" t="s">
        <v>92</v>
      </c>
      <c r="F490" s="53" t="s">
        <v>178</v>
      </c>
    </row>
    <row r="491" spans="1:6" x14ac:dyDescent="0.2">
      <c r="A491" s="40" t="str">
        <f t="shared" si="15"/>
        <v/>
      </c>
      <c r="B491" s="124"/>
      <c r="C491" s="125"/>
      <c r="D491" s="122"/>
      <c r="E491" s="123" t="s">
        <v>92</v>
      </c>
      <c r="F491" s="53" t="s">
        <v>179</v>
      </c>
    </row>
    <row r="492" spans="1:6" x14ac:dyDescent="0.2">
      <c r="A492" s="40" t="str">
        <f t="shared" si="15"/>
        <v/>
      </c>
      <c r="B492" s="124"/>
      <c r="C492" s="125"/>
      <c r="D492" s="122"/>
      <c r="E492" s="123" t="s">
        <v>92</v>
      </c>
      <c r="F492" s="53" t="s">
        <v>180</v>
      </c>
    </row>
    <row r="493" spans="1:6" x14ac:dyDescent="0.2">
      <c r="A493" s="40" t="str">
        <f t="shared" si="15"/>
        <v/>
      </c>
      <c r="B493" s="124"/>
      <c r="C493" s="125"/>
      <c r="D493" s="122"/>
      <c r="E493" s="123" t="s">
        <v>92</v>
      </c>
      <c r="F493" s="53" t="s">
        <v>181</v>
      </c>
    </row>
    <row r="494" spans="1:6" x14ac:dyDescent="0.2">
      <c r="A494" s="40" t="str">
        <f t="shared" si="15"/>
        <v/>
      </c>
      <c r="B494" s="124"/>
      <c r="C494" s="125"/>
      <c r="D494" s="122"/>
      <c r="E494" s="123" t="s">
        <v>92</v>
      </c>
      <c r="F494" s="53" t="s">
        <v>182</v>
      </c>
    </row>
    <row r="495" spans="1:6" x14ac:dyDescent="0.2">
      <c r="A495" s="40" t="str">
        <f t="shared" si="15"/>
        <v/>
      </c>
      <c r="B495" s="124"/>
      <c r="C495" s="125"/>
      <c r="D495" s="122"/>
      <c r="E495" s="123" t="s">
        <v>92</v>
      </c>
      <c r="F495" s="53" t="s">
        <v>183</v>
      </c>
    </row>
    <row r="496" spans="1:6" x14ac:dyDescent="0.2">
      <c r="A496" s="40" t="str">
        <f t="shared" si="15"/>
        <v/>
      </c>
      <c r="B496" s="124"/>
      <c r="C496" s="125"/>
      <c r="D496" s="122"/>
      <c r="E496" s="123" t="s">
        <v>93</v>
      </c>
      <c r="F496" s="53" t="s">
        <v>184</v>
      </c>
    </row>
    <row r="497" spans="1:6" x14ac:dyDescent="0.2">
      <c r="A497" s="40" t="str">
        <f t="shared" si="15"/>
        <v/>
      </c>
      <c r="B497" s="124"/>
      <c r="C497" s="125"/>
      <c r="D497" s="122"/>
      <c r="E497" s="552" t="s">
        <v>93</v>
      </c>
      <c r="F497" s="53" t="s">
        <v>185</v>
      </c>
    </row>
    <row r="498" spans="1:6" x14ac:dyDescent="0.2">
      <c r="A498" s="40" t="str">
        <f t="shared" si="15"/>
        <v/>
      </c>
      <c r="B498" s="124"/>
      <c r="C498" s="125"/>
      <c r="D498" s="122"/>
      <c r="E498" s="552" t="s">
        <v>93</v>
      </c>
      <c r="F498" s="53" t="s">
        <v>186</v>
      </c>
    </row>
    <row r="499" spans="1:6" x14ac:dyDescent="0.2">
      <c r="A499" s="40" t="str">
        <f t="shared" si="15"/>
        <v/>
      </c>
      <c r="B499" s="124"/>
      <c r="C499" s="125"/>
      <c r="D499" s="122"/>
      <c r="E499" s="552" t="s">
        <v>93</v>
      </c>
      <c r="F499" s="53" t="s">
        <v>187</v>
      </c>
    </row>
    <row r="500" spans="1:6" x14ac:dyDescent="0.2">
      <c r="A500" s="40" t="str">
        <f t="shared" si="15"/>
        <v/>
      </c>
      <c r="B500" s="124"/>
      <c r="C500" s="125"/>
      <c r="D500" s="122"/>
      <c r="E500" s="552" t="s">
        <v>93</v>
      </c>
      <c r="F500" s="53" t="s">
        <v>188</v>
      </c>
    </row>
    <row r="501" spans="1:6" x14ac:dyDescent="0.2">
      <c r="A501" s="40" t="str">
        <f t="shared" si="15"/>
        <v/>
      </c>
      <c r="B501" s="124"/>
      <c r="C501" s="125"/>
      <c r="D501" s="122"/>
      <c r="E501" s="552" t="s">
        <v>93</v>
      </c>
      <c r="F501" s="53" t="s">
        <v>189</v>
      </c>
    </row>
    <row r="502" spans="1:6" x14ac:dyDescent="0.2">
      <c r="A502" s="40" t="str">
        <f t="shared" si="15"/>
        <v/>
      </c>
      <c r="B502" s="124"/>
      <c r="C502" s="125"/>
      <c r="D502" s="122"/>
      <c r="E502" s="552" t="s">
        <v>93</v>
      </c>
      <c r="F502" s="53" t="s">
        <v>190</v>
      </c>
    </row>
    <row r="503" spans="1:6" x14ac:dyDescent="0.2">
      <c r="A503" s="40" t="str">
        <f t="shared" si="15"/>
        <v/>
      </c>
      <c r="B503" s="124"/>
      <c r="C503" s="125"/>
      <c r="D503" s="122"/>
      <c r="E503" s="552" t="s">
        <v>93</v>
      </c>
      <c r="F503" s="53" t="s">
        <v>191</v>
      </c>
    </row>
    <row r="504" spans="1:6" x14ac:dyDescent="0.2">
      <c r="A504" s="40" t="str">
        <f t="shared" si="15"/>
        <v/>
      </c>
      <c r="B504" s="124"/>
      <c r="C504" s="125"/>
      <c r="D504" s="122"/>
      <c r="E504" s="552" t="s">
        <v>93</v>
      </c>
      <c r="F504" s="53" t="s">
        <v>192</v>
      </c>
    </row>
    <row r="505" spans="1:6" x14ac:dyDescent="0.2">
      <c r="A505" s="40" t="str">
        <f t="shared" si="15"/>
        <v/>
      </c>
      <c r="B505" s="124"/>
      <c r="C505" s="125"/>
      <c r="D505" s="122"/>
      <c r="E505" s="552" t="s">
        <v>93</v>
      </c>
      <c r="F505" s="53" t="s">
        <v>193</v>
      </c>
    </row>
    <row r="506" spans="1:6" x14ac:dyDescent="0.2">
      <c r="A506" s="40" t="str">
        <f t="shared" si="15"/>
        <v/>
      </c>
      <c r="B506" s="124"/>
      <c r="C506" s="125"/>
      <c r="D506" s="122"/>
      <c r="E506" s="552" t="s">
        <v>93</v>
      </c>
      <c r="F506" s="53" t="s">
        <v>194</v>
      </c>
    </row>
    <row r="507" spans="1:6" x14ac:dyDescent="0.2">
      <c r="A507" s="40" t="str">
        <f t="shared" si="15"/>
        <v/>
      </c>
      <c r="B507" s="124"/>
      <c r="C507" s="125"/>
      <c r="D507" s="122"/>
      <c r="E507" s="552" t="s">
        <v>93</v>
      </c>
      <c r="F507" s="53" t="s">
        <v>195</v>
      </c>
    </row>
    <row r="508" spans="1:6" x14ac:dyDescent="0.2">
      <c r="A508" s="40" t="str">
        <f t="shared" si="15"/>
        <v/>
      </c>
      <c r="B508" s="550"/>
      <c r="C508" s="551"/>
      <c r="D508" s="122"/>
      <c r="E508" s="552"/>
      <c r="F508" s="53" t="s">
        <v>244</v>
      </c>
    </row>
    <row r="509" spans="1:6" x14ac:dyDescent="0.2">
      <c r="A509" s="40" t="str">
        <f t="shared" si="15"/>
        <v/>
      </c>
      <c r="B509" s="550"/>
      <c r="C509" s="551"/>
      <c r="D509" s="122"/>
      <c r="E509" s="552"/>
      <c r="F509" s="53" t="s">
        <v>245</v>
      </c>
    </row>
    <row r="510" spans="1:6" x14ac:dyDescent="0.2">
      <c r="A510" s="40" t="str">
        <f t="shared" si="15"/>
        <v/>
      </c>
      <c r="B510" s="550"/>
      <c r="C510" s="551"/>
      <c r="D510" s="122"/>
      <c r="E510" s="552"/>
      <c r="F510" s="53" t="s">
        <v>248</v>
      </c>
    </row>
    <row r="511" spans="1:6" x14ac:dyDescent="0.2">
      <c r="A511" s="40" t="str">
        <f t="shared" si="15"/>
        <v/>
      </c>
      <c r="B511" s="550"/>
      <c r="C511" s="551"/>
      <c r="D511" s="122"/>
      <c r="E511" s="552"/>
      <c r="F511" s="53"/>
    </row>
    <row r="512" spans="1:6" ht="15" thickBot="1" x14ac:dyDescent="0.25">
      <c r="A512" s="41" t="str">
        <f t="shared" si="15"/>
        <v>fe-</v>
      </c>
      <c r="B512" s="555" t="s">
        <v>1</v>
      </c>
      <c r="C512" s="556" t="s">
        <v>1</v>
      </c>
      <c r="D512" s="900"/>
      <c r="E512" s="557" t="s">
        <v>147</v>
      </c>
      <c r="F512" s="54"/>
    </row>
    <row r="513" spans="1:6" x14ac:dyDescent="0.2">
      <c r="A513" s="38"/>
      <c r="B513" s="36"/>
      <c r="C513" s="55"/>
      <c r="D513" s="36"/>
      <c r="E513" s="36"/>
      <c r="F513" s="54"/>
    </row>
    <row r="514" spans="1:6" ht="15" thickBot="1" x14ac:dyDescent="0.25">
      <c r="A514" s="38"/>
      <c r="B514" s="36"/>
      <c r="C514" s="56"/>
      <c r="D514" s="36"/>
      <c r="E514" s="36"/>
      <c r="F514" s="54"/>
    </row>
    <row r="515" spans="1:6" x14ac:dyDescent="0.2">
      <c r="A515" s="1824" t="s">
        <v>0</v>
      </c>
      <c r="B515" s="1825"/>
      <c r="C515" s="35" t="str">
        <f>IF(ISBLANK(List!$F$23),"",List!$F$23)</f>
        <v>-</v>
      </c>
      <c r="D515" s="38" t="str">
        <f>IF(ISBLANK(List!$H$23),"",List!$H$23)</f>
        <v>hg</v>
      </c>
      <c r="E515" s="44"/>
      <c r="F515" s="45" t="s">
        <v>485</v>
      </c>
    </row>
    <row r="516" spans="1:6" ht="15" thickBot="1" x14ac:dyDescent="0.25">
      <c r="A516" s="1826" t="s">
        <v>508</v>
      </c>
      <c r="B516" s="1827"/>
      <c r="C516" s="46" t="str">
        <f>IF(ISBLANK(List!$G$23),"",List!$G$23)</f>
        <v>-</v>
      </c>
      <c r="D516" s="39"/>
      <c r="E516" s="38"/>
      <c r="F516" s="47"/>
    </row>
    <row r="517" spans="1:6" ht="15" thickBot="1" x14ac:dyDescent="0.25">
      <c r="A517" s="48" t="s">
        <v>463</v>
      </c>
      <c r="B517" s="49" t="s">
        <v>464</v>
      </c>
      <c r="C517" s="50" t="s">
        <v>465</v>
      </c>
      <c r="D517" s="49" t="s">
        <v>466</v>
      </c>
      <c r="E517" s="51" t="s">
        <v>467</v>
      </c>
      <c r="F517" s="44"/>
    </row>
    <row r="518" spans="1:6" x14ac:dyDescent="0.2">
      <c r="A518" s="60" t="str">
        <f>IF(B518="","",$D$515&amp;B518)</f>
        <v/>
      </c>
      <c r="B518" s="124"/>
      <c r="C518" s="125"/>
      <c r="D518" s="122"/>
      <c r="E518" s="123" t="s">
        <v>13</v>
      </c>
      <c r="F518" s="53" t="s">
        <v>174</v>
      </c>
    </row>
    <row r="519" spans="1:6" x14ac:dyDescent="0.2">
      <c r="A519" s="40" t="str">
        <f>IF(B519="","",$D$515&amp;B519)</f>
        <v/>
      </c>
      <c r="B519" s="124"/>
      <c r="C519" s="125"/>
      <c r="D519" s="122"/>
      <c r="E519" s="123" t="s">
        <v>13</v>
      </c>
      <c r="F519" s="53" t="s">
        <v>175</v>
      </c>
    </row>
    <row r="520" spans="1:6" x14ac:dyDescent="0.2">
      <c r="A520" s="40" t="str">
        <f t="shared" ref="A520:A544" si="16">IF(B520="","",$D$515&amp;B520)</f>
        <v/>
      </c>
      <c r="B520" s="124"/>
      <c r="C520" s="125"/>
      <c r="D520" s="122" t="s">
        <v>1160</v>
      </c>
      <c r="E520" s="123" t="s">
        <v>92</v>
      </c>
      <c r="F520" s="53" t="s">
        <v>176</v>
      </c>
    </row>
    <row r="521" spans="1:6" x14ac:dyDescent="0.2">
      <c r="A521" s="40" t="str">
        <f t="shared" si="16"/>
        <v/>
      </c>
      <c r="B521" s="124"/>
      <c r="C521" s="125"/>
      <c r="D521" s="122" t="s">
        <v>1159</v>
      </c>
      <c r="E521" s="123" t="s">
        <v>92</v>
      </c>
      <c r="F521" s="53" t="s">
        <v>177</v>
      </c>
    </row>
    <row r="522" spans="1:6" x14ac:dyDescent="0.2">
      <c r="A522" s="40" t="str">
        <f t="shared" si="16"/>
        <v/>
      </c>
      <c r="B522" s="124"/>
      <c r="C522" s="125"/>
      <c r="D522" s="122" t="s">
        <v>1159</v>
      </c>
      <c r="E522" s="123" t="s">
        <v>92</v>
      </c>
      <c r="F522" s="53" t="s">
        <v>178</v>
      </c>
    </row>
    <row r="523" spans="1:6" x14ac:dyDescent="0.2">
      <c r="A523" s="40" t="str">
        <f t="shared" si="16"/>
        <v/>
      </c>
      <c r="B523" s="124"/>
      <c r="C523" s="125"/>
      <c r="D523" s="122"/>
      <c r="E523" s="123" t="s">
        <v>92</v>
      </c>
      <c r="F523" s="53" t="s">
        <v>179</v>
      </c>
    </row>
    <row r="524" spans="1:6" x14ac:dyDescent="0.2">
      <c r="A524" s="40" t="str">
        <f t="shared" si="16"/>
        <v/>
      </c>
      <c r="B524" s="124"/>
      <c r="C524" s="125"/>
      <c r="D524" s="122"/>
      <c r="E524" s="123" t="s">
        <v>92</v>
      </c>
      <c r="F524" s="53" t="s">
        <v>180</v>
      </c>
    </row>
    <row r="525" spans="1:6" x14ac:dyDescent="0.2">
      <c r="A525" s="40" t="str">
        <f t="shared" si="16"/>
        <v/>
      </c>
      <c r="B525" s="124"/>
      <c r="C525" s="125"/>
      <c r="D525" s="122"/>
      <c r="E525" s="123" t="s">
        <v>92</v>
      </c>
      <c r="F525" s="53" t="s">
        <v>181</v>
      </c>
    </row>
    <row r="526" spans="1:6" x14ac:dyDescent="0.2">
      <c r="A526" s="40" t="str">
        <f t="shared" si="16"/>
        <v/>
      </c>
      <c r="B526" s="124"/>
      <c r="C526" s="125"/>
      <c r="D526" s="122"/>
      <c r="E526" s="123" t="s">
        <v>92</v>
      </c>
      <c r="F526" s="53" t="s">
        <v>182</v>
      </c>
    </row>
    <row r="527" spans="1:6" x14ac:dyDescent="0.2">
      <c r="A527" s="40" t="str">
        <f t="shared" si="16"/>
        <v/>
      </c>
      <c r="B527" s="124"/>
      <c r="C527" s="125"/>
      <c r="D527" s="122"/>
      <c r="E527" s="123" t="s">
        <v>92</v>
      </c>
      <c r="F527" s="53" t="s">
        <v>183</v>
      </c>
    </row>
    <row r="528" spans="1:6" x14ac:dyDescent="0.2">
      <c r="A528" s="40" t="str">
        <f t="shared" si="16"/>
        <v/>
      </c>
      <c r="B528" s="124"/>
      <c r="C528" s="125"/>
      <c r="D528" s="122"/>
      <c r="E528" s="123" t="s">
        <v>93</v>
      </c>
      <c r="F528" s="53" t="s">
        <v>184</v>
      </c>
    </row>
    <row r="529" spans="1:6" x14ac:dyDescent="0.2">
      <c r="A529" s="40" t="str">
        <f t="shared" si="16"/>
        <v/>
      </c>
      <c r="B529" s="124"/>
      <c r="C529" s="125"/>
      <c r="D529" s="122"/>
      <c r="E529" s="552" t="s">
        <v>93</v>
      </c>
      <c r="F529" s="53" t="s">
        <v>185</v>
      </c>
    </row>
    <row r="530" spans="1:6" x14ac:dyDescent="0.2">
      <c r="A530" s="40" t="str">
        <f t="shared" si="16"/>
        <v/>
      </c>
      <c r="B530" s="124"/>
      <c r="C530" s="125"/>
      <c r="D530" s="122"/>
      <c r="E530" s="552" t="s">
        <v>93</v>
      </c>
      <c r="F530" s="53" t="s">
        <v>186</v>
      </c>
    </row>
    <row r="531" spans="1:6" x14ac:dyDescent="0.2">
      <c r="A531" s="40" t="str">
        <f t="shared" si="16"/>
        <v/>
      </c>
      <c r="B531" s="124"/>
      <c r="C531" s="125"/>
      <c r="D531" s="122"/>
      <c r="E531" s="552" t="s">
        <v>93</v>
      </c>
      <c r="F531" s="53" t="s">
        <v>187</v>
      </c>
    </row>
    <row r="532" spans="1:6" x14ac:dyDescent="0.2">
      <c r="A532" s="40" t="str">
        <f t="shared" si="16"/>
        <v/>
      </c>
      <c r="B532" s="124"/>
      <c r="C532" s="125"/>
      <c r="D532" s="122"/>
      <c r="E532" s="552" t="s">
        <v>93</v>
      </c>
      <c r="F532" s="53" t="s">
        <v>188</v>
      </c>
    </row>
    <row r="533" spans="1:6" x14ac:dyDescent="0.2">
      <c r="A533" s="40" t="str">
        <f t="shared" si="16"/>
        <v/>
      </c>
      <c r="B533" s="124"/>
      <c r="C533" s="125"/>
      <c r="D533" s="122"/>
      <c r="E533" s="552" t="s">
        <v>93</v>
      </c>
      <c r="F533" s="53" t="s">
        <v>189</v>
      </c>
    </row>
    <row r="534" spans="1:6" x14ac:dyDescent="0.2">
      <c r="A534" s="40" t="str">
        <f t="shared" si="16"/>
        <v/>
      </c>
      <c r="B534" s="124"/>
      <c r="C534" s="125"/>
      <c r="D534" s="122"/>
      <c r="E534" s="552" t="s">
        <v>93</v>
      </c>
      <c r="F534" s="53" t="s">
        <v>190</v>
      </c>
    </row>
    <row r="535" spans="1:6" x14ac:dyDescent="0.2">
      <c r="A535" s="40" t="str">
        <f t="shared" si="16"/>
        <v/>
      </c>
      <c r="B535" s="124"/>
      <c r="C535" s="125"/>
      <c r="D535" s="122"/>
      <c r="E535" s="552" t="s">
        <v>93</v>
      </c>
      <c r="F535" s="53" t="s">
        <v>191</v>
      </c>
    </row>
    <row r="536" spans="1:6" x14ac:dyDescent="0.2">
      <c r="A536" s="40" t="str">
        <f t="shared" si="16"/>
        <v/>
      </c>
      <c r="B536" s="124"/>
      <c r="C536" s="125"/>
      <c r="D536" s="122"/>
      <c r="E536" s="552" t="s">
        <v>93</v>
      </c>
      <c r="F536" s="53" t="s">
        <v>192</v>
      </c>
    </row>
    <row r="537" spans="1:6" x14ac:dyDescent="0.2">
      <c r="A537" s="40" t="str">
        <f t="shared" si="16"/>
        <v/>
      </c>
      <c r="B537" s="124"/>
      <c r="C537" s="125"/>
      <c r="D537" s="122"/>
      <c r="E537" s="552" t="s">
        <v>93</v>
      </c>
      <c r="F537" s="53" t="s">
        <v>193</v>
      </c>
    </row>
    <row r="538" spans="1:6" x14ac:dyDescent="0.2">
      <c r="A538" s="40" t="str">
        <f t="shared" si="16"/>
        <v/>
      </c>
      <c r="B538" s="124"/>
      <c r="C538" s="125"/>
      <c r="D538" s="122"/>
      <c r="E538" s="552" t="s">
        <v>93</v>
      </c>
      <c r="F538" s="53" t="s">
        <v>194</v>
      </c>
    </row>
    <row r="539" spans="1:6" x14ac:dyDescent="0.2">
      <c r="A539" s="40" t="str">
        <f t="shared" si="16"/>
        <v/>
      </c>
      <c r="B539" s="124"/>
      <c r="C539" s="125"/>
      <c r="D539" s="122"/>
      <c r="E539" s="552" t="s">
        <v>93</v>
      </c>
      <c r="F539" s="53" t="s">
        <v>195</v>
      </c>
    </row>
    <row r="540" spans="1:6" x14ac:dyDescent="0.2">
      <c r="A540" s="40" t="str">
        <f t="shared" si="16"/>
        <v/>
      </c>
      <c r="B540" s="550"/>
      <c r="C540" s="551"/>
      <c r="D540" s="122"/>
      <c r="E540" s="552"/>
      <c r="F540" s="53" t="s">
        <v>244</v>
      </c>
    </row>
    <row r="541" spans="1:6" x14ac:dyDescent="0.2">
      <c r="A541" s="40" t="str">
        <f t="shared" si="16"/>
        <v/>
      </c>
      <c r="B541" s="550"/>
      <c r="C541" s="551"/>
      <c r="D541" s="122"/>
      <c r="E541" s="552"/>
      <c r="F541" s="53" t="s">
        <v>245</v>
      </c>
    </row>
    <row r="542" spans="1:6" x14ac:dyDescent="0.2">
      <c r="A542" s="40" t="str">
        <f t="shared" si="16"/>
        <v/>
      </c>
      <c r="B542" s="550"/>
      <c r="C542" s="551"/>
      <c r="D542" s="122"/>
      <c r="E542" s="552"/>
      <c r="F542" s="53" t="s">
        <v>248</v>
      </c>
    </row>
    <row r="543" spans="1:6" x14ac:dyDescent="0.2">
      <c r="A543" s="40" t="str">
        <f t="shared" si="16"/>
        <v/>
      </c>
      <c r="B543" s="550"/>
      <c r="C543" s="551"/>
      <c r="D543" s="122"/>
      <c r="E543" s="552"/>
      <c r="F543" s="53"/>
    </row>
    <row r="544" spans="1:6" ht="15" thickBot="1" x14ac:dyDescent="0.25">
      <c r="A544" s="41" t="str">
        <f t="shared" si="16"/>
        <v>hg-</v>
      </c>
      <c r="B544" s="555" t="s">
        <v>1</v>
      </c>
      <c r="C544" s="556" t="s">
        <v>1</v>
      </c>
      <c r="D544" s="900"/>
      <c r="E544" s="557" t="s">
        <v>147</v>
      </c>
      <c r="F544" s="54"/>
    </row>
    <row r="545" spans="1:6" x14ac:dyDescent="0.2">
      <c r="A545" s="38"/>
      <c r="B545" s="36"/>
      <c r="C545" s="55"/>
      <c r="D545" s="36"/>
      <c r="E545" s="36"/>
      <c r="F545" s="54"/>
    </row>
    <row r="546" spans="1:6" ht="15" thickBot="1" x14ac:dyDescent="0.25">
      <c r="A546" s="38"/>
      <c r="B546" s="36"/>
      <c r="C546" s="56"/>
      <c r="D546" s="36"/>
      <c r="E546" s="36"/>
      <c r="F546" s="54"/>
    </row>
    <row r="547" spans="1:6" x14ac:dyDescent="0.2">
      <c r="A547" s="1824" t="s">
        <v>0</v>
      </c>
      <c r="B547" s="1825"/>
      <c r="C547" s="35" t="str">
        <f>IF(ISBLANK(List!$F$24),"",List!$F$24)</f>
        <v>-</v>
      </c>
      <c r="D547" s="38" t="str">
        <f>IF(ISBLANK(List!$H$24),"",List!$H$24)</f>
        <v>ji</v>
      </c>
      <c r="E547" s="44"/>
      <c r="F547" s="45" t="s">
        <v>486</v>
      </c>
    </row>
    <row r="548" spans="1:6" ht="15" thickBot="1" x14ac:dyDescent="0.25">
      <c r="A548" s="1826" t="s">
        <v>508</v>
      </c>
      <c r="B548" s="1827"/>
      <c r="C548" s="46" t="str">
        <f>IF(ISBLANK(List!$G$24),"",List!$G$24)</f>
        <v>-</v>
      </c>
      <c r="D548" s="39"/>
      <c r="E548" s="38"/>
      <c r="F548" s="47"/>
    </row>
    <row r="549" spans="1:6" ht="15" thickBot="1" x14ac:dyDescent="0.25">
      <c r="A549" s="48" t="s">
        <v>463</v>
      </c>
      <c r="B549" s="49" t="s">
        <v>464</v>
      </c>
      <c r="C549" s="50" t="s">
        <v>465</v>
      </c>
      <c r="D549" s="49" t="s">
        <v>466</v>
      </c>
      <c r="E549" s="51" t="s">
        <v>467</v>
      </c>
      <c r="F549" s="44"/>
    </row>
    <row r="550" spans="1:6" x14ac:dyDescent="0.2">
      <c r="A550" s="60" t="str">
        <f>IF(B550="","",$D$547&amp;B550)</f>
        <v/>
      </c>
      <c r="B550" s="124"/>
      <c r="C550" s="125"/>
      <c r="D550" s="122"/>
      <c r="E550" s="123" t="s">
        <v>13</v>
      </c>
      <c r="F550" s="53" t="s">
        <v>174</v>
      </c>
    </row>
    <row r="551" spans="1:6" x14ac:dyDescent="0.2">
      <c r="A551" s="40" t="str">
        <f>IF(B551="","",$D$547&amp;B551)</f>
        <v/>
      </c>
      <c r="B551" s="124"/>
      <c r="C551" s="125"/>
      <c r="D551" s="122"/>
      <c r="E551" s="123" t="s">
        <v>13</v>
      </c>
      <c r="F551" s="53" t="s">
        <v>175</v>
      </c>
    </row>
    <row r="552" spans="1:6" x14ac:dyDescent="0.2">
      <c r="A552" s="40" t="str">
        <f t="shared" ref="A552:A576" si="17">IF(B552="","",$D$547&amp;B552)</f>
        <v/>
      </c>
      <c r="B552" s="124"/>
      <c r="C552" s="125"/>
      <c r="D552" s="122" t="s">
        <v>1160</v>
      </c>
      <c r="E552" s="123" t="s">
        <v>92</v>
      </c>
      <c r="F552" s="53" t="s">
        <v>176</v>
      </c>
    </row>
    <row r="553" spans="1:6" x14ac:dyDescent="0.2">
      <c r="A553" s="40" t="str">
        <f t="shared" si="17"/>
        <v/>
      </c>
      <c r="B553" s="124"/>
      <c r="C553" s="125"/>
      <c r="D553" s="122" t="s">
        <v>1159</v>
      </c>
      <c r="E553" s="123" t="s">
        <v>92</v>
      </c>
      <c r="F553" s="53" t="s">
        <v>177</v>
      </c>
    </row>
    <row r="554" spans="1:6" x14ac:dyDescent="0.2">
      <c r="A554" s="40" t="str">
        <f t="shared" si="17"/>
        <v/>
      </c>
      <c r="B554" s="124"/>
      <c r="C554" s="125"/>
      <c r="D554" s="122" t="s">
        <v>1159</v>
      </c>
      <c r="E554" s="123" t="s">
        <v>92</v>
      </c>
      <c r="F554" s="53" t="s">
        <v>178</v>
      </c>
    </row>
    <row r="555" spans="1:6" x14ac:dyDescent="0.2">
      <c r="A555" s="40" t="str">
        <f t="shared" si="17"/>
        <v/>
      </c>
      <c r="B555" s="124"/>
      <c r="C555" s="125"/>
      <c r="D555" s="122"/>
      <c r="E555" s="123" t="s">
        <v>92</v>
      </c>
      <c r="F555" s="53" t="s">
        <v>179</v>
      </c>
    </row>
    <row r="556" spans="1:6" x14ac:dyDescent="0.2">
      <c r="A556" s="40" t="str">
        <f t="shared" si="17"/>
        <v/>
      </c>
      <c r="B556" s="124"/>
      <c r="C556" s="125"/>
      <c r="D556" s="122"/>
      <c r="E556" s="123" t="s">
        <v>92</v>
      </c>
      <c r="F556" s="53" t="s">
        <v>180</v>
      </c>
    </row>
    <row r="557" spans="1:6" x14ac:dyDescent="0.2">
      <c r="A557" s="40" t="str">
        <f t="shared" si="17"/>
        <v/>
      </c>
      <c r="B557" s="124"/>
      <c r="C557" s="125"/>
      <c r="D557" s="122"/>
      <c r="E557" s="123" t="s">
        <v>92</v>
      </c>
      <c r="F557" s="53" t="s">
        <v>181</v>
      </c>
    </row>
    <row r="558" spans="1:6" x14ac:dyDescent="0.2">
      <c r="A558" s="40" t="str">
        <f t="shared" si="17"/>
        <v/>
      </c>
      <c r="B558" s="124"/>
      <c r="C558" s="125"/>
      <c r="D558" s="122"/>
      <c r="E558" s="123" t="s">
        <v>92</v>
      </c>
      <c r="F558" s="53" t="s">
        <v>182</v>
      </c>
    </row>
    <row r="559" spans="1:6" x14ac:dyDescent="0.2">
      <c r="A559" s="40" t="str">
        <f t="shared" si="17"/>
        <v/>
      </c>
      <c r="B559" s="124"/>
      <c r="C559" s="125"/>
      <c r="D559" s="122"/>
      <c r="E559" s="123" t="s">
        <v>92</v>
      </c>
      <c r="F559" s="53" t="s">
        <v>183</v>
      </c>
    </row>
    <row r="560" spans="1:6" x14ac:dyDescent="0.2">
      <c r="A560" s="40" t="str">
        <f t="shared" si="17"/>
        <v/>
      </c>
      <c r="B560" s="124"/>
      <c r="C560" s="125"/>
      <c r="D560" s="122"/>
      <c r="E560" s="123" t="s">
        <v>93</v>
      </c>
      <c r="F560" s="53" t="s">
        <v>184</v>
      </c>
    </row>
    <row r="561" spans="1:6" x14ac:dyDescent="0.2">
      <c r="A561" s="40" t="str">
        <f t="shared" si="17"/>
        <v/>
      </c>
      <c r="B561" s="124"/>
      <c r="C561" s="125"/>
      <c r="D561" s="122"/>
      <c r="E561" s="552" t="s">
        <v>93</v>
      </c>
      <c r="F561" s="53" t="s">
        <v>185</v>
      </c>
    </row>
    <row r="562" spans="1:6" x14ac:dyDescent="0.2">
      <c r="A562" s="40" t="str">
        <f t="shared" si="17"/>
        <v/>
      </c>
      <c r="B562" s="124"/>
      <c r="C562" s="125"/>
      <c r="D562" s="122"/>
      <c r="E562" s="552" t="s">
        <v>93</v>
      </c>
      <c r="F562" s="53" t="s">
        <v>186</v>
      </c>
    </row>
    <row r="563" spans="1:6" x14ac:dyDescent="0.2">
      <c r="A563" s="40" t="str">
        <f t="shared" si="17"/>
        <v/>
      </c>
      <c r="B563" s="124"/>
      <c r="C563" s="125"/>
      <c r="D563" s="122"/>
      <c r="E563" s="552" t="s">
        <v>93</v>
      </c>
      <c r="F563" s="53" t="s">
        <v>187</v>
      </c>
    </row>
    <row r="564" spans="1:6" x14ac:dyDescent="0.2">
      <c r="A564" s="40" t="str">
        <f t="shared" si="17"/>
        <v/>
      </c>
      <c r="B564" s="124"/>
      <c r="C564" s="125"/>
      <c r="D564" s="122"/>
      <c r="E564" s="552" t="s">
        <v>93</v>
      </c>
      <c r="F564" s="53" t="s">
        <v>188</v>
      </c>
    </row>
    <row r="565" spans="1:6" x14ac:dyDescent="0.2">
      <c r="A565" s="40" t="str">
        <f t="shared" si="17"/>
        <v/>
      </c>
      <c r="B565" s="124"/>
      <c r="C565" s="125"/>
      <c r="D565" s="122"/>
      <c r="E565" s="552" t="s">
        <v>93</v>
      </c>
      <c r="F565" s="53" t="s">
        <v>189</v>
      </c>
    </row>
    <row r="566" spans="1:6" x14ac:dyDescent="0.2">
      <c r="A566" s="40" t="str">
        <f t="shared" si="17"/>
        <v/>
      </c>
      <c r="B566" s="124"/>
      <c r="C566" s="125"/>
      <c r="D566" s="122"/>
      <c r="E566" s="552" t="s">
        <v>93</v>
      </c>
      <c r="F566" s="53" t="s">
        <v>190</v>
      </c>
    </row>
    <row r="567" spans="1:6" x14ac:dyDescent="0.2">
      <c r="A567" s="40" t="str">
        <f t="shared" si="17"/>
        <v/>
      </c>
      <c r="B567" s="124"/>
      <c r="C567" s="125"/>
      <c r="D567" s="122"/>
      <c r="E567" s="552" t="s">
        <v>93</v>
      </c>
      <c r="F567" s="53" t="s">
        <v>191</v>
      </c>
    </row>
    <row r="568" spans="1:6" x14ac:dyDescent="0.2">
      <c r="A568" s="40" t="str">
        <f t="shared" si="17"/>
        <v/>
      </c>
      <c r="B568" s="124"/>
      <c r="C568" s="125"/>
      <c r="D568" s="122"/>
      <c r="E568" s="552" t="s">
        <v>93</v>
      </c>
      <c r="F568" s="53" t="s">
        <v>192</v>
      </c>
    </row>
    <row r="569" spans="1:6" x14ac:dyDescent="0.2">
      <c r="A569" s="40" t="str">
        <f t="shared" si="17"/>
        <v/>
      </c>
      <c r="B569" s="124"/>
      <c r="C569" s="125"/>
      <c r="D569" s="122"/>
      <c r="E569" s="552" t="s">
        <v>93</v>
      </c>
      <c r="F569" s="53" t="s">
        <v>193</v>
      </c>
    </row>
    <row r="570" spans="1:6" x14ac:dyDescent="0.2">
      <c r="A570" s="40" t="str">
        <f t="shared" si="17"/>
        <v/>
      </c>
      <c r="B570" s="124"/>
      <c r="C570" s="125"/>
      <c r="D570" s="122"/>
      <c r="E570" s="552" t="s">
        <v>93</v>
      </c>
      <c r="F570" s="53" t="s">
        <v>194</v>
      </c>
    </row>
    <row r="571" spans="1:6" x14ac:dyDescent="0.2">
      <c r="A571" s="40" t="str">
        <f t="shared" si="17"/>
        <v/>
      </c>
      <c r="B571" s="124"/>
      <c r="C571" s="125"/>
      <c r="D571" s="122"/>
      <c r="E571" s="552" t="s">
        <v>93</v>
      </c>
      <c r="F571" s="53" t="s">
        <v>195</v>
      </c>
    </row>
    <row r="572" spans="1:6" x14ac:dyDescent="0.2">
      <c r="A572" s="40" t="str">
        <f t="shared" si="17"/>
        <v/>
      </c>
      <c r="B572" s="550"/>
      <c r="C572" s="551"/>
      <c r="D572" s="122"/>
      <c r="E572" s="552"/>
      <c r="F572" s="53" t="s">
        <v>244</v>
      </c>
    </row>
    <row r="573" spans="1:6" x14ac:dyDescent="0.2">
      <c r="A573" s="40" t="str">
        <f t="shared" si="17"/>
        <v/>
      </c>
      <c r="B573" s="550"/>
      <c r="C573" s="551"/>
      <c r="D573" s="122"/>
      <c r="E573" s="552"/>
      <c r="F573" s="53" t="s">
        <v>245</v>
      </c>
    </row>
    <row r="574" spans="1:6" x14ac:dyDescent="0.2">
      <c r="A574" s="40" t="str">
        <f t="shared" si="17"/>
        <v/>
      </c>
      <c r="B574" s="550"/>
      <c r="C574" s="551"/>
      <c r="D574" s="122"/>
      <c r="E574" s="552"/>
      <c r="F574" s="53" t="s">
        <v>248</v>
      </c>
    </row>
    <row r="575" spans="1:6" x14ac:dyDescent="0.2">
      <c r="A575" s="40" t="str">
        <f t="shared" si="17"/>
        <v/>
      </c>
      <c r="B575" s="550"/>
      <c r="C575" s="551"/>
      <c r="D575" s="122"/>
      <c r="E575" s="552"/>
      <c r="F575" s="53"/>
    </row>
    <row r="576" spans="1:6" ht="15" thickBot="1" x14ac:dyDescent="0.25">
      <c r="A576" s="41" t="str">
        <f t="shared" si="17"/>
        <v>ji-</v>
      </c>
      <c r="B576" s="555" t="s">
        <v>1</v>
      </c>
      <c r="C576" s="556" t="s">
        <v>1</v>
      </c>
      <c r="D576" s="900"/>
      <c r="E576" s="557" t="s">
        <v>147</v>
      </c>
      <c r="F576" s="54"/>
    </row>
    <row r="577" spans="1:6" x14ac:dyDescent="0.2">
      <c r="A577" s="38"/>
      <c r="B577" s="36"/>
      <c r="C577" s="55"/>
      <c r="D577" s="36"/>
      <c r="E577" s="36"/>
      <c r="F577" s="54"/>
    </row>
    <row r="578" spans="1:6" ht="15" thickBot="1" x14ac:dyDescent="0.25">
      <c r="A578" s="38"/>
      <c r="B578" s="36"/>
      <c r="C578" s="56"/>
      <c r="D578" s="36"/>
      <c r="E578" s="36"/>
      <c r="F578" s="54"/>
    </row>
    <row r="579" spans="1:6" x14ac:dyDescent="0.2">
      <c r="A579" s="1824" t="s">
        <v>0</v>
      </c>
      <c r="B579" s="1825"/>
      <c r="C579" s="35" t="str">
        <f>IF(ISBLANK(List!$F$25),"",List!$F$25)</f>
        <v>-</v>
      </c>
      <c r="D579" s="38" t="str">
        <f>IF(ISBLANK(List!$H$25),"",List!$H$25)</f>
        <v>lk</v>
      </c>
      <c r="E579" s="44"/>
      <c r="F579" s="45" t="s">
        <v>487</v>
      </c>
    </row>
    <row r="580" spans="1:6" ht="15" thickBot="1" x14ac:dyDescent="0.25">
      <c r="A580" s="1826" t="s">
        <v>508</v>
      </c>
      <c r="B580" s="1827"/>
      <c r="C580" s="46" t="str">
        <f>IF(ISBLANK(List!$G$25),"",List!$G$25)</f>
        <v>-</v>
      </c>
      <c r="D580" s="39"/>
      <c r="E580" s="38"/>
      <c r="F580" s="47"/>
    </row>
    <row r="581" spans="1:6" ht="15" thickBot="1" x14ac:dyDescent="0.25">
      <c r="A581" s="48" t="s">
        <v>463</v>
      </c>
      <c r="B581" s="49" t="s">
        <v>464</v>
      </c>
      <c r="C581" s="50" t="s">
        <v>465</v>
      </c>
      <c r="D581" s="49" t="s">
        <v>466</v>
      </c>
      <c r="E581" s="51" t="s">
        <v>467</v>
      </c>
      <c r="F581" s="44"/>
    </row>
    <row r="582" spans="1:6" x14ac:dyDescent="0.2">
      <c r="A582" s="60" t="str">
        <f>IF(B582="","",$D$579&amp;B582)</f>
        <v/>
      </c>
      <c r="B582" s="124"/>
      <c r="C582" s="125"/>
      <c r="D582" s="122"/>
      <c r="E582" s="123" t="s">
        <v>13</v>
      </c>
      <c r="F582" s="53" t="s">
        <v>174</v>
      </c>
    </row>
    <row r="583" spans="1:6" x14ac:dyDescent="0.2">
      <c r="A583" s="40" t="str">
        <f>IF(B583="","",$D$579&amp;B583)</f>
        <v/>
      </c>
      <c r="B583" s="124"/>
      <c r="C583" s="125"/>
      <c r="D583" s="122"/>
      <c r="E583" s="123" t="s">
        <v>13</v>
      </c>
      <c r="F583" s="53" t="s">
        <v>175</v>
      </c>
    </row>
    <row r="584" spans="1:6" x14ac:dyDescent="0.2">
      <c r="A584" s="40" t="str">
        <f t="shared" ref="A584:A608" si="18">IF(B584="","",$D$579&amp;B584)</f>
        <v/>
      </c>
      <c r="B584" s="124"/>
      <c r="C584" s="125"/>
      <c r="D584" s="122" t="s">
        <v>1160</v>
      </c>
      <c r="E584" s="123" t="s">
        <v>92</v>
      </c>
      <c r="F584" s="53" t="s">
        <v>176</v>
      </c>
    </row>
    <row r="585" spans="1:6" x14ac:dyDescent="0.2">
      <c r="A585" s="40" t="str">
        <f t="shared" si="18"/>
        <v/>
      </c>
      <c r="B585" s="124"/>
      <c r="C585" s="125"/>
      <c r="D585" s="122" t="s">
        <v>1159</v>
      </c>
      <c r="E585" s="123" t="s">
        <v>92</v>
      </c>
      <c r="F585" s="53" t="s">
        <v>177</v>
      </c>
    </row>
    <row r="586" spans="1:6" x14ac:dyDescent="0.2">
      <c r="A586" s="40" t="str">
        <f t="shared" si="18"/>
        <v/>
      </c>
      <c r="B586" s="124"/>
      <c r="C586" s="125"/>
      <c r="D586" s="122" t="s">
        <v>1159</v>
      </c>
      <c r="E586" s="123" t="s">
        <v>92</v>
      </c>
      <c r="F586" s="53" t="s">
        <v>178</v>
      </c>
    </row>
    <row r="587" spans="1:6" x14ac:dyDescent="0.2">
      <c r="A587" s="40" t="str">
        <f t="shared" si="18"/>
        <v/>
      </c>
      <c r="B587" s="124"/>
      <c r="C587" s="125"/>
      <c r="D587" s="122"/>
      <c r="E587" s="123" t="s">
        <v>92</v>
      </c>
      <c r="F587" s="53" t="s">
        <v>179</v>
      </c>
    </row>
    <row r="588" spans="1:6" x14ac:dyDescent="0.2">
      <c r="A588" s="40" t="str">
        <f t="shared" si="18"/>
        <v/>
      </c>
      <c r="B588" s="124"/>
      <c r="C588" s="125"/>
      <c r="D588" s="122"/>
      <c r="E588" s="123" t="s">
        <v>92</v>
      </c>
      <c r="F588" s="53" t="s">
        <v>180</v>
      </c>
    </row>
    <row r="589" spans="1:6" x14ac:dyDescent="0.2">
      <c r="A589" s="40" t="str">
        <f t="shared" si="18"/>
        <v/>
      </c>
      <c r="B589" s="124"/>
      <c r="C589" s="125"/>
      <c r="D589" s="122"/>
      <c r="E589" s="123" t="s">
        <v>92</v>
      </c>
      <c r="F589" s="53" t="s">
        <v>181</v>
      </c>
    </row>
    <row r="590" spans="1:6" x14ac:dyDescent="0.2">
      <c r="A590" s="40" t="str">
        <f t="shared" si="18"/>
        <v/>
      </c>
      <c r="B590" s="124"/>
      <c r="C590" s="125"/>
      <c r="D590" s="122"/>
      <c r="E590" s="123" t="s">
        <v>92</v>
      </c>
      <c r="F590" s="53" t="s">
        <v>182</v>
      </c>
    </row>
    <row r="591" spans="1:6" x14ac:dyDescent="0.2">
      <c r="A591" s="40" t="str">
        <f t="shared" si="18"/>
        <v/>
      </c>
      <c r="B591" s="124"/>
      <c r="C591" s="125"/>
      <c r="D591" s="122"/>
      <c r="E591" s="123" t="s">
        <v>92</v>
      </c>
      <c r="F591" s="53" t="s">
        <v>183</v>
      </c>
    </row>
    <row r="592" spans="1:6" x14ac:dyDescent="0.2">
      <c r="A592" s="40" t="str">
        <f t="shared" si="18"/>
        <v/>
      </c>
      <c r="B592" s="124"/>
      <c r="C592" s="125"/>
      <c r="D592" s="122"/>
      <c r="E592" s="123" t="s">
        <v>93</v>
      </c>
      <c r="F592" s="53" t="s">
        <v>184</v>
      </c>
    </row>
    <row r="593" spans="1:6" x14ac:dyDescent="0.2">
      <c r="A593" s="40" t="str">
        <f t="shared" si="18"/>
        <v/>
      </c>
      <c r="B593" s="124"/>
      <c r="C593" s="125"/>
      <c r="D593" s="122"/>
      <c r="E593" s="552" t="s">
        <v>93</v>
      </c>
      <c r="F593" s="53" t="s">
        <v>185</v>
      </c>
    </row>
    <row r="594" spans="1:6" x14ac:dyDescent="0.2">
      <c r="A594" s="40" t="str">
        <f t="shared" si="18"/>
        <v/>
      </c>
      <c r="B594" s="124"/>
      <c r="C594" s="125"/>
      <c r="D594" s="122"/>
      <c r="E594" s="552" t="s">
        <v>93</v>
      </c>
      <c r="F594" s="53" t="s">
        <v>186</v>
      </c>
    </row>
    <row r="595" spans="1:6" x14ac:dyDescent="0.2">
      <c r="A595" s="40" t="str">
        <f t="shared" si="18"/>
        <v/>
      </c>
      <c r="B595" s="124"/>
      <c r="C595" s="125"/>
      <c r="D595" s="122"/>
      <c r="E595" s="552" t="s">
        <v>93</v>
      </c>
      <c r="F595" s="53" t="s">
        <v>187</v>
      </c>
    </row>
    <row r="596" spans="1:6" x14ac:dyDescent="0.2">
      <c r="A596" s="40" t="str">
        <f t="shared" si="18"/>
        <v/>
      </c>
      <c r="B596" s="124"/>
      <c r="C596" s="125"/>
      <c r="D596" s="122"/>
      <c r="E596" s="552" t="s">
        <v>93</v>
      </c>
      <c r="F596" s="53" t="s">
        <v>188</v>
      </c>
    </row>
    <row r="597" spans="1:6" x14ac:dyDescent="0.2">
      <c r="A597" s="40" t="str">
        <f t="shared" si="18"/>
        <v/>
      </c>
      <c r="B597" s="124"/>
      <c r="C597" s="125"/>
      <c r="D597" s="122"/>
      <c r="E597" s="552" t="s">
        <v>93</v>
      </c>
      <c r="F597" s="53" t="s">
        <v>189</v>
      </c>
    </row>
    <row r="598" spans="1:6" x14ac:dyDescent="0.2">
      <c r="A598" s="40" t="str">
        <f t="shared" si="18"/>
        <v/>
      </c>
      <c r="B598" s="124"/>
      <c r="C598" s="125"/>
      <c r="D598" s="122"/>
      <c r="E598" s="552" t="s">
        <v>93</v>
      </c>
      <c r="F598" s="53" t="s">
        <v>190</v>
      </c>
    </row>
    <row r="599" spans="1:6" x14ac:dyDescent="0.2">
      <c r="A599" s="40" t="str">
        <f t="shared" si="18"/>
        <v/>
      </c>
      <c r="B599" s="124"/>
      <c r="C599" s="125"/>
      <c r="D599" s="122"/>
      <c r="E599" s="552" t="s">
        <v>93</v>
      </c>
      <c r="F599" s="53" t="s">
        <v>191</v>
      </c>
    </row>
    <row r="600" spans="1:6" x14ac:dyDescent="0.2">
      <c r="A600" s="40" t="str">
        <f t="shared" si="18"/>
        <v/>
      </c>
      <c r="B600" s="124"/>
      <c r="C600" s="125"/>
      <c r="D600" s="122"/>
      <c r="E600" s="552" t="s">
        <v>93</v>
      </c>
      <c r="F600" s="53" t="s">
        <v>192</v>
      </c>
    </row>
    <row r="601" spans="1:6" x14ac:dyDescent="0.2">
      <c r="A601" s="40" t="str">
        <f t="shared" si="18"/>
        <v/>
      </c>
      <c r="B601" s="124"/>
      <c r="C601" s="125"/>
      <c r="D601" s="122"/>
      <c r="E601" s="552" t="s">
        <v>93</v>
      </c>
      <c r="F601" s="53" t="s">
        <v>193</v>
      </c>
    </row>
    <row r="602" spans="1:6" x14ac:dyDescent="0.2">
      <c r="A602" s="40" t="str">
        <f t="shared" si="18"/>
        <v/>
      </c>
      <c r="B602" s="124"/>
      <c r="C602" s="125"/>
      <c r="D602" s="122"/>
      <c r="E602" s="552" t="s">
        <v>93</v>
      </c>
      <c r="F602" s="53" t="s">
        <v>194</v>
      </c>
    </row>
    <row r="603" spans="1:6" x14ac:dyDescent="0.2">
      <c r="A603" s="40" t="str">
        <f t="shared" si="18"/>
        <v/>
      </c>
      <c r="B603" s="124"/>
      <c r="C603" s="125"/>
      <c r="D603" s="122"/>
      <c r="E603" s="552" t="s">
        <v>93</v>
      </c>
      <c r="F603" s="53" t="s">
        <v>195</v>
      </c>
    </row>
    <row r="604" spans="1:6" x14ac:dyDescent="0.2">
      <c r="A604" s="40" t="str">
        <f t="shared" si="18"/>
        <v/>
      </c>
      <c r="B604" s="550"/>
      <c r="C604" s="551"/>
      <c r="D604" s="122"/>
      <c r="E604" s="552"/>
      <c r="F604" s="53" t="s">
        <v>244</v>
      </c>
    </row>
    <row r="605" spans="1:6" x14ac:dyDescent="0.2">
      <c r="A605" s="40" t="str">
        <f t="shared" si="18"/>
        <v/>
      </c>
      <c r="B605" s="550"/>
      <c r="C605" s="551"/>
      <c r="D605" s="122"/>
      <c r="E605" s="552"/>
      <c r="F605" s="53" t="s">
        <v>245</v>
      </c>
    </row>
    <row r="606" spans="1:6" x14ac:dyDescent="0.2">
      <c r="A606" s="40" t="str">
        <f t="shared" si="18"/>
        <v/>
      </c>
      <c r="B606" s="550"/>
      <c r="C606" s="551"/>
      <c r="D606" s="122"/>
      <c r="E606" s="552"/>
      <c r="F606" s="53" t="s">
        <v>248</v>
      </c>
    </row>
    <row r="607" spans="1:6" x14ac:dyDescent="0.2">
      <c r="A607" s="40" t="str">
        <f t="shared" si="18"/>
        <v/>
      </c>
      <c r="B607" s="550"/>
      <c r="C607" s="551"/>
      <c r="D607" s="122"/>
      <c r="E607" s="552"/>
      <c r="F607" s="53"/>
    </row>
    <row r="608" spans="1:6" ht="15" thickBot="1" x14ac:dyDescent="0.25">
      <c r="A608" s="41" t="str">
        <f t="shared" si="18"/>
        <v>lk-</v>
      </c>
      <c r="B608" s="555" t="s">
        <v>1</v>
      </c>
      <c r="C608" s="556" t="s">
        <v>1</v>
      </c>
      <c r="D608" s="900"/>
      <c r="E608" s="557" t="s">
        <v>147</v>
      </c>
      <c r="F608" s="54"/>
    </row>
    <row r="609" spans="1:6" x14ac:dyDescent="0.2">
      <c r="A609" s="38"/>
      <c r="B609" s="36"/>
      <c r="C609" s="55"/>
      <c r="D609" s="36"/>
      <c r="E609" s="36"/>
      <c r="F609" s="54"/>
    </row>
    <row r="610" spans="1:6" ht="15" thickBot="1" x14ac:dyDescent="0.25">
      <c r="A610" s="38"/>
      <c r="B610" s="36"/>
      <c r="C610" s="56"/>
      <c r="D610" s="36"/>
      <c r="E610" s="36"/>
      <c r="F610" s="54"/>
    </row>
    <row r="611" spans="1:6" x14ac:dyDescent="0.2">
      <c r="A611" s="1824" t="s">
        <v>0</v>
      </c>
      <c r="B611" s="1825"/>
      <c r="C611" s="35" t="str">
        <f>IF(ISBLANK(List!$F$26),"",List!$F$26)</f>
        <v>-</v>
      </c>
      <c r="D611" s="38" t="str">
        <f>IF(ISBLANK(List!$H$26),"",List!$H$26)</f>
        <v>nm</v>
      </c>
      <c r="E611" s="44"/>
      <c r="F611" s="45" t="s">
        <v>488</v>
      </c>
    </row>
    <row r="612" spans="1:6" ht="15" thickBot="1" x14ac:dyDescent="0.25">
      <c r="A612" s="1826" t="s">
        <v>508</v>
      </c>
      <c r="B612" s="1827"/>
      <c r="C612" s="46" t="str">
        <f>IF(ISBLANK(List!$G$26),"",List!$G$26)</f>
        <v>-</v>
      </c>
      <c r="D612" s="39"/>
      <c r="E612" s="38"/>
      <c r="F612" s="47"/>
    </row>
    <row r="613" spans="1:6" ht="15" thickBot="1" x14ac:dyDescent="0.25">
      <c r="A613" s="48" t="s">
        <v>463</v>
      </c>
      <c r="B613" s="49" t="s">
        <v>464</v>
      </c>
      <c r="C613" s="50" t="s">
        <v>465</v>
      </c>
      <c r="D613" s="49" t="s">
        <v>466</v>
      </c>
      <c r="E613" s="51" t="s">
        <v>467</v>
      </c>
      <c r="F613" s="44"/>
    </row>
    <row r="614" spans="1:6" x14ac:dyDescent="0.2">
      <c r="A614" s="60" t="str">
        <f>IF(B614="","",$D$611&amp;B614)</f>
        <v/>
      </c>
      <c r="B614" s="124"/>
      <c r="C614" s="125"/>
      <c r="D614" s="122"/>
      <c r="E614" s="123" t="s">
        <v>13</v>
      </c>
      <c r="F614" s="53" t="s">
        <v>174</v>
      </c>
    </row>
    <row r="615" spans="1:6" x14ac:dyDescent="0.2">
      <c r="A615" s="40" t="str">
        <f>IF(B615="","",$D$611&amp;B615)</f>
        <v/>
      </c>
      <c r="B615" s="124"/>
      <c r="C615" s="125"/>
      <c r="D615" s="122"/>
      <c r="E615" s="123" t="s">
        <v>13</v>
      </c>
      <c r="F615" s="53" t="s">
        <v>175</v>
      </c>
    </row>
    <row r="616" spans="1:6" x14ac:dyDescent="0.2">
      <c r="A616" s="40" t="str">
        <f t="shared" ref="A616:A640" si="19">IF(B616="","",$D$611&amp;B616)</f>
        <v/>
      </c>
      <c r="B616" s="124"/>
      <c r="C616" s="125"/>
      <c r="D616" s="122" t="s">
        <v>1160</v>
      </c>
      <c r="E616" s="123" t="s">
        <v>92</v>
      </c>
      <c r="F616" s="53" t="s">
        <v>176</v>
      </c>
    </row>
    <row r="617" spans="1:6" x14ac:dyDescent="0.2">
      <c r="A617" s="40" t="str">
        <f t="shared" si="19"/>
        <v/>
      </c>
      <c r="B617" s="124"/>
      <c r="C617" s="125"/>
      <c r="D617" s="122" t="s">
        <v>1159</v>
      </c>
      <c r="E617" s="123" t="s">
        <v>92</v>
      </c>
      <c r="F617" s="53" t="s">
        <v>177</v>
      </c>
    </row>
    <row r="618" spans="1:6" x14ac:dyDescent="0.2">
      <c r="A618" s="40" t="str">
        <f t="shared" si="19"/>
        <v/>
      </c>
      <c r="B618" s="124"/>
      <c r="C618" s="125"/>
      <c r="D618" s="122" t="s">
        <v>1159</v>
      </c>
      <c r="E618" s="123" t="s">
        <v>92</v>
      </c>
      <c r="F618" s="53" t="s">
        <v>178</v>
      </c>
    </row>
    <row r="619" spans="1:6" x14ac:dyDescent="0.2">
      <c r="A619" s="40" t="str">
        <f t="shared" si="19"/>
        <v/>
      </c>
      <c r="B619" s="124"/>
      <c r="C619" s="125"/>
      <c r="D619" s="122"/>
      <c r="E619" s="123" t="s">
        <v>92</v>
      </c>
      <c r="F619" s="53" t="s">
        <v>179</v>
      </c>
    </row>
    <row r="620" spans="1:6" x14ac:dyDescent="0.2">
      <c r="A620" s="40" t="str">
        <f t="shared" si="19"/>
        <v/>
      </c>
      <c r="B620" s="124"/>
      <c r="C620" s="125"/>
      <c r="D620" s="122"/>
      <c r="E620" s="123" t="s">
        <v>92</v>
      </c>
      <c r="F620" s="53" t="s">
        <v>180</v>
      </c>
    </row>
    <row r="621" spans="1:6" x14ac:dyDescent="0.2">
      <c r="A621" s="40" t="str">
        <f t="shared" si="19"/>
        <v/>
      </c>
      <c r="B621" s="124"/>
      <c r="C621" s="125"/>
      <c r="D621" s="122"/>
      <c r="E621" s="123" t="s">
        <v>92</v>
      </c>
      <c r="F621" s="53" t="s">
        <v>181</v>
      </c>
    </row>
    <row r="622" spans="1:6" x14ac:dyDescent="0.2">
      <c r="A622" s="40" t="str">
        <f t="shared" si="19"/>
        <v/>
      </c>
      <c r="B622" s="124"/>
      <c r="C622" s="125"/>
      <c r="D622" s="122"/>
      <c r="E622" s="123" t="s">
        <v>92</v>
      </c>
      <c r="F622" s="53" t="s">
        <v>182</v>
      </c>
    </row>
    <row r="623" spans="1:6" x14ac:dyDescent="0.2">
      <c r="A623" s="40" t="str">
        <f t="shared" si="19"/>
        <v/>
      </c>
      <c r="B623" s="124"/>
      <c r="C623" s="125"/>
      <c r="D623" s="122"/>
      <c r="E623" s="123" t="s">
        <v>92</v>
      </c>
      <c r="F623" s="53" t="s">
        <v>183</v>
      </c>
    </row>
    <row r="624" spans="1:6" x14ac:dyDescent="0.2">
      <c r="A624" s="40" t="str">
        <f t="shared" si="19"/>
        <v/>
      </c>
      <c r="B624" s="124"/>
      <c r="C624" s="125"/>
      <c r="D624" s="122"/>
      <c r="E624" s="123" t="s">
        <v>93</v>
      </c>
      <c r="F624" s="53" t="s">
        <v>184</v>
      </c>
    </row>
    <row r="625" spans="1:6" x14ac:dyDescent="0.2">
      <c r="A625" s="40" t="str">
        <f t="shared" si="19"/>
        <v/>
      </c>
      <c r="B625" s="124"/>
      <c r="C625" s="125"/>
      <c r="D625" s="122"/>
      <c r="E625" s="552" t="s">
        <v>93</v>
      </c>
      <c r="F625" s="53" t="s">
        <v>185</v>
      </c>
    </row>
    <row r="626" spans="1:6" x14ac:dyDescent="0.2">
      <c r="A626" s="40" t="str">
        <f t="shared" si="19"/>
        <v/>
      </c>
      <c r="B626" s="124"/>
      <c r="C626" s="125"/>
      <c r="D626" s="122"/>
      <c r="E626" s="552" t="s">
        <v>93</v>
      </c>
      <c r="F626" s="53" t="s">
        <v>186</v>
      </c>
    </row>
    <row r="627" spans="1:6" x14ac:dyDescent="0.2">
      <c r="A627" s="40" t="str">
        <f t="shared" si="19"/>
        <v/>
      </c>
      <c r="B627" s="124"/>
      <c r="C627" s="125"/>
      <c r="D627" s="122"/>
      <c r="E627" s="552" t="s">
        <v>93</v>
      </c>
      <c r="F627" s="53" t="s">
        <v>187</v>
      </c>
    </row>
    <row r="628" spans="1:6" x14ac:dyDescent="0.2">
      <c r="A628" s="40" t="str">
        <f t="shared" si="19"/>
        <v/>
      </c>
      <c r="B628" s="124"/>
      <c r="C628" s="125"/>
      <c r="D628" s="122"/>
      <c r="E628" s="552" t="s">
        <v>93</v>
      </c>
      <c r="F628" s="53" t="s">
        <v>188</v>
      </c>
    </row>
    <row r="629" spans="1:6" x14ac:dyDescent="0.2">
      <c r="A629" s="40" t="str">
        <f t="shared" si="19"/>
        <v/>
      </c>
      <c r="B629" s="124"/>
      <c r="C629" s="125"/>
      <c r="D629" s="122"/>
      <c r="E629" s="552" t="s">
        <v>93</v>
      </c>
      <c r="F629" s="53" t="s">
        <v>189</v>
      </c>
    </row>
    <row r="630" spans="1:6" x14ac:dyDescent="0.2">
      <c r="A630" s="40" t="str">
        <f t="shared" si="19"/>
        <v/>
      </c>
      <c r="B630" s="124"/>
      <c r="C630" s="125"/>
      <c r="D630" s="122"/>
      <c r="E630" s="552" t="s">
        <v>93</v>
      </c>
      <c r="F630" s="53" t="s">
        <v>190</v>
      </c>
    </row>
    <row r="631" spans="1:6" x14ac:dyDescent="0.2">
      <c r="A631" s="40" t="str">
        <f t="shared" si="19"/>
        <v/>
      </c>
      <c r="B631" s="124"/>
      <c r="C631" s="125"/>
      <c r="D631" s="122"/>
      <c r="E631" s="552" t="s">
        <v>93</v>
      </c>
      <c r="F631" s="53" t="s">
        <v>191</v>
      </c>
    </row>
    <row r="632" spans="1:6" x14ac:dyDescent="0.2">
      <c r="A632" s="40" t="str">
        <f t="shared" si="19"/>
        <v/>
      </c>
      <c r="B632" s="124"/>
      <c r="C632" s="125"/>
      <c r="D632" s="122"/>
      <c r="E632" s="552" t="s">
        <v>93</v>
      </c>
      <c r="F632" s="53" t="s">
        <v>192</v>
      </c>
    </row>
    <row r="633" spans="1:6" x14ac:dyDescent="0.2">
      <c r="A633" s="40" t="str">
        <f t="shared" si="19"/>
        <v/>
      </c>
      <c r="B633" s="124"/>
      <c r="C633" s="125"/>
      <c r="D633" s="122"/>
      <c r="E633" s="552" t="s">
        <v>93</v>
      </c>
      <c r="F633" s="53" t="s">
        <v>193</v>
      </c>
    </row>
    <row r="634" spans="1:6" x14ac:dyDescent="0.2">
      <c r="A634" s="40" t="str">
        <f t="shared" si="19"/>
        <v/>
      </c>
      <c r="B634" s="124"/>
      <c r="C634" s="125"/>
      <c r="D634" s="122"/>
      <c r="E634" s="552" t="s">
        <v>93</v>
      </c>
      <c r="F634" s="53" t="s">
        <v>194</v>
      </c>
    </row>
    <row r="635" spans="1:6" x14ac:dyDescent="0.2">
      <c r="A635" s="40" t="str">
        <f t="shared" si="19"/>
        <v/>
      </c>
      <c r="B635" s="124"/>
      <c r="C635" s="125"/>
      <c r="D635" s="122"/>
      <c r="E635" s="552" t="s">
        <v>93</v>
      </c>
      <c r="F635" s="53" t="s">
        <v>195</v>
      </c>
    </row>
    <row r="636" spans="1:6" x14ac:dyDescent="0.2">
      <c r="A636" s="40" t="str">
        <f t="shared" si="19"/>
        <v/>
      </c>
      <c r="B636" s="550"/>
      <c r="C636" s="551"/>
      <c r="D636" s="122"/>
      <c r="E636" s="552"/>
      <c r="F636" s="53" t="s">
        <v>244</v>
      </c>
    </row>
    <row r="637" spans="1:6" x14ac:dyDescent="0.2">
      <c r="A637" s="40" t="str">
        <f t="shared" si="19"/>
        <v/>
      </c>
      <c r="B637" s="550"/>
      <c r="C637" s="551"/>
      <c r="D637" s="122"/>
      <c r="E637" s="552"/>
      <c r="F637" s="53" t="s">
        <v>245</v>
      </c>
    </row>
    <row r="638" spans="1:6" x14ac:dyDescent="0.2">
      <c r="A638" s="40" t="str">
        <f t="shared" si="19"/>
        <v/>
      </c>
      <c r="B638" s="550"/>
      <c r="C638" s="551"/>
      <c r="D638" s="122"/>
      <c r="E638" s="552"/>
      <c r="F638" s="53" t="s">
        <v>248</v>
      </c>
    </row>
    <row r="639" spans="1:6" x14ac:dyDescent="0.2">
      <c r="A639" s="40" t="str">
        <f t="shared" si="19"/>
        <v/>
      </c>
      <c r="B639" s="550"/>
      <c r="C639" s="551"/>
      <c r="D639" s="122"/>
      <c r="E639" s="552"/>
      <c r="F639" s="53"/>
    </row>
    <row r="640" spans="1:6" ht="15" thickBot="1" x14ac:dyDescent="0.25">
      <c r="A640" s="41" t="str">
        <f t="shared" si="19"/>
        <v>nm-</v>
      </c>
      <c r="B640" s="555" t="s">
        <v>1</v>
      </c>
      <c r="C640" s="556" t="s">
        <v>1</v>
      </c>
      <c r="D640" s="900"/>
      <c r="E640" s="557" t="s">
        <v>147</v>
      </c>
      <c r="F640" s="54"/>
    </row>
    <row r="642" spans="1:7" ht="15" thickBot="1" x14ac:dyDescent="0.25"/>
    <row r="643" spans="1:7" x14ac:dyDescent="0.2">
      <c r="A643" s="1824" t="s">
        <v>0</v>
      </c>
      <c r="B643" s="1825"/>
      <c r="C643" s="35" t="str">
        <f>IF(ISBLANK(List!$F$27),"",List!$F$27)</f>
        <v>-</v>
      </c>
      <c r="D643" s="38" t="str">
        <f>IF(ISBLANK(List!$H$27),"",List!$H$27)</f>
        <v>po</v>
      </c>
      <c r="E643" s="44"/>
      <c r="F643" s="45" t="s">
        <v>489</v>
      </c>
    </row>
    <row r="644" spans="1:7" ht="15" thickBot="1" x14ac:dyDescent="0.25">
      <c r="A644" s="1826" t="s">
        <v>508</v>
      </c>
      <c r="B644" s="1827"/>
      <c r="C644" s="46" t="str">
        <f>IF(ISBLANK(List!$G$27),"",List!$G$27)</f>
        <v>-</v>
      </c>
      <c r="D644" s="39"/>
      <c r="E644" s="38"/>
      <c r="F644" s="47"/>
    </row>
    <row r="645" spans="1:7" ht="15" thickBot="1" x14ac:dyDescent="0.25">
      <c r="A645" s="48" t="s">
        <v>463</v>
      </c>
      <c r="B645" s="49" t="s">
        <v>464</v>
      </c>
      <c r="C645" s="50" t="s">
        <v>465</v>
      </c>
      <c r="D645" s="49" t="s">
        <v>466</v>
      </c>
      <c r="E645" s="51" t="s">
        <v>467</v>
      </c>
      <c r="F645" s="44"/>
      <c r="G645" s="52"/>
    </row>
    <row r="646" spans="1:7" x14ac:dyDescent="0.2">
      <c r="A646" s="60" t="str">
        <f>IF(B646="","",$D$643&amp;B646)</f>
        <v/>
      </c>
      <c r="B646" s="124"/>
      <c r="C646" s="125"/>
      <c r="D646" s="122"/>
      <c r="E646" s="123" t="s">
        <v>13</v>
      </c>
      <c r="F646" s="53" t="s">
        <v>174</v>
      </c>
    </row>
    <row r="647" spans="1:7" x14ac:dyDescent="0.2">
      <c r="A647" s="40" t="str">
        <f>IF(B647="","",$D$643&amp;B647)</f>
        <v/>
      </c>
      <c r="B647" s="124"/>
      <c r="C647" s="125"/>
      <c r="D647" s="122"/>
      <c r="E647" s="123" t="s">
        <v>13</v>
      </c>
      <c r="F647" s="53" t="s">
        <v>175</v>
      </c>
    </row>
    <row r="648" spans="1:7" x14ac:dyDescent="0.2">
      <c r="A648" s="40" t="str">
        <f t="shared" ref="A648:A672" si="20">IF(B648="","",$D$643&amp;B648)</f>
        <v/>
      </c>
      <c r="B648" s="124"/>
      <c r="C648" s="125"/>
      <c r="D648" s="122" t="s">
        <v>1160</v>
      </c>
      <c r="E648" s="123" t="s">
        <v>92</v>
      </c>
      <c r="F648" s="53" t="s">
        <v>176</v>
      </c>
    </row>
    <row r="649" spans="1:7" x14ac:dyDescent="0.2">
      <c r="A649" s="40" t="str">
        <f t="shared" si="20"/>
        <v/>
      </c>
      <c r="B649" s="124"/>
      <c r="C649" s="125"/>
      <c r="D649" s="122" t="s">
        <v>1159</v>
      </c>
      <c r="E649" s="123" t="s">
        <v>92</v>
      </c>
      <c r="F649" s="53" t="s">
        <v>177</v>
      </c>
    </row>
    <row r="650" spans="1:7" x14ac:dyDescent="0.2">
      <c r="A650" s="40" t="str">
        <f t="shared" si="20"/>
        <v/>
      </c>
      <c r="B650" s="124"/>
      <c r="C650" s="125"/>
      <c r="D650" s="122" t="s">
        <v>1159</v>
      </c>
      <c r="E650" s="123" t="s">
        <v>92</v>
      </c>
      <c r="F650" s="53" t="s">
        <v>178</v>
      </c>
    </row>
    <row r="651" spans="1:7" x14ac:dyDescent="0.2">
      <c r="A651" s="40" t="str">
        <f t="shared" si="20"/>
        <v/>
      </c>
      <c r="B651" s="124"/>
      <c r="C651" s="125"/>
      <c r="D651" s="122"/>
      <c r="E651" s="123" t="s">
        <v>92</v>
      </c>
      <c r="F651" s="53" t="s">
        <v>179</v>
      </c>
    </row>
    <row r="652" spans="1:7" x14ac:dyDescent="0.2">
      <c r="A652" s="40" t="str">
        <f t="shared" si="20"/>
        <v/>
      </c>
      <c r="B652" s="124"/>
      <c r="C652" s="125"/>
      <c r="D652" s="122"/>
      <c r="E652" s="123" t="s">
        <v>92</v>
      </c>
      <c r="F652" s="53" t="s">
        <v>180</v>
      </c>
    </row>
    <row r="653" spans="1:7" x14ac:dyDescent="0.2">
      <c r="A653" s="40" t="str">
        <f t="shared" si="20"/>
        <v/>
      </c>
      <c r="B653" s="124"/>
      <c r="C653" s="125"/>
      <c r="D653" s="122"/>
      <c r="E653" s="123" t="s">
        <v>92</v>
      </c>
      <c r="F653" s="53" t="s">
        <v>181</v>
      </c>
    </row>
    <row r="654" spans="1:7" x14ac:dyDescent="0.2">
      <c r="A654" s="40" t="str">
        <f t="shared" si="20"/>
        <v/>
      </c>
      <c r="B654" s="124"/>
      <c r="C654" s="125"/>
      <c r="D654" s="122"/>
      <c r="E654" s="123" t="s">
        <v>92</v>
      </c>
      <c r="F654" s="53" t="s">
        <v>182</v>
      </c>
    </row>
    <row r="655" spans="1:7" x14ac:dyDescent="0.2">
      <c r="A655" s="40" t="str">
        <f t="shared" si="20"/>
        <v/>
      </c>
      <c r="B655" s="124"/>
      <c r="C655" s="125"/>
      <c r="D655" s="122"/>
      <c r="E655" s="123" t="s">
        <v>92</v>
      </c>
      <c r="F655" s="53" t="s">
        <v>183</v>
      </c>
    </row>
    <row r="656" spans="1:7" x14ac:dyDescent="0.2">
      <c r="A656" s="40" t="str">
        <f t="shared" si="20"/>
        <v/>
      </c>
      <c r="B656" s="124"/>
      <c r="C656" s="125"/>
      <c r="D656" s="122"/>
      <c r="E656" s="123" t="s">
        <v>93</v>
      </c>
      <c r="F656" s="53" t="s">
        <v>184</v>
      </c>
    </row>
    <row r="657" spans="1:7" x14ac:dyDescent="0.2">
      <c r="A657" s="40" t="str">
        <f t="shared" si="20"/>
        <v/>
      </c>
      <c r="B657" s="124"/>
      <c r="C657" s="125"/>
      <c r="D657" s="122"/>
      <c r="E657" s="552" t="s">
        <v>93</v>
      </c>
      <c r="F657" s="53" t="s">
        <v>185</v>
      </c>
    </row>
    <row r="658" spans="1:7" x14ac:dyDescent="0.2">
      <c r="A658" s="40" t="str">
        <f t="shared" si="20"/>
        <v/>
      </c>
      <c r="B658" s="124"/>
      <c r="C658" s="125"/>
      <c r="D658" s="122"/>
      <c r="E658" s="552" t="s">
        <v>93</v>
      </c>
      <c r="F658" s="53" t="s">
        <v>186</v>
      </c>
    </row>
    <row r="659" spans="1:7" x14ac:dyDescent="0.2">
      <c r="A659" s="40" t="str">
        <f t="shared" si="20"/>
        <v/>
      </c>
      <c r="B659" s="124"/>
      <c r="C659" s="125"/>
      <c r="D659" s="122"/>
      <c r="E659" s="552" t="s">
        <v>93</v>
      </c>
      <c r="F659" s="53" t="s">
        <v>187</v>
      </c>
    </row>
    <row r="660" spans="1:7" x14ac:dyDescent="0.2">
      <c r="A660" s="40" t="str">
        <f t="shared" si="20"/>
        <v/>
      </c>
      <c r="B660" s="124"/>
      <c r="C660" s="125"/>
      <c r="D660" s="122"/>
      <c r="E660" s="552" t="s">
        <v>93</v>
      </c>
      <c r="F660" s="53" t="s">
        <v>188</v>
      </c>
    </row>
    <row r="661" spans="1:7" x14ac:dyDescent="0.2">
      <c r="A661" s="40" t="str">
        <f t="shared" si="20"/>
        <v/>
      </c>
      <c r="B661" s="124"/>
      <c r="C661" s="125"/>
      <c r="D661" s="122"/>
      <c r="E661" s="552" t="s">
        <v>93</v>
      </c>
      <c r="F661" s="53" t="s">
        <v>189</v>
      </c>
    </row>
    <row r="662" spans="1:7" x14ac:dyDescent="0.2">
      <c r="A662" s="40" t="str">
        <f t="shared" si="20"/>
        <v/>
      </c>
      <c r="B662" s="124"/>
      <c r="C662" s="125"/>
      <c r="D662" s="122"/>
      <c r="E662" s="552" t="s">
        <v>93</v>
      </c>
      <c r="F662" s="53" t="s">
        <v>190</v>
      </c>
    </row>
    <row r="663" spans="1:7" x14ac:dyDescent="0.2">
      <c r="A663" s="40" t="str">
        <f t="shared" si="20"/>
        <v/>
      </c>
      <c r="B663" s="124"/>
      <c r="C663" s="125"/>
      <c r="D663" s="122"/>
      <c r="E663" s="552" t="s">
        <v>93</v>
      </c>
      <c r="F663" s="53" t="s">
        <v>191</v>
      </c>
    </row>
    <row r="664" spans="1:7" x14ac:dyDescent="0.2">
      <c r="A664" s="40" t="str">
        <f t="shared" si="20"/>
        <v/>
      </c>
      <c r="B664" s="124"/>
      <c r="C664" s="125"/>
      <c r="D664" s="122"/>
      <c r="E664" s="552" t="s">
        <v>93</v>
      </c>
      <c r="F664" s="53" t="s">
        <v>192</v>
      </c>
    </row>
    <row r="665" spans="1:7" x14ac:dyDescent="0.2">
      <c r="A665" s="40" t="str">
        <f t="shared" si="20"/>
        <v/>
      </c>
      <c r="B665" s="124"/>
      <c r="C665" s="125"/>
      <c r="D665" s="122"/>
      <c r="E665" s="552" t="s">
        <v>93</v>
      </c>
      <c r="F665" s="53" t="s">
        <v>193</v>
      </c>
    </row>
    <row r="666" spans="1:7" x14ac:dyDescent="0.2">
      <c r="A666" s="40" t="str">
        <f t="shared" si="20"/>
        <v/>
      </c>
      <c r="B666" s="124"/>
      <c r="C666" s="125"/>
      <c r="D666" s="122"/>
      <c r="E666" s="552" t="s">
        <v>93</v>
      </c>
      <c r="F666" s="53" t="s">
        <v>194</v>
      </c>
    </row>
    <row r="667" spans="1:7" x14ac:dyDescent="0.2">
      <c r="A667" s="40" t="str">
        <f t="shared" si="20"/>
        <v/>
      </c>
      <c r="B667" s="124"/>
      <c r="C667" s="125"/>
      <c r="D667" s="122"/>
      <c r="E667" s="552" t="s">
        <v>93</v>
      </c>
      <c r="F667" s="53" t="s">
        <v>195</v>
      </c>
    </row>
    <row r="668" spans="1:7" x14ac:dyDescent="0.2">
      <c r="A668" s="40" t="str">
        <f t="shared" si="20"/>
        <v/>
      </c>
      <c r="B668" s="550"/>
      <c r="C668" s="551"/>
      <c r="D668" s="122"/>
      <c r="E668" s="552"/>
      <c r="F668" s="53" t="s">
        <v>244</v>
      </c>
    </row>
    <row r="669" spans="1:7" x14ac:dyDescent="0.2">
      <c r="A669" s="40" t="str">
        <f t="shared" si="20"/>
        <v/>
      </c>
      <c r="B669" s="550"/>
      <c r="C669" s="551"/>
      <c r="D669" s="122"/>
      <c r="E669" s="552"/>
      <c r="F669" s="53" t="s">
        <v>245</v>
      </c>
    </row>
    <row r="670" spans="1:7" x14ac:dyDescent="0.2">
      <c r="A670" s="40" t="str">
        <f t="shared" si="20"/>
        <v/>
      </c>
      <c r="B670" s="550"/>
      <c r="C670" s="551"/>
      <c r="D670" s="122"/>
      <c r="E670" s="552"/>
      <c r="F670" s="53" t="s">
        <v>248</v>
      </c>
    </row>
    <row r="671" spans="1:7" x14ac:dyDescent="0.2">
      <c r="A671" s="40" t="str">
        <f t="shared" si="20"/>
        <v/>
      </c>
      <c r="B671" s="550"/>
      <c r="C671" s="551"/>
      <c r="D671" s="122"/>
      <c r="E671" s="552"/>
      <c r="F671" s="53"/>
    </row>
    <row r="672" spans="1:7" ht="15" thickBot="1" x14ac:dyDescent="0.25">
      <c r="A672" s="41" t="str">
        <f t="shared" si="20"/>
        <v>po-</v>
      </c>
      <c r="B672" s="555" t="s">
        <v>1</v>
      </c>
      <c r="C672" s="556" t="s">
        <v>1</v>
      </c>
      <c r="D672" s="900"/>
      <c r="E672" s="557" t="s">
        <v>147</v>
      </c>
      <c r="F672" s="54"/>
      <c r="G672" s="52"/>
    </row>
    <row r="673" spans="1:7" x14ac:dyDescent="0.2">
      <c r="A673" s="38"/>
      <c r="B673" s="36"/>
      <c r="C673" s="55"/>
      <c r="D673" s="36"/>
      <c r="E673" s="36"/>
      <c r="F673" s="54"/>
      <c r="G673" s="52"/>
    </row>
    <row r="674" spans="1:7" ht="15" thickBot="1" x14ac:dyDescent="0.25">
      <c r="A674" s="38"/>
      <c r="B674" s="36"/>
      <c r="C674" s="56"/>
      <c r="D674" s="36"/>
      <c r="E674" s="36"/>
      <c r="F674" s="54"/>
      <c r="G674" s="52"/>
    </row>
    <row r="675" spans="1:7" x14ac:dyDescent="0.2">
      <c r="A675" s="1824" t="s">
        <v>0</v>
      </c>
      <c r="B675" s="1825"/>
      <c r="C675" s="35" t="str">
        <f>IF(ISBLANK(List!$F$28),"",List!$F$28)</f>
        <v>-</v>
      </c>
      <c r="D675" s="38" t="str">
        <f>IF(ISBLANK(List!$H$28),"",List!$H$28)</f>
        <v>rq</v>
      </c>
      <c r="E675" s="44"/>
      <c r="F675" s="45" t="s">
        <v>490</v>
      </c>
      <c r="G675" s="52"/>
    </row>
    <row r="676" spans="1:7" ht="15" thickBot="1" x14ac:dyDescent="0.25">
      <c r="A676" s="1826" t="s">
        <v>508</v>
      </c>
      <c r="B676" s="1827"/>
      <c r="C676" s="46" t="str">
        <f>IF(ISBLANK(List!$G$28),"",List!$G$28)</f>
        <v>-</v>
      </c>
      <c r="D676" s="39"/>
      <c r="E676" s="38"/>
      <c r="F676" s="47"/>
      <c r="G676" s="47"/>
    </row>
    <row r="677" spans="1:7" ht="15" thickBot="1" x14ac:dyDescent="0.25">
      <c r="A677" s="48" t="s">
        <v>463</v>
      </c>
      <c r="B677" s="49" t="s">
        <v>464</v>
      </c>
      <c r="C677" s="50" t="s">
        <v>465</v>
      </c>
      <c r="D677" s="49" t="s">
        <v>466</v>
      </c>
      <c r="E677" s="51" t="s">
        <v>467</v>
      </c>
      <c r="F677" s="44"/>
      <c r="G677" s="52"/>
    </row>
    <row r="678" spans="1:7" x14ac:dyDescent="0.2">
      <c r="A678" s="60" t="str">
        <f>IF(B678="","",$D$675&amp;B678)</f>
        <v/>
      </c>
      <c r="B678" s="124"/>
      <c r="C678" s="125"/>
      <c r="D678" s="122"/>
      <c r="E678" s="123" t="s">
        <v>13</v>
      </c>
      <c r="F678" s="53" t="s">
        <v>174</v>
      </c>
    </row>
    <row r="679" spans="1:7" x14ac:dyDescent="0.2">
      <c r="A679" s="40" t="str">
        <f>IF(B679="","",$D$675&amp;B679)</f>
        <v/>
      </c>
      <c r="B679" s="124"/>
      <c r="C679" s="125"/>
      <c r="D679" s="122"/>
      <c r="E679" s="123" t="s">
        <v>13</v>
      </c>
      <c r="F679" s="53" t="s">
        <v>175</v>
      </c>
    </row>
    <row r="680" spans="1:7" x14ac:dyDescent="0.2">
      <c r="A680" s="40" t="str">
        <f t="shared" ref="A680:A704" si="21">IF(B680="","",$D$675&amp;B680)</f>
        <v/>
      </c>
      <c r="B680" s="124"/>
      <c r="C680" s="125"/>
      <c r="D680" s="122" t="s">
        <v>1160</v>
      </c>
      <c r="E680" s="123" t="s">
        <v>92</v>
      </c>
      <c r="F680" s="53" t="s">
        <v>176</v>
      </c>
    </row>
    <row r="681" spans="1:7" x14ac:dyDescent="0.2">
      <c r="A681" s="40" t="str">
        <f t="shared" si="21"/>
        <v/>
      </c>
      <c r="B681" s="124"/>
      <c r="C681" s="125"/>
      <c r="D681" s="122" t="s">
        <v>1159</v>
      </c>
      <c r="E681" s="123" t="s">
        <v>92</v>
      </c>
      <c r="F681" s="53" t="s">
        <v>177</v>
      </c>
    </row>
    <row r="682" spans="1:7" x14ac:dyDescent="0.2">
      <c r="A682" s="40" t="str">
        <f t="shared" si="21"/>
        <v/>
      </c>
      <c r="B682" s="124"/>
      <c r="C682" s="125"/>
      <c r="D682" s="122" t="s">
        <v>1159</v>
      </c>
      <c r="E682" s="123" t="s">
        <v>92</v>
      </c>
      <c r="F682" s="53" t="s">
        <v>178</v>
      </c>
    </row>
    <row r="683" spans="1:7" x14ac:dyDescent="0.2">
      <c r="A683" s="40" t="str">
        <f t="shared" si="21"/>
        <v/>
      </c>
      <c r="B683" s="124"/>
      <c r="C683" s="125"/>
      <c r="D683" s="122"/>
      <c r="E683" s="123" t="s">
        <v>92</v>
      </c>
      <c r="F683" s="53" t="s">
        <v>179</v>
      </c>
    </row>
    <row r="684" spans="1:7" x14ac:dyDescent="0.2">
      <c r="A684" s="40" t="str">
        <f t="shared" si="21"/>
        <v/>
      </c>
      <c r="B684" s="124"/>
      <c r="C684" s="125"/>
      <c r="D684" s="122"/>
      <c r="E684" s="123" t="s">
        <v>92</v>
      </c>
      <c r="F684" s="53" t="s">
        <v>180</v>
      </c>
    </row>
    <row r="685" spans="1:7" x14ac:dyDescent="0.2">
      <c r="A685" s="40" t="str">
        <f t="shared" si="21"/>
        <v/>
      </c>
      <c r="B685" s="124"/>
      <c r="C685" s="125"/>
      <c r="D685" s="122"/>
      <c r="E685" s="123" t="s">
        <v>92</v>
      </c>
      <c r="F685" s="53" t="s">
        <v>181</v>
      </c>
    </row>
    <row r="686" spans="1:7" x14ac:dyDescent="0.2">
      <c r="A686" s="40" t="str">
        <f t="shared" si="21"/>
        <v/>
      </c>
      <c r="B686" s="124"/>
      <c r="C686" s="125"/>
      <c r="D686" s="122"/>
      <c r="E686" s="123" t="s">
        <v>92</v>
      </c>
      <c r="F686" s="53" t="s">
        <v>182</v>
      </c>
    </row>
    <row r="687" spans="1:7" x14ac:dyDescent="0.2">
      <c r="A687" s="40" t="str">
        <f t="shared" si="21"/>
        <v/>
      </c>
      <c r="B687" s="124"/>
      <c r="C687" s="125"/>
      <c r="D687" s="122"/>
      <c r="E687" s="123" t="s">
        <v>92</v>
      </c>
      <c r="F687" s="53" t="s">
        <v>183</v>
      </c>
    </row>
    <row r="688" spans="1:7" x14ac:dyDescent="0.2">
      <c r="A688" s="40" t="str">
        <f t="shared" si="21"/>
        <v/>
      </c>
      <c r="B688" s="124"/>
      <c r="C688" s="125"/>
      <c r="D688" s="122"/>
      <c r="E688" s="123" t="s">
        <v>93</v>
      </c>
      <c r="F688" s="53" t="s">
        <v>184</v>
      </c>
    </row>
    <row r="689" spans="1:7" x14ac:dyDescent="0.2">
      <c r="A689" s="40" t="str">
        <f t="shared" si="21"/>
        <v/>
      </c>
      <c r="B689" s="124"/>
      <c r="C689" s="125"/>
      <c r="D689" s="122"/>
      <c r="E689" s="552" t="s">
        <v>93</v>
      </c>
      <c r="F689" s="53" t="s">
        <v>185</v>
      </c>
    </row>
    <row r="690" spans="1:7" x14ac:dyDescent="0.2">
      <c r="A690" s="40" t="str">
        <f t="shared" si="21"/>
        <v/>
      </c>
      <c r="B690" s="124"/>
      <c r="C690" s="125"/>
      <c r="D690" s="122"/>
      <c r="E690" s="552" t="s">
        <v>93</v>
      </c>
      <c r="F690" s="53" t="s">
        <v>186</v>
      </c>
    </row>
    <row r="691" spans="1:7" x14ac:dyDescent="0.2">
      <c r="A691" s="40" t="str">
        <f t="shared" si="21"/>
        <v/>
      </c>
      <c r="B691" s="124"/>
      <c r="C691" s="125"/>
      <c r="D691" s="122"/>
      <c r="E691" s="552" t="s">
        <v>93</v>
      </c>
      <c r="F691" s="53" t="s">
        <v>187</v>
      </c>
    </row>
    <row r="692" spans="1:7" x14ac:dyDescent="0.2">
      <c r="A692" s="40" t="str">
        <f t="shared" si="21"/>
        <v/>
      </c>
      <c r="B692" s="124"/>
      <c r="C692" s="125"/>
      <c r="D692" s="122"/>
      <c r="E692" s="552" t="s">
        <v>93</v>
      </c>
      <c r="F692" s="53" t="s">
        <v>188</v>
      </c>
    </row>
    <row r="693" spans="1:7" x14ac:dyDescent="0.2">
      <c r="A693" s="40" t="str">
        <f t="shared" si="21"/>
        <v/>
      </c>
      <c r="B693" s="124"/>
      <c r="C693" s="125"/>
      <c r="D693" s="122"/>
      <c r="E693" s="552" t="s">
        <v>93</v>
      </c>
      <c r="F693" s="53" t="s">
        <v>189</v>
      </c>
    </row>
    <row r="694" spans="1:7" x14ac:dyDescent="0.2">
      <c r="A694" s="40" t="str">
        <f t="shared" si="21"/>
        <v/>
      </c>
      <c r="B694" s="124"/>
      <c r="C694" s="125"/>
      <c r="D694" s="122"/>
      <c r="E694" s="552" t="s">
        <v>93</v>
      </c>
      <c r="F694" s="53" t="s">
        <v>190</v>
      </c>
    </row>
    <row r="695" spans="1:7" x14ac:dyDescent="0.2">
      <c r="A695" s="40" t="str">
        <f t="shared" si="21"/>
        <v/>
      </c>
      <c r="B695" s="124"/>
      <c r="C695" s="125"/>
      <c r="D695" s="122"/>
      <c r="E695" s="552" t="s">
        <v>93</v>
      </c>
      <c r="F695" s="53" t="s">
        <v>191</v>
      </c>
    </row>
    <row r="696" spans="1:7" x14ac:dyDescent="0.2">
      <c r="A696" s="40" t="str">
        <f t="shared" si="21"/>
        <v/>
      </c>
      <c r="B696" s="124"/>
      <c r="C696" s="125"/>
      <c r="D696" s="122"/>
      <c r="E696" s="552" t="s">
        <v>93</v>
      </c>
      <c r="F696" s="53" t="s">
        <v>192</v>
      </c>
    </row>
    <row r="697" spans="1:7" x14ac:dyDescent="0.2">
      <c r="A697" s="40" t="str">
        <f t="shared" si="21"/>
        <v/>
      </c>
      <c r="B697" s="124"/>
      <c r="C697" s="125"/>
      <c r="D697" s="122"/>
      <c r="E697" s="552" t="s">
        <v>93</v>
      </c>
      <c r="F697" s="53" t="s">
        <v>193</v>
      </c>
    </row>
    <row r="698" spans="1:7" x14ac:dyDescent="0.2">
      <c r="A698" s="40" t="str">
        <f t="shared" si="21"/>
        <v/>
      </c>
      <c r="B698" s="124"/>
      <c r="C698" s="125"/>
      <c r="D698" s="122"/>
      <c r="E698" s="552" t="s">
        <v>93</v>
      </c>
      <c r="F698" s="53" t="s">
        <v>194</v>
      </c>
    </row>
    <row r="699" spans="1:7" x14ac:dyDescent="0.2">
      <c r="A699" s="40" t="str">
        <f t="shared" si="21"/>
        <v/>
      </c>
      <c r="B699" s="124"/>
      <c r="C699" s="125"/>
      <c r="D699" s="122"/>
      <c r="E699" s="552" t="s">
        <v>93</v>
      </c>
      <c r="F699" s="53" t="s">
        <v>195</v>
      </c>
    </row>
    <row r="700" spans="1:7" x14ac:dyDescent="0.2">
      <c r="A700" s="40" t="str">
        <f t="shared" si="21"/>
        <v/>
      </c>
      <c r="B700" s="550"/>
      <c r="C700" s="551"/>
      <c r="D700" s="122"/>
      <c r="E700" s="552"/>
      <c r="F700" s="53" t="s">
        <v>244</v>
      </c>
    </row>
    <row r="701" spans="1:7" x14ac:dyDescent="0.2">
      <c r="A701" s="40" t="str">
        <f t="shared" si="21"/>
        <v/>
      </c>
      <c r="B701" s="550"/>
      <c r="C701" s="551"/>
      <c r="D701" s="122"/>
      <c r="E701" s="552"/>
      <c r="F701" s="53" t="s">
        <v>245</v>
      </c>
    </row>
    <row r="702" spans="1:7" x14ac:dyDescent="0.2">
      <c r="A702" s="40" t="str">
        <f t="shared" si="21"/>
        <v/>
      </c>
      <c r="B702" s="550"/>
      <c r="C702" s="551"/>
      <c r="D702" s="122"/>
      <c r="E702" s="552"/>
      <c r="F702" s="53" t="s">
        <v>248</v>
      </c>
      <c r="G702" s="52"/>
    </row>
    <row r="703" spans="1:7" x14ac:dyDescent="0.2">
      <c r="A703" s="40" t="str">
        <f t="shared" si="21"/>
        <v/>
      </c>
      <c r="B703" s="550"/>
      <c r="C703" s="551"/>
      <c r="D703" s="122"/>
      <c r="E703" s="552"/>
      <c r="F703" s="53"/>
      <c r="G703" s="52"/>
    </row>
    <row r="704" spans="1:7" ht="15" thickBot="1" x14ac:dyDescent="0.25">
      <c r="A704" s="41" t="str">
        <f t="shared" si="21"/>
        <v>rq-</v>
      </c>
      <c r="B704" s="555" t="s">
        <v>1</v>
      </c>
      <c r="C704" s="556" t="s">
        <v>1</v>
      </c>
      <c r="D704" s="900"/>
      <c r="E704" s="557" t="s">
        <v>147</v>
      </c>
      <c r="F704" s="54"/>
    </row>
    <row r="705" spans="1:7" x14ac:dyDescent="0.2">
      <c r="A705" s="38"/>
      <c r="B705" s="36"/>
      <c r="C705" s="55"/>
      <c r="D705" s="36"/>
      <c r="E705" s="36"/>
      <c r="F705" s="57"/>
    </row>
    <row r="706" spans="1:7" ht="15" thickBot="1" x14ac:dyDescent="0.25">
      <c r="A706" s="38"/>
      <c r="B706" s="39"/>
      <c r="C706" s="58"/>
      <c r="D706" s="36"/>
      <c r="E706" s="36"/>
      <c r="F706" s="57"/>
    </row>
    <row r="707" spans="1:7" x14ac:dyDescent="0.2">
      <c r="A707" s="1824" t="s">
        <v>0</v>
      </c>
      <c r="B707" s="1825"/>
      <c r="C707" s="35" t="str">
        <f>IF(ISBLANK(List!$F$29),"",List!$F$29)</f>
        <v>-</v>
      </c>
      <c r="D707" s="38" t="str">
        <f>IF(ISBLANK(List!$H$29),"",List!$H$29)</f>
        <v>ts</v>
      </c>
      <c r="E707" s="44"/>
      <c r="F707" s="45" t="s">
        <v>491</v>
      </c>
      <c r="G707" s="52"/>
    </row>
    <row r="708" spans="1:7" ht="15" thickBot="1" x14ac:dyDescent="0.25">
      <c r="A708" s="1826" t="s">
        <v>508</v>
      </c>
      <c r="B708" s="1827"/>
      <c r="C708" s="46" t="str">
        <f>IF(ISBLANK(List!$G$29),"",List!$G$29)</f>
        <v>-</v>
      </c>
      <c r="D708" s="39"/>
      <c r="E708" s="38"/>
      <c r="F708" s="47"/>
      <c r="G708" s="47"/>
    </row>
    <row r="709" spans="1:7" ht="15" thickBot="1" x14ac:dyDescent="0.25">
      <c r="A709" s="48" t="s">
        <v>463</v>
      </c>
      <c r="B709" s="49" t="s">
        <v>464</v>
      </c>
      <c r="C709" s="50" t="s">
        <v>465</v>
      </c>
      <c r="D709" s="49" t="s">
        <v>466</v>
      </c>
      <c r="E709" s="51" t="s">
        <v>467</v>
      </c>
      <c r="F709" s="44"/>
      <c r="G709" s="52"/>
    </row>
    <row r="710" spans="1:7" x14ac:dyDescent="0.2">
      <c r="A710" s="60" t="str">
        <f>IF(B710="","",$D$707&amp;B710)</f>
        <v/>
      </c>
      <c r="B710" s="124"/>
      <c r="C710" s="125"/>
      <c r="D710" s="122"/>
      <c r="E710" s="123" t="s">
        <v>13</v>
      </c>
      <c r="F710" s="53" t="s">
        <v>174</v>
      </c>
    </row>
    <row r="711" spans="1:7" x14ac:dyDescent="0.2">
      <c r="A711" s="40" t="str">
        <f>IF(B711="","",$D$707&amp;B711)</f>
        <v/>
      </c>
      <c r="B711" s="124"/>
      <c r="C711" s="125"/>
      <c r="D711" s="122"/>
      <c r="E711" s="123" t="s">
        <v>13</v>
      </c>
      <c r="F711" s="53" t="s">
        <v>175</v>
      </c>
    </row>
    <row r="712" spans="1:7" x14ac:dyDescent="0.2">
      <c r="A712" s="40" t="str">
        <f t="shared" ref="A712:A736" si="22">IF(B712="","",$D$707&amp;B712)</f>
        <v/>
      </c>
      <c r="B712" s="124"/>
      <c r="C712" s="125"/>
      <c r="D712" s="122" t="s">
        <v>1160</v>
      </c>
      <c r="E712" s="123" t="s">
        <v>92</v>
      </c>
      <c r="F712" s="53" t="s">
        <v>176</v>
      </c>
    </row>
    <row r="713" spans="1:7" x14ac:dyDescent="0.2">
      <c r="A713" s="40" t="str">
        <f t="shared" si="22"/>
        <v/>
      </c>
      <c r="B713" s="124"/>
      <c r="C713" s="125"/>
      <c r="D713" s="122" t="s">
        <v>1159</v>
      </c>
      <c r="E713" s="123" t="s">
        <v>92</v>
      </c>
      <c r="F713" s="53" t="s">
        <v>177</v>
      </c>
    </row>
    <row r="714" spans="1:7" x14ac:dyDescent="0.2">
      <c r="A714" s="40" t="str">
        <f t="shared" si="22"/>
        <v/>
      </c>
      <c r="B714" s="124"/>
      <c r="C714" s="125"/>
      <c r="D714" s="122" t="s">
        <v>1159</v>
      </c>
      <c r="E714" s="123" t="s">
        <v>92</v>
      </c>
      <c r="F714" s="53" t="s">
        <v>178</v>
      </c>
    </row>
    <row r="715" spans="1:7" x14ac:dyDescent="0.2">
      <c r="A715" s="40" t="str">
        <f t="shared" si="22"/>
        <v/>
      </c>
      <c r="B715" s="124"/>
      <c r="C715" s="125"/>
      <c r="D715" s="122"/>
      <c r="E715" s="123" t="s">
        <v>92</v>
      </c>
      <c r="F715" s="53" t="s">
        <v>179</v>
      </c>
    </row>
    <row r="716" spans="1:7" x14ac:dyDescent="0.2">
      <c r="A716" s="40" t="str">
        <f t="shared" si="22"/>
        <v/>
      </c>
      <c r="B716" s="124"/>
      <c r="C716" s="125"/>
      <c r="D716" s="122"/>
      <c r="E716" s="123" t="s">
        <v>92</v>
      </c>
      <c r="F716" s="53" t="s">
        <v>180</v>
      </c>
    </row>
    <row r="717" spans="1:7" x14ac:dyDescent="0.2">
      <c r="A717" s="40" t="str">
        <f t="shared" si="22"/>
        <v/>
      </c>
      <c r="B717" s="124"/>
      <c r="C717" s="125"/>
      <c r="D717" s="122"/>
      <c r="E717" s="123" t="s">
        <v>92</v>
      </c>
      <c r="F717" s="53" t="s">
        <v>181</v>
      </c>
    </row>
    <row r="718" spans="1:7" x14ac:dyDescent="0.2">
      <c r="A718" s="40" t="str">
        <f t="shared" si="22"/>
        <v/>
      </c>
      <c r="B718" s="124"/>
      <c r="C718" s="125"/>
      <c r="D718" s="122"/>
      <c r="E718" s="123" t="s">
        <v>92</v>
      </c>
      <c r="F718" s="53" t="s">
        <v>182</v>
      </c>
    </row>
    <row r="719" spans="1:7" x14ac:dyDescent="0.2">
      <c r="A719" s="40" t="str">
        <f t="shared" si="22"/>
        <v/>
      </c>
      <c r="B719" s="124"/>
      <c r="C719" s="125"/>
      <c r="D719" s="122"/>
      <c r="E719" s="123" t="s">
        <v>92</v>
      </c>
      <c r="F719" s="53" t="s">
        <v>183</v>
      </c>
    </row>
    <row r="720" spans="1:7" x14ac:dyDescent="0.2">
      <c r="A720" s="40" t="str">
        <f t="shared" si="22"/>
        <v/>
      </c>
      <c r="B720" s="124"/>
      <c r="C720" s="125"/>
      <c r="D720" s="122"/>
      <c r="E720" s="123" t="s">
        <v>93</v>
      </c>
      <c r="F720" s="53" t="s">
        <v>184</v>
      </c>
    </row>
    <row r="721" spans="1:7" x14ac:dyDescent="0.2">
      <c r="A721" s="40" t="str">
        <f t="shared" si="22"/>
        <v/>
      </c>
      <c r="B721" s="124"/>
      <c r="C721" s="125"/>
      <c r="D721" s="122"/>
      <c r="E721" s="552" t="s">
        <v>93</v>
      </c>
      <c r="F721" s="53" t="s">
        <v>185</v>
      </c>
    </row>
    <row r="722" spans="1:7" x14ac:dyDescent="0.2">
      <c r="A722" s="40" t="str">
        <f t="shared" si="22"/>
        <v/>
      </c>
      <c r="B722" s="124"/>
      <c r="C722" s="125"/>
      <c r="D722" s="122"/>
      <c r="E722" s="552" t="s">
        <v>93</v>
      </c>
      <c r="F722" s="53" t="s">
        <v>186</v>
      </c>
    </row>
    <row r="723" spans="1:7" x14ac:dyDescent="0.2">
      <c r="A723" s="40" t="str">
        <f t="shared" si="22"/>
        <v/>
      </c>
      <c r="B723" s="124"/>
      <c r="C723" s="125"/>
      <c r="D723" s="122"/>
      <c r="E723" s="552" t="s">
        <v>93</v>
      </c>
      <c r="F723" s="53" t="s">
        <v>187</v>
      </c>
    </row>
    <row r="724" spans="1:7" x14ac:dyDescent="0.2">
      <c r="A724" s="40" t="str">
        <f t="shared" si="22"/>
        <v/>
      </c>
      <c r="B724" s="124"/>
      <c r="C724" s="125"/>
      <c r="D724" s="122"/>
      <c r="E724" s="552" t="s">
        <v>93</v>
      </c>
      <c r="F724" s="53" t="s">
        <v>188</v>
      </c>
    </row>
    <row r="725" spans="1:7" x14ac:dyDescent="0.2">
      <c r="A725" s="40" t="str">
        <f t="shared" si="22"/>
        <v/>
      </c>
      <c r="B725" s="124"/>
      <c r="C725" s="125"/>
      <c r="D725" s="122"/>
      <c r="E725" s="552" t="s">
        <v>93</v>
      </c>
      <c r="F725" s="53" t="s">
        <v>189</v>
      </c>
    </row>
    <row r="726" spans="1:7" x14ac:dyDescent="0.2">
      <c r="A726" s="40" t="str">
        <f t="shared" si="22"/>
        <v/>
      </c>
      <c r="B726" s="124"/>
      <c r="C726" s="125"/>
      <c r="D726" s="122"/>
      <c r="E726" s="552" t="s">
        <v>93</v>
      </c>
      <c r="F726" s="53" t="s">
        <v>190</v>
      </c>
    </row>
    <row r="727" spans="1:7" x14ac:dyDescent="0.2">
      <c r="A727" s="40" t="str">
        <f t="shared" si="22"/>
        <v/>
      </c>
      <c r="B727" s="124"/>
      <c r="C727" s="125"/>
      <c r="D727" s="122"/>
      <c r="E727" s="552" t="s">
        <v>93</v>
      </c>
      <c r="F727" s="53" t="s">
        <v>191</v>
      </c>
    </row>
    <row r="728" spans="1:7" x14ac:dyDescent="0.2">
      <c r="A728" s="40" t="str">
        <f t="shared" si="22"/>
        <v/>
      </c>
      <c r="B728" s="124"/>
      <c r="C728" s="125"/>
      <c r="D728" s="122"/>
      <c r="E728" s="552" t="s">
        <v>93</v>
      </c>
      <c r="F728" s="53" t="s">
        <v>192</v>
      </c>
    </row>
    <row r="729" spans="1:7" x14ac:dyDescent="0.2">
      <c r="A729" s="40" t="str">
        <f t="shared" si="22"/>
        <v/>
      </c>
      <c r="B729" s="124"/>
      <c r="C729" s="125"/>
      <c r="D729" s="122"/>
      <c r="E729" s="552" t="s">
        <v>93</v>
      </c>
      <c r="F729" s="53" t="s">
        <v>193</v>
      </c>
    </row>
    <row r="730" spans="1:7" x14ac:dyDescent="0.2">
      <c r="A730" s="40" t="str">
        <f t="shared" si="22"/>
        <v/>
      </c>
      <c r="B730" s="124"/>
      <c r="C730" s="125"/>
      <c r="D730" s="122"/>
      <c r="E730" s="552" t="s">
        <v>93</v>
      </c>
      <c r="F730" s="53" t="s">
        <v>194</v>
      </c>
    </row>
    <row r="731" spans="1:7" x14ac:dyDescent="0.2">
      <c r="A731" s="40" t="str">
        <f t="shared" si="22"/>
        <v/>
      </c>
      <c r="B731" s="124"/>
      <c r="C731" s="125"/>
      <c r="D731" s="122"/>
      <c r="E731" s="552" t="s">
        <v>93</v>
      </c>
      <c r="F731" s="53" t="s">
        <v>195</v>
      </c>
    </row>
    <row r="732" spans="1:7" x14ac:dyDescent="0.2">
      <c r="A732" s="40" t="str">
        <f t="shared" si="22"/>
        <v/>
      </c>
      <c r="B732" s="550"/>
      <c r="C732" s="551"/>
      <c r="D732" s="122"/>
      <c r="E732" s="552"/>
      <c r="F732" s="53" t="s">
        <v>244</v>
      </c>
    </row>
    <row r="733" spans="1:7" x14ac:dyDescent="0.2">
      <c r="A733" s="40" t="str">
        <f t="shared" si="22"/>
        <v/>
      </c>
      <c r="B733" s="550"/>
      <c r="C733" s="551"/>
      <c r="D733" s="122"/>
      <c r="E733" s="552"/>
      <c r="F733" s="53" t="s">
        <v>245</v>
      </c>
    </row>
    <row r="734" spans="1:7" x14ac:dyDescent="0.2">
      <c r="A734" s="40" t="str">
        <f t="shared" si="22"/>
        <v/>
      </c>
      <c r="B734" s="550"/>
      <c r="C734" s="551"/>
      <c r="D734" s="122"/>
      <c r="E734" s="552"/>
      <c r="F734" s="53" t="s">
        <v>248</v>
      </c>
    </row>
    <row r="735" spans="1:7" x14ac:dyDescent="0.2">
      <c r="A735" s="40" t="str">
        <f t="shared" si="22"/>
        <v/>
      </c>
      <c r="B735" s="550"/>
      <c r="C735" s="551"/>
      <c r="D735" s="122"/>
      <c r="E735" s="552"/>
      <c r="F735" s="53"/>
      <c r="G735" s="52"/>
    </row>
    <row r="736" spans="1:7" ht="15" thickBot="1" x14ac:dyDescent="0.25">
      <c r="A736" s="41" t="str">
        <f t="shared" si="22"/>
        <v>ts-</v>
      </c>
      <c r="B736" s="555" t="s">
        <v>1</v>
      </c>
      <c r="C736" s="556" t="s">
        <v>1</v>
      </c>
      <c r="D736" s="900"/>
      <c r="E736" s="557" t="s">
        <v>147</v>
      </c>
      <c r="F736" s="54"/>
      <c r="G736" s="52"/>
    </row>
    <row r="737" spans="1:7" x14ac:dyDescent="0.2">
      <c r="A737" s="38"/>
      <c r="B737" s="36"/>
      <c r="C737" s="55"/>
      <c r="D737" s="36"/>
      <c r="E737" s="36"/>
      <c r="F737" s="54"/>
      <c r="G737" s="52"/>
    </row>
    <row r="738" spans="1:7" ht="15" thickBot="1" x14ac:dyDescent="0.25">
      <c r="A738" s="38"/>
      <c r="B738" s="36"/>
      <c r="C738" s="56"/>
      <c r="D738" s="36"/>
      <c r="E738" s="36"/>
      <c r="F738" s="54"/>
      <c r="G738" s="52"/>
    </row>
    <row r="739" spans="1:7" x14ac:dyDescent="0.2">
      <c r="A739" s="1824" t="s">
        <v>0</v>
      </c>
      <c r="B739" s="1825"/>
      <c r="C739" s="35" t="str">
        <f>IF(ISBLANK(List!$F$30),"",List!$F$30)</f>
        <v>-</v>
      </c>
      <c r="D739" s="38" t="str">
        <f>IF(ISBLANK(List!$H$30),"",List!$H$30)</f>
        <v>vu</v>
      </c>
      <c r="E739" s="44"/>
      <c r="F739" s="45" t="s">
        <v>492</v>
      </c>
      <c r="G739" s="52"/>
    </row>
    <row r="740" spans="1:7" ht="15" thickBot="1" x14ac:dyDescent="0.25">
      <c r="A740" s="1826" t="s">
        <v>508</v>
      </c>
      <c r="B740" s="1827"/>
      <c r="C740" s="46" t="str">
        <f>IF(ISBLANK(List!$G$30),"",List!$G$30)</f>
        <v>-</v>
      </c>
      <c r="D740" s="39"/>
      <c r="E740" s="38"/>
      <c r="F740" s="47"/>
      <c r="G740" s="47"/>
    </row>
    <row r="741" spans="1:7" ht="15" thickBot="1" x14ac:dyDescent="0.25">
      <c r="A741" s="48" t="s">
        <v>463</v>
      </c>
      <c r="B741" s="49" t="s">
        <v>464</v>
      </c>
      <c r="C741" s="50" t="s">
        <v>465</v>
      </c>
      <c r="D741" s="49" t="s">
        <v>466</v>
      </c>
      <c r="E741" s="51" t="s">
        <v>467</v>
      </c>
      <c r="F741" s="44"/>
      <c r="G741" s="52"/>
    </row>
    <row r="742" spans="1:7" x14ac:dyDescent="0.2">
      <c r="A742" s="60" t="str">
        <f>IF(B742="","",$D$739&amp;B742)</f>
        <v/>
      </c>
      <c r="B742" s="124"/>
      <c r="C742" s="125"/>
      <c r="D742" s="122"/>
      <c r="E742" s="123" t="s">
        <v>13</v>
      </c>
      <c r="F742" s="53" t="s">
        <v>174</v>
      </c>
    </row>
    <row r="743" spans="1:7" x14ac:dyDescent="0.2">
      <c r="A743" s="40" t="str">
        <f>IF(B743="","",$D$739&amp;B743)</f>
        <v/>
      </c>
      <c r="B743" s="124"/>
      <c r="C743" s="125"/>
      <c r="D743" s="122"/>
      <c r="E743" s="123" t="s">
        <v>13</v>
      </c>
      <c r="F743" s="53" t="s">
        <v>175</v>
      </c>
    </row>
    <row r="744" spans="1:7" x14ac:dyDescent="0.2">
      <c r="A744" s="40" t="str">
        <f t="shared" ref="A744:A768" si="23">IF(B744="","",$D$739&amp;B744)</f>
        <v/>
      </c>
      <c r="B744" s="124"/>
      <c r="C744" s="125"/>
      <c r="D744" s="122" t="s">
        <v>1160</v>
      </c>
      <c r="E744" s="123" t="s">
        <v>92</v>
      </c>
      <c r="F744" s="53" t="s">
        <v>176</v>
      </c>
    </row>
    <row r="745" spans="1:7" x14ac:dyDescent="0.2">
      <c r="A745" s="40" t="str">
        <f t="shared" si="23"/>
        <v/>
      </c>
      <c r="B745" s="124"/>
      <c r="C745" s="125"/>
      <c r="D745" s="122" t="s">
        <v>1159</v>
      </c>
      <c r="E745" s="123" t="s">
        <v>92</v>
      </c>
      <c r="F745" s="53" t="s">
        <v>177</v>
      </c>
    </row>
    <row r="746" spans="1:7" x14ac:dyDescent="0.2">
      <c r="A746" s="40" t="str">
        <f t="shared" si="23"/>
        <v/>
      </c>
      <c r="B746" s="124"/>
      <c r="C746" s="125"/>
      <c r="D746" s="122" t="s">
        <v>1159</v>
      </c>
      <c r="E746" s="123" t="s">
        <v>92</v>
      </c>
      <c r="F746" s="53" t="s">
        <v>178</v>
      </c>
    </row>
    <row r="747" spans="1:7" x14ac:dyDescent="0.2">
      <c r="A747" s="40" t="str">
        <f t="shared" si="23"/>
        <v/>
      </c>
      <c r="B747" s="124"/>
      <c r="C747" s="125"/>
      <c r="D747" s="122"/>
      <c r="E747" s="123" t="s">
        <v>92</v>
      </c>
      <c r="F747" s="53" t="s">
        <v>179</v>
      </c>
    </row>
    <row r="748" spans="1:7" x14ac:dyDescent="0.2">
      <c r="A748" s="40" t="str">
        <f t="shared" si="23"/>
        <v/>
      </c>
      <c r="B748" s="124"/>
      <c r="C748" s="125"/>
      <c r="D748" s="122"/>
      <c r="E748" s="123" t="s">
        <v>92</v>
      </c>
      <c r="F748" s="53" t="s">
        <v>180</v>
      </c>
    </row>
    <row r="749" spans="1:7" x14ac:dyDescent="0.2">
      <c r="A749" s="40" t="str">
        <f t="shared" si="23"/>
        <v/>
      </c>
      <c r="B749" s="124"/>
      <c r="C749" s="125"/>
      <c r="D749" s="122"/>
      <c r="E749" s="123" t="s">
        <v>92</v>
      </c>
      <c r="F749" s="53" t="s">
        <v>181</v>
      </c>
    </row>
    <row r="750" spans="1:7" x14ac:dyDescent="0.2">
      <c r="A750" s="40" t="str">
        <f t="shared" si="23"/>
        <v/>
      </c>
      <c r="B750" s="124"/>
      <c r="C750" s="125"/>
      <c r="D750" s="122"/>
      <c r="E750" s="123" t="s">
        <v>92</v>
      </c>
      <c r="F750" s="53" t="s">
        <v>182</v>
      </c>
    </row>
    <row r="751" spans="1:7" x14ac:dyDescent="0.2">
      <c r="A751" s="40" t="str">
        <f t="shared" si="23"/>
        <v/>
      </c>
      <c r="B751" s="124"/>
      <c r="C751" s="125"/>
      <c r="D751" s="122"/>
      <c r="E751" s="123" t="s">
        <v>92</v>
      </c>
      <c r="F751" s="53" t="s">
        <v>183</v>
      </c>
    </row>
    <row r="752" spans="1:7" x14ac:dyDescent="0.2">
      <c r="A752" s="40" t="str">
        <f t="shared" si="23"/>
        <v/>
      </c>
      <c r="B752" s="124"/>
      <c r="C752" s="125"/>
      <c r="D752" s="122"/>
      <c r="E752" s="123" t="s">
        <v>93</v>
      </c>
      <c r="F752" s="53" t="s">
        <v>184</v>
      </c>
    </row>
    <row r="753" spans="1:7" x14ac:dyDescent="0.2">
      <c r="A753" s="40" t="str">
        <f t="shared" si="23"/>
        <v/>
      </c>
      <c r="B753" s="124"/>
      <c r="C753" s="125"/>
      <c r="D753" s="122"/>
      <c r="E753" s="552" t="s">
        <v>93</v>
      </c>
      <c r="F753" s="53" t="s">
        <v>185</v>
      </c>
    </row>
    <row r="754" spans="1:7" x14ac:dyDescent="0.2">
      <c r="A754" s="40" t="str">
        <f t="shared" si="23"/>
        <v/>
      </c>
      <c r="B754" s="124"/>
      <c r="C754" s="125"/>
      <c r="D754" s="122"/>
      <c r="E754" s="552" t="s">
        <v>93</v>
      </c>
      <c r="F754" s="53" t="s">
        <v>186</v>
      </c>
    </row>
    <row r="755" spans="1:7" x14ac:dyDescent="0.2">
      <c r="A755" s="40" t="str">
        <f t="shared" si="23"/>
        <v/>
      </c>
      <c r="B755" s="124"/>
      <c r="C755" s="125"/>
      <c r="D755" s="122"/>
      <c r="E755" s="552" t="s">
        <v>93</v>
      </c>
      <c r="F755" s="53" t="s">
        <v>187</v>
      </c>
    </row>
    <row r="756" spans="1:7" x14ac:dyDescent="0.2">
      <c r="A756" s="40" t="str">
        <f t="shared" si="23"/>
        <v/>
      </c>
      <c r="B756" s="124"/>
      <c r="C756" s="125"/>
      <c r="D756" s="122"/>
      <c r="E756" s="552" t="s">
        <v>93</v>
      </c>
      <c r="F756" s="53" t="s">
        <v>188</v>
      </c>
    </row>
    <row r="757" spans="1:7" x14ac:dyDescent="0.2">
      <c r="A757" s="40" t="str">
        <f t="shared" si="23"/>
        <v/>
      </c>
      <c r="B757" s="124"/>
      <c r="C757" s="125"/>
      <c r="D757" s="122"/>
      <c r="E757" s="552" t="s">
        <v>93</v>
      </c>
      <c r="F757" s="53" t="s">
        <v>189</v>
      </c>
    </row>
    <row r="758" spans="1:7" x14ac:dyDescent="0.2">
      <c r="A758" s="40" t="str">
        <f t="shared" si="23"/>
        <v/>
      </c>
      <c r="B758" s="124"/>
      <c r="C758" s="125"/>
      <c r="D758" s="122"/>
      <c r="E758" s="552" t="s">
        <v>93</v>
      </c>
      <c r="F758" s="53" t="s">
        <v>190</v>
      </c>
    </row>
    <row r="759" spans="1:7" x14ac:dyDescent="0.2">
      <c r="A759" s="40" t="str">
        <f t="shared" si="23"/>
        <v/>
      </c>
      <c r="B759" s="124"/>
      <c r="C759" s="125"/>
      <c r="D759" s="122"/>
      <c r="E759" s="552" t="s">
        <v>93</v>
      </c>
      <c r="F759" s="53" t="s">
        <v>191</v>
      </c>
    </row>
    <row r="760" spans="1:7" x14ac:dyDescent="0.2">
      <c r="A760" s="40" t="str">
        <f t="shared" si="23"/>
        <v/>
      </c>
      <c r="B760" s="124"/>
      <c r="C760" s="125"/>
      <c r="D760" s="122"/>
      <c r="E760" s="552" t="s">
        <v>93</v>
      </c>
      <c r="F760" s="53" t="s">
        <v>192</v>
      </c>
    </row>
    <row r="761" spans="1:7" x14ac:dyDescent="0.2">
      <c r="A761" s="40" t="str">
        <f t="shared" si="23"/>
        <v/>
      </c>
      <c r="B761" s="124"/>
      <c r="C761" s="125"/>
      <c r="D761" s="122"/>
      <c r="E761" s="552" t="s">
        <v>93</v>
      </c>
      <c r="F761" s="53" t="s">
        <v>193</v>
      </c>
    </row>
    <row r="762" spans="1:7" x14ac:dyDescent="0.2">
      <c r="A762" s="40" t="str">
        <f t="shared" si="23"/>
        <v/>
      </c>
      <c r="B762" s="124"/>
      <c r="C762" s="125"/>
      <c r="D762" s="122"/>
      <c r="E762" s="552" t="s">
        <v>93</v>
      </c>
      <c r="F762" s="53" t="s">
        <v>194</v>
      </c>
    </row>
    <row r="763" spans="1:7" x14ac:dyDescent="0.2">
      <c r="A763" s="40" t="str">
        <f t="shared" si="23"/>
        <v/>
      </c>
      <c r="B763" s="124"/>
      <c r="C763" s="125"/>
      <c r="D763" s="122"/>
      <c r="E763" s="552" t="s">
        <v>93</v>
      </c>
      <c r="F763" s="53" t="s">
        <v>195</v>
      </c>
    </row>
    <row r="764" spans="1:7" x14ac:dyDescent="0.2">
      <c r="A764" s="40" t="str">
        <f t="shared" si="23"/>
        <v/>
      </c>
      <c r="B764" s="550"/>
      <c r="C764" s="551"/>
      <c r="D764" s="122"/>
      <c r="E764" s="552"/>
      <c r="F764" s="53" t="s">
        <v>244</v>
      </c>
    </row>
    <row r="765" spans="1:7" x14ac:dyDescent="0.2">
      <c r="A765" s="40" t="str">
        <f t="shared" si="23"/>
        <v/>
      </c>
      <c r="B765" s="550"/>
      <c r="C765" s="551"/>
      <c r="D765" s="122"/>
      <c r="E765" s="552"/>
      <c r="F765" s="53" t="s">
        <v>245</v>
      </c>
      <c r="G765" s="52"/>
    </row>
    <row r="766" spans="1:7" x14ac:dyDescent="0.2">
      <c r="A766" s="40" t="str">
        <f t="shared" si="23"/>
        <v/>
      </c>
      <c r="B766" s="550"/>
      <c r="C766" s="551"/>
      <c r="D766" s="122"/>
      <c r="E766" s="552"/>
      <c r="F766" s="53" t="s">
        <v>248</v>
      </c>
      <c r="G766" s="52"/>
    </row>
    <row r="767" spans="1:7" x14ac:dyDescent="0.2">
      <c r="A767" s="40" t="str">
        <f t="shared" si="23"/>
        <v/>
      </c>
      <c r="B767" s="550"/>
      <c r="C767" s="551"/>
      <c r="D767" s="122"/>
      <c r="E767" s="552"/>
      <c r="F767" s="53"/>
      <c r="G767" s="52"/>
    </row>
    <row r="768" spans="1:7" ht="15" thickBot="1" x14ac:dyDescent="0.25">
      <c r="A768" s="41" t="str">
        <f t="shared" si="23"/>
        <v>vu-</v>
      </c>
      <c r="B768" s="555" t="s">
        <v>1</v>
      </c>
      <c r="C768" s="556" t="s">
        <v>1</v>
      </c>
      <c r="D768" s="900"/>
      <c r="E768" s="557" t="s">
        <v>147</v>
      </c>
      <c r="F768" s="54"/>
      <c r="G768" s="52"/>
    </row>
    <row r="769" spans="1:7" x14ac:dyDescent="0.2">
      <c r="A769" s="38"/>
      <c r="B769" s="36"/>
      <c r="C769" s="55"/>
      <c r="D769" s="36"/>
      <c r="E769" s="36"/>
      <c r="F769" s="57"/>
      <c r="G769" s="52"/>
    </row>
    <row r="770" spans="1:7" ht="15" thickBot="1" x14ac:dyDescent="0.25">
      <c r="A770" s="38"/>
      <c r="B770" s="39"/>
      <c r="C770" s="37"/>
      <c r="D770" s="36"/>
      <c r="E770" s="36"/>
      <c r="F770" s="44"/>
    </row>
    <row r="771" spans="1:7" x14ac:dyDescent="0.2">
      <c r="A771" s="1824" t="s">
        <v>0</v>
      </c>
      <c r="B771" s="1825"/>
      <c r="C771" s="35" t="str">
        <f>IF(ISBLANK(List!$F$31),"",List!$F$31)</f>
        <v>-</v>
      </c>
      <c r="D771" s="38" t="str">
        <f>IF(ISBLANK(List!$H$31),"",List!$H$31)</f>
        <v>xw</v>
      </c>
      <c r="E771" s="44"/>
      <c r="F771" s="45" t="s">
        <v>493</v>
      </c>
      <c r="G771" s="52"/>
    </row>
    <row r="772" spans="1:7" ht="15" thickBot="1" x14ac:dyDescent="0.25">
      <c r="A772" s="1826" t="s">
        <v>508</v>
      </c>
      <c r="B772" s="1827"/>
      <c r="C772" s="46" t="str">
        <f>IF(ISBLANK(List!$G$31),"",List!$G$31)</f>
        <v>-</v>
      </c>
      <c r="D772" s="39"/>
      <c r="E772" s="38"/>
      <c r="F772" s="47"/>
      <c r="G772" s="47"/>
    </row>
    <row r="773" spans="1:7" ht="15" thickBot="1" x14ac:dyDescent="0.25">
      <c r="A773" s="48" t="s">
        <v>463</v>
      </c>
      <c r="B773" s="49" t="s">
        <v>464</v>
      </c>
      <c r="C773" s="50" t="s">
        <v>465</v>
      </c>
      <c r="D773" s="49" t="s">
        <v>466</v>
      </c>
      <c r="E773" s="51" t="s">
        <v>467</v>
      </c>
      <c r="F773" s="44"/>
      <c r="G773" s="52"/>
    </row>
    <row r="774" spans="1:7" x14ac:dyDescent="0.2">
      <c r="A774" s="60" t="str">
        <f>IF(B774="","",$D$771&amp;B774)</f>
        <v/>
      </c>
      <c r="B774" s="124"/>
      <c r="C774" s="125"/>
      <c r="D774" s="122"/>
      <c r="E774" s="123" t="s">
        <v>13</v>
      </c>
      <c r="F774" s="53" t="s">
        <v>174</v>
      </c>
    </row>
    <row r="775" spans="1:7" x14ac:dyDescent="0.2">
      <c r="A775" s="40" t="str">
        <f>IF(B775="","",$D$771&amp;B775)</f>
        <v/>
      </c>
      <c r="B775" s="124"/>
      <c r="C775" s="125"/>
      <c r="D775" s="122"/>
      <c r="E775" s="123" t="s">
        <v>13</v>
      </c>
      <c r="F775" s="53" t="s">
        <v>175</v>
      </c>
    </row>
    <row r="776" spans="1:7" x14ac:dyDescent="0.2">
      <c r="A776" s="40" t="str">
        <f t="shared" ref="A776:A800" si="24">IF(B776="","",$D$771&amp;B776)</f>
        <v/>
      </c>
      <c r="B776" s="124"/>
      <c r="C776" s="125"/>
      <c r="D776" s="122" t="s">
        <v>1160</v>
      </c>
      <c r="E776" s="123" t="s">
        <v>92</v>
      </c>
      <c r="F776" s="53" t="s">
        <v>176</v>
      </c>
    </row>
    <row r="777" spans="1:7" x14ac:dyDescent="0.2">
      <c r="A777" s="40" t="str">
        <f t="shared" si="24"/>
        <v/>
      </c>
      <c r="B777" s="124"/>
      <c r="C777" s="125"/>
      <c r="D777" s="122" t="s">
        <v>1159</v>
      </c>
      <c r="E777" s="123" t="s">
        <v>92</v>
      </c>
      <c r="F777" s="53" t="s">
        <v>177</v>
      </c>
    </row>
    <row r="778" spans="1:7" x14ac:dyDescent="0.2">
      <c r="A778" s="40" t="str">
        <f t="shared" si="24"/>
        <v/>
      </c>
      <c r="B778" s="124"/>
      <c r="C778" s="125"/>
      <c r="D778" s="122" t="s">
        <v>1159</v>
      </c>
      <c r="E778" s="123" t="s">
        <v>92</v>
      </c>
      <c r="F778" s="53" t="s">
        <v>178</v>
      </c>
    </row>
    <row r="779" spans="1:7" x14ac:dyDescent="0.2">
      <c r="A779" s="40" t="str">
        <f t="shared" si="24"/>
        <v/>
      </c>
      <c r="B779" s="124"/>
      <c r="C779" s="125"/>
      <c r="D779" s="122"/>
      <c r="E779" s="123" t="s">
        <v>92</v>
      </c>
      <c r="F779" s="53" t="s">
        <v>179</v>
      </c>
    </row>
    <row r="780" spans="1:7" x14ac:dyDescent="0.2">
      <c r="A780" s="40" t="str">
        <f t="shared" si="24"/>
        <v/>
      </c>
      <c r="B780" s="124"/>
      <c r="C780" s="125"/>
      <c r="D780" s="122"/>
      <c r="E780" s="123" t="s">
        <v>92</v>
      </c>
      <c r="F780" s="53" t="s">
        <v>180</v>
      </c>
    </row>
    <row r="781" spans="1:7" x14ac:dyDescent="0.2">
      <c r="A781" s="40" t="str">
        <f t="shared" si="24"/>
        <v/>
      </c>
      <c r="B781" s="124"/>
      <c r="C781" s="125"/>
      <c r="D781" s="122"/>
      <c r="E781" s="123" t="s">
        <v>92</v>
      </c>
      <c r="F781" s="53" t="s">
        <v>181</v>
      </c>
    </row>
    <row r="782" spans="1:7" x14ac:dyDescent="0.2">
      <c r="A782" s="40" t="str">
        <f t="shared" si="24"/>
        <v/>
      </c>
      <c r="B782" s="124"/>
      <c r="C782" s="125"/>
      <c r="D782" s="122"/>
      <c r="E782" s="123" t="s">
        <v>92</v>
      </c>
      <c r="F782" s="53" t="s">
        <v>182</v>
      </c>
    </row>
    <row r="783" spans="1:7" x14ac:dyDescent="0.2">
      <c r="A783" s="40" t="str">
        <f t="shared" si="24"/>
        <v/>
      </c>
      <c r="B783" s="124"/>
      <c r="C783" s="125"/>
      <c r="D783" s="122"/>
      <c r="E783" s="123" t="s">
        <v>92</v>
      </c>
      <c r="F783" s="53" t="s">
        <v>183</v>
      </c>
    </row>
    <row r="784" spans="1:7" x14ac:dyDescent="0.2">
      <c r="A784" s="40" t="str">
        <f t="shared" si="24"/>
        <v/>
      </c>
      <c r="B784" s="124"/>
      <c r="C784" s="125"/>
      <c r="D784" s="122"/>
      <c r="E784" s="123" t="s">
        <v>93</v>
      </c>
      <c r="F784" s="53" t="s">
        <v>184</v>
      </c>
    </row>
    <row r="785" spans="1:7" x14ac:dyDescent="0.2">
      <c r="A785" s="40" t="str">
        <f t="shared" si="24"/>
        <v/>
      </c>
      <c r="B785" s="124"/>
      <c r="C785" s="125"/>
      <c r="D785" s="122"/>
      <c r="E785" s="552" t="s">
        <v>93</v>
      </c>
      <c r="F785" s="53" t="s">
        <v>185</v>
      </c>
    </row>
    <row r="786" spans="1:7" x14ac:dyDescent="0.2">
      <c r="A786" s="40" t="str">
        <f t="shared" si="24"/>
        <v/>
      </c>
      <c r="B786" s="124"/>
      <c r="C786" s="125"/>
      <c r="D786" s="122"/>
      <c r="E786" s="552" t="s">
        <v>93</v>
      </c>
      <c r="F786" s="53" t="s">
        <v>186</v>
      </c>
    </row>
    <row r="787" spans="1:7" x14ac:dyDescent="0.2">
      <c r="A787" s="40" t="str">
        <f t="shared" si="24"/>
        <v/>
      </c>
      <c r="B787" s="124"/>
      <c r="C787" s="125"/>
      <c r="D787" s="122"/>
      <c r="E787" s="552" t="s">
        <v>93</v>
      </c>
      <c r="F787" s="53" t="s">
        <v>187</v>
      </c>
    </row>
    <row r="788" spans="1:7" x14ac:dyDescent="0.2">
      <c r="A788" s="40" t="str">
        <f t="shared" si="24"/>
        <v/>
      </c>
      <c r="B788" s="124"/>
      <c r="C788" s="125"/>
      <c r="D788" s="122"/>
      <c r="E788" s="552" t="s">
        <v>93</v>
      </c>
      <c r="F788" s="53" t="s">
        <v>188</v>
      </c>
    </row>
    <row r="789" spans="1:7" x14ac:dyDescent="0.2">
      <c r="A789" s="40" t="str">
        <f t="shared" si="24"/>
        <v/>
      </c>
      <c r="B789" s="124"/>
      <c r="C789" s="125"/>
      <c r="D789" s="122"/>
      <c r="E789" s="552" t="s">
        <v>93</v>
      </c>
      <c r="F789" s="53" t="s">
        <v>189</v>
      </c>
    </row>
    <row r="790" spans="1:7" x14ac:dyDescent="0.2">
      <c r="A790" s="40" t="str">
        <f t="shared" si="24"/>
        <v/>
      </c>
      <c r="B790" s="124"/>
      <c r="C790" s="125"/>
      <c r="D790" s="122"/>
      <c r="E790" s="552" t="s">
        <v>93</v>
      </c>
      <c r="F790" s="53" t="s">
        <v>190</v>
      </c>
    </row>
    <row r="791" spans="1:7" x14ac:dyDescent="0.2">
      <c r="A791" s="40" t="str">
        <f t="shared" si="24"/>
        <v/>
      </c>
      <c r="B791" s="124"/>
      <c r="C791" s="125"/>
      <c r="D791" s="122"/>
      <c r="E791" s="552" t="s">
        <v>93</v>
      </c>
      <c r="F791" s="53" t="s">
        <v>191</v>
      </c>
    </row>
    <row r="792" spans="1:7" x14ac:dyDescent="0.2">
      <c r="A792" s="40" t="str">
        <f t="shared" si="24"/>
        <v/>
      </c>
      <c r="B792" s="124"/>
      <c r="C792" s="125"/>
      <c r="D792" s="122"/>
      <c r="E792" s="552" t="s">
        <v>93</v>
      </c>
      <c r="F792" s="53" t="s">
        <v>192</v>
      </c>
    </row>
    <row r="793" spans="1:7" x14ac:dyDescent="0.2">
      <c r="A793" s="40" t="str">
        <f t="shared" si="24"/>
        <v/>
      </c>
      <c r="B793" s="124"/>
      <c r="C793" s="125"/>
      <c r="D793" s="122"/>
      <c r="E793" s="552" t="s">
        <v>93</v>
      </c>
      <c r="F793" s="53" t="s">
        <v>193</v>
      </c>
    </row>
    <row r="794" spans="1:7" x14ac:dyDescent="0.2">
      <c r="A794" s="40" t="str">
        <f t="shared" si="24"/>
        <v/>
      </c>
      <c r="B794" s="124"/>
      <c r="C794" s="125"/>
      <c r="D794" s="122"/>
      <c r="E794" s="552" t="s">
        <v>93</v>
      </c>
      <c r="F794" s="53" t="s">
        <v>194</v>
      </c>
    </row>
    <row r="795" spans="1:7" x14ac:dyDescent="0.2">
      <c r="A795" s="40" t="str">
        <f t="shared" si="24"/>
        <v/>
      </c>
      <c r="B795" s="124"/>
      <c r="C795" s="125"/>
      <c r="D795" s="122"/>
      <c r="E795" s="552" t="s">
        <v>93</v>
      </c>
      <c r="F795" s="53" t="s">
        <v>195</v>
      </c>
    </row>
    <row r="796" spans="1:7" x14ac:dyDescent="0.2">
      <c r="A796" s="40" t="str">
        <f t="shared" si="24"/>
        <v/>
      </c>
      <c r="B796" s="550"/>
      <c r="C796" s="551"/>
      <c r="D796" s="122"/>
      <c r="E796" s="552"/>
      <c r="F796" s="53" t="s">
        <v>244</v>
      </c>
    </row>
    <row r="797" spans="1:7" x14ac:dyDescent="0.2">
      <c r="A797" s="40" t="str">
        <f t="shared" si="24"/>
        <v/>
      </c>
      <c r="B797" s="550"/>
      <c r="C797" s="551"/>
      <c r="D797" s="122"/>
      <c r="E797" s="552"/>
      <c r="F797" s="53" t="s">
        <v>245</v>
      </c>
    </row>
    <row r="798" spans="1:7" x14ac:dyDescent="0.2">
      <c r="A798" s="40" t="str">
        <f t="shared" si="24"/>
        <v/>
      </c>
      <c r="B798" s="550"/>
      <c r="C798" s="551"/>
      <c r="D798" s="122"/>
      <c r="E798" s="552"/>
      <c r="F798" s="53" t="s">
        <v>248</v>
      </c>
    </row>
    <row r="799" spans="1:7" x14ac:dyDescent="0.2">
      <c r="A799" s="40" t="str">
        <f t="shared" si="24"/>
        <v/>
      </c>
      <c r="B799" s="550"/>
      <c r="C799" s="551"/>
      <c r="D799" s="122"/>
      <c r="E799" s="552"/>
      <c r="F799" s="53"/>
    </row>
    <row r="800" spans="1:7" ht="15" thickBot="1" x14ac:dyDescent="0.25">
      <c r="A800" s="41" t="str">
        <f t="shared" si="24"/>
        <v>xw-</v>
      </c>
      <c r="B800" s="555" t="s">
        <v>1</v>
      </c>
      <c r="C800" s="556" t="s">
        <v>1</v>
      </c>
      <c r="D800" s="900"/>
      <c r="E800" s="557" t="s">
        <v>147</v>
      </c>
      <c r="F800" s="54"/>
      <c r="G800" s="52"/>
    </row>
    <row r="801" spans="1:7" x14ac:dyDescent="0.2">
      <c r="A801" s="38"/>
      <c r="B801" s="36"/>
      <c r="C801" s="55"/>
      <c r="D801" s="36"/>
      <c r="E801" s="36"/>
      <c r="F801" s="54"/>
      <c r="G801" s="52"/>
    </row>
    <row r="802" spans="1:7" ht="15" thickBot="1" x14ac:dyDescent="0.25">
      <c r="A802" s="38"/>
      <c r="B802" s="36"/>
      <c r="C802" s="56"/>
      <c r="D802" s="36"/>
      <c r="E802" s="36"/>
      <c r="F802" s="54"/>
      <c r="G802" s="52"/>
    </row>
    <row r="803" spans="1:7" x14ac:dyDescent="0.2">
      <c r="A803" s="1824" t="s">
        <v>0</v>
      </c>
      <c r="B803" s="1825"/>
      <c r="C803" s="35" t="str">
        <f>IF(ISBLANK(List!$F$32),"",List!$F$32)</f>
        <v>-</v>
      </c>
      <c r="D803" s="38" t="str">
        <f>IF(ISBLANK(List!$H$32),"",List!$H$32)</f>
        <v>zy</v>
      </c>
      <c r="E803" s="44"/>
      <c r="F803" s="45" t="s">
        <v>494</v>
      </c>
      <c r="G803" s="52"/>
    </row>
    <row r="804" spans="1:7" ht="15" thickBot="1" x14ac:dyDescent="0.25">
      <c r="A804" s="1826" t="s">
        <v>508</v>
      </c>
      <c r="B804" s="1827"/>
      <c r="C804" s="46" t="str">
        <f>IF(ISBLANK(List!$G$32),"",List!$G$32)</f>
        <v>-</v>
      </c>
      <c r="D804" s="39"/>
      <c r="E804" s="38"/>
      <c r="F804" s="47"/>
      <c r="G804" s="47"/>
    </row>
    <row r="805" spans="1:7" ht="15" thickBot="1" x14ac:dyDescent="0.25">
      <c r="A805" s="48" t="s">
        <v>463</v>
      </c>
      <c r="B805" s="49" t="s">
        <v>464</v>
      </c>
      <c r="C805" s="50" t="s">
        <v>465</v>
      </c>
      <c r="D805" s="49" t="s">
        <v>466</v>
      </c>
      <c r="E805" s="51" t="s">
        <v>467</v>
      </c>
      <c r="F805" s="44"/>
      <c r="G805" s="52"/>
    </row>
    <row r="806" spans="1:7" x14ac:dyDescent="0.2">
      <c r="A806" s="60" t="str">
        <f>IF(B806="","",$D$803&amp;B806)</f>
        <v/>
      </c>
      <c r="B806" s="124"/>
      <c r="C806" s="125"/>
      <c r="D806" s="122"/>
      <c r="E806" s="123" t="s">
        <v>13</v>
      </c>
      <c r="F806" s="53" t="s">
        <v>174</v>
      </c>
    </row>
    <row r="807" spans="1:7" x14ac:dyDescent="0.2">
      <c r="A807" s="40" t="str">
        <f>IF(B807="","",$D$803&amp;B807)</f>
        <v/>
      </c>
      <c r="B807" s="124"/>
      <c r="C807" s="125"/>
      <c r="D807" s="122"/>
      <c r="E807" s="123" t="s">
        <v>13</v>
      </c>
      <c r="F807" s="53" t="s">
        <v>175</v>
      </c>
    </row>
    <row r="808" spans="1:7" x14ac:dyDescent="0.2">
      <c r="A808" s="40" t="str">
        <f t="shared" ref="A808:A832" si="25">IF(B808="","",$D$803&amp;B808)</f>
        <v/>
      </c>
      <c r="B808" s="124"/>
      <c r="C808" s="125"/>
      <c r="D808" s="122" t="s">
        <v>1160</v>
      </c>
      <c r="E808" s="123" t="s">
        <v>92</v>
      </c>
      <c r="F808" s="53" t="s">
        <v>176</v>
      </c>
    </row>
    <row r="809" spans="1:7" x14ac:dyDescent="0.2">
      <c r="A809" s="40" t="str">
        <f t="shared" si="25"/>
        <v/>
      </c>
      <c r="B809" s="124"/>
      <c r="C809" s="125"/>
      <c r="D809" s="122" t="s">
        <v>1159</v>
      </c>
      <c r="E809" s="123" t="s">
        <v>92</v>
      </c>
      <c r="F809" s="53" t="s">
        <v>177</v>
      </c>
    </row>
    <row r="810" spans="1:7" x14ac:dyDescent="0.2">
      <c r="A810" s="40" t="str">
        <f t="shared" si="25"/>
        <v/>
      </c>
      <c r="B810" s="124"/>
      <c r="C810" s="125"/>
      <c r="D810" s="122" t="s">
        <v>1159</v>
      </c>
      <c r="E810" s="123" t="s">
        <v>92</v>
      </c>
      <c r="F810" s="53" t="s">
        <v>178</v>
      </c>
    </row>
    <row r="811" spans="1:7" x14ac:dyDescent="0.2">
      <c r="A811" s="40" t="str">
        <f t="shared" si="25"/>
        <v/>
      </c>
      <c r="B811" s="124"/>
      <c r="C811" s="125"/>
      <c r="D811" s="122"/>
      <c r="E811" s="123" t="s">
        <v>92</v>
      </c>
      <c r="F811" s="53" t="s">
        <v>179</v>
      </c>
    </row>
    <row r="812" spans="1:7" x14ac:dyDescent="0.2">
      <c r="A812" s="40" t="str">
        <f t="shared" si="25"/>
        <v/>
      </c>
      <c r="B812" s="124"/>
      <c r="C812" s="125"/>
      <c r="D812" s="122"/>
      <c r="E812" s="123" t="s">
        <v>92</v>
      </c>
      <c r="F812" s="53" t="s">
        <v>180</v>
      </c>
    </row>
    <row r="813" spans="1:7" x14ac:dyDescent="0.2">
      <c r="A813" s="40" t="str">
        <f t="shared" si="25"/>
        <v/>
      </c>
      <c r="B813" s="124"/>
      <c r="C813" s="125"/>
      <c r="D813" s="122"/>
      <c r="E813" s="123" t="s">
        <v>92</v>
      </c>
      <c r="F813" s="53" t="s">
        <v>181</v>
      </c>
    </row>
    <row r="814" spans="1:7" x14ac:dyDescent="0.2">
      <c r="A814" s="40" t="str">
        <f t="shared" si="25"/>
        <v/>
      </c>
      <c r="B814" s="124"/>
      <c r="C814" s="125"/>
      <c r="D814" s="122"/>
      <c r="E814" s="123" t="s">
        <v>92</v>
      </c>
      <c r="F814" s="53" t="s">
        <v>182</v>
      </c>
    </row>
    <row r="815" spans="1:7" x14ac:dyDescent="0.2">
      <c r="A815" s="40" t="str">
        <f t="shared" si="25"/>
        <v/>
      </c>
      <c r="B815" s="124"/>
      <c r="C815" s="125"/>
      <c r="D815" s="122"/>
      <c r="E815" s="123" t="s">
        <v>92</v>
      </c>
      <c r="F815" s="53" t="s">
        <v>183</v>
      </c>
    </row>
    <row r="816" spans="1:7" x14ac:dyDescent="0.2">
      <c r="A816" s="40" t="str">
        <f t="shared" si="25"/>
        <v/>
      </c>
      <c r="B816" s="124"/>
      <c r="C816" s="125"/>
      <c r="D816" s="122"/>
      <c r="E816" s="123" t="s">
        <v>93</v>
      </c>
      <c r="F816" s="53" t="s">
        <v>184</v>
      </c>
    </row>
    <row r="817" spans="1:6" x14ac:dyDescent="0.2">
      <c r="A817" s="40" t="str">
        <f t="shared" si="25"/>
        <v/>
      </c>
      <c r="B817" s="124"/>
      <c r="C817" s="125"/>
      <c r="D817" s="122"/>
      <c r="E817" s="552" t="s">
        <v>93</v>
      </c>
      <c r="F817" s="53" t="s">
        <v>185</v>
      </c>
    </row>
    <row r="818" spans="1:6" x14ac:dyDescent="0.2">
      <c r="A818" s="40" t="str">
        <f t="shared" si="25"/>
        <v/>
      </c>
      <c r="B818" s="124"/>
      <c r="C818" s="125"/>
      <c r="D818" s="122"/>
      <c r="E818" s="552" t="s">
        <v>93</v>
      </c>
      <c r="F818" s="53" t="s">
        <v>186</v>
      </c>
    </row>
    <row r="819" spans="1:6" x14ac:dyDescent="0.2">
      <c r="A819" s="40" t="str">
        <f t="shared" si="25"/>
        <v/>
      </c>
      <c r="B819" s="124"/>
      <c r="C819" s="125"/>
      <c r="D819" s="122"/>
      <c r="E819" s="552" t="s">
        <v>93</v>
      </c>
      <c r="F819" s="53" t="s">
        <v>187</v>
      </c>
    </row>
    <row r="820" spans="1:6" x14ac:dyDescent="0.2">
      <c r="A820" s="40" t="str">
        <f t="shared" si="25"/>
        <v/>
      </c>
      <c r="B820" s="124"/>
      <c r="C820" s="125"/>
      <c r="D820" s="122"/>
      <c r="E820" s="552" t="s">
        <v>93</v>
      </c>
      <c r="F820" s="53" t="s">
        <v>188</v>
      </c>
    </row>
    <row r="821" spans="1:6" x14ac:dyDescent="0.2">
      <c r="A821" s="40" t="str">
        <f t="shared" si="25"/>
        <v/>
      </c>
      <c r="B821" s="124"/>
      <c r="C821" s="125"/>
      <c r="D821" s="122"/>
      <c r="E821" s="552" t="s">
        <v>93</v>
      </c>
      <c r="F821" s="53" t="s">
        <v>189</v>
      </c>
    </row>
    <row r="822" spans="1:6" x14ac:dyDescent="0.2">
      <c r="A822" s="40" t="str">
        <f t="shared" si="25"/>
        <v/>
      </c>
      <c r="B822" s="124"/>
      <c r="C822" s="125"/>
      <c r="D822" s="122"/>
      <c r="E822" s="552" t="s">
        <v>93</v>
      </c>
      <c r="F822" s="53" t="s">
        <v>190</v>
      </c>
    </row>
    <row r="823" spans="1:6" x14ac:dyDescent="0.2">
      <c r="A823" s="40" t="str">
        <f t="shared" si="25"/>
        <v/>
      </c>
      <c r="B823" s="124"/>
      <c r="C823" s="125"/>
      <c r="D823" s="122"/>
      <c r="E823" s="552" t="s">
        <v>93</v>
      </c>
      <c r="F823" s="53" t="s">
        <v>191</v>
      </c>
    </row>
    <row r="824" spans="1:6" x14ac:dyDescent="0.2">
      <c r="A824" s="40" t="str">
        <f t="shared" si="25"/>
        <v/>
      </c>
      <c r="B824" s="124"/>
      <c r="C824" s="125"/>
      <c r="D824" s="122"/>
      <c r="E824" s="552" t="s">
        <v>93</v>
      </c>
      <c r="F824" s="53" t="s">
        <v>192</v>
      </c>
    </row>
    <row r="825" spans="1:6" x14ac:dyDescent="0.2">
      <c r="A825" s="40" t="str">
        <f t="shared" si="25"/>
        <v/>
      </c>
      <c r="B825" s="124"/>
      <c r="C825" s="125"/>
      <c r="D825" s="122"/>
      <c r="E825" s="552" t="s">
        <v>93</v>
      </c>
      <c r="F825" s="53" t="s">
        <v>193</v>
      </c>
    </row>
    <row r="826" spans="1:6" x14ac:dyDescent="0.2">
      <c r="A826" s="40" t="str">
        <f t="shared" si="25"/>
        <v/>
      </c>
      <c r="B826" s="124"/>
      <c r="C826" s="125"/>
      <c r="D826" s="122"/>
      <c r="E826" s="552" t="s">
        <v>93</v>
      </c>
      <c r="F826" s="53" t="s">
        <v>194</v>
      </c>
    </row>
    <row r="827" spans="1:6" x14ac:dyDescent="0.2">
      <c r="A827" s="40" t="str">
        <f t="shared" si="25"/>
        <v/>
      </c>
      <c r="B827" s="124"/>
      <c r="C827" s="125"/>
      <c r="D827" s="122"/>
      <c r="E827" s="552" t="s">
        <v>93</v>
      </c>
      <c r="F827" s="53" t="s">
        <v>195</v>
      </c>
    </row>
    <row r="828" spans="1:6" x14ac:dyDescent="0.2">
      <c r="A828" s="40" t="str">
        <f t="shared" si="25"/>
        <v/>
      </c>
      <c r="B828" s="550"/>
      <c r="C828" s="551"/>
      <c r="D828" s="122"/>
      <c r="E828" s="552"/>
      <c r="F828" s="53" t="s">
        <v>244</v>
      </c>
    </row>
    <row r="829" spans="1:6" x14ac:dyDescent="0.2">
      <c r="A829" s="40" t="str">
        <f t="shared" si="25"/>
        <v/>
      </c>
      <c r="B829" s="550"/>
      <c r="C829" s="551"/>
      <c r="D829" s="122"/>
      <c r="E829" s="552"/>
      <c r="F829" s="53" t="s">
        <v>245</v>
      </c>
    </row>
    <row r="830" spans="1:6" x14ac:dyDescent="0.2">
      <c r="A830" s="40" t="str">
        <f t="shared" si="25"/>
        <v/>
      </c>
      <c r="B830" s="550"/>
      <c r="C830" s="551"/>
      <c r="D830" s="122"/>
      <c r="E830" s="552"/>
      <c r="F830" s="53" t="s">
        <v>248</v>
      </c>
    </row>
    <row r="831" spans="1:6" x14ac:dyDescent="0.2">
      <c r="A831" s="40" t="str">
        <f t="shared" si="25"/>
        <v/>
      </c>
      <c r="B831" s="550"/>
      <c r="C831" s="551"/>
      <c r="D831" s="122"/>
      <c r="E831" s="552"/>
      <c r="F831" s="53"/>
    </row>
    <row r="832" spans="1:6" ht="15" thickBot="1" x14ac:dyDescent="0.25">
      <c r="A832" s="41" t="str">
        <f t="shared" si="25"/>
        <v>zy-</v>
      </c>
      <c r="B832" s="555" t="s">
        <v>1</v>
      </c>
      <c r="C832" s="556" t="s">
        <v>1</v>
      </c>
      <c r="D832" s="900"/>
      <c r="E832" s="557" t="s">
        <v>147</v>
      </c>
      <c r="F832" s="54"/>
    </row>
    <row r="833" spans="1:7" x14ac:dyDescent="0.2">
      <c r="A833" s="38"/>
      <c r="B833" s="36"/>
      <c r="C833" s="55"/>
      <c r="D833" s="36"/>
      <c r="E833" s="36"/>
      <c r="F833" s="54"/>
      <c r="G833" s="52"/>
    </row>
    <row r="834" spans="1:7" ht="15" thickBot="1" x14ac:dyDescent="0.25">
      <c r="A834" s="38"/>
      <c r="B834" s="36"/>
      <c r="C834" s="56"/>
      <c r="D834" s="36"/>
      <c r="E834" s="36"/>
      <c r="F834" s="54"/>
      <c r="G834" s="52"/>
    </row>
    <row r="835" spans="1:7" x14ac:dyDescent="0.2">
      <c r="A835" s="1824" t="s">
        <v>0</v>
      </c>
      <c r="B835" s="1825"/>
      <c r="C835" s="35" t="str">
        <f>IF(ISBLANK(List!$F$33),"",List!$F$33)</f>
        <v>-</v>
      </c>
      <c r="D835" s="38" t="str">
        <f>IF(ISBLANK(List!$H$33),"",List!$H$33)</f>
        <v>aa</v>
      </c>
      <c r="E835" s="44"/>
      <c r="F835" s="45" t="s">
        <v>495</v>
      </c>
      <c r="G835" s="52"/>
    </row>
    <row r="836" spans="1:7" ht="15" thickBot="1" x14ac:dyDescent="0.25">
      <c r="A836" s="1826" t="s">
        <v>508</v>
      </c>
      <c r="B836" s="1827"/>
      <c r="C836" s="46" t="str">
        <f>IF(ISBLANK(List!$G$33),"",List!$G$33)</f>
        <v>-</v>
      </c>
      <c r="D836" s="39"/>
      <c r="E836" s="38"/>
      <c r="F836" s="47"/>
      <c r="G836" s="52"/>
    </row>
    <row r="837" spans="1:7" ht="15" thickBot="1" x14ac:dyDescent="0.25">
      <c r="A837" s="48" t="s">
        <v>463</v>
      </c>
      <c r="B837" s="49" t="s">
        <v>464</v>
      </c>
      <c r="C837" s="50" t="s">
        <v>465</v>
      </c>
      <c r="D837" s="49" t="s">
        <v>466</v>
      </c>
      <c r="E837" s="51" t="s">
        <v>467</v>
      </c>
      <c r="F837" s="44"/>
      <c r="G837" s="52"/>
    </row>
    <row r="838" spans="1:7" x14ac:dyDescent="0.2">
      <c r="A838" s="60" t="str">
        <f>IF(B838="","",$D$835&amp;B838)</f>
        <v/>
      </c>
      <c r="B838" s="124"/>
      <c r="C838" s="125"/>
      <c r="D838" s="122"/>
      <c r="E838" s="123" t="s">
        <v>13</v>
      </c>
      <c r="F838" s="53" t="s">
        <v>174</v>
      </c>
    </row>
    <row r="839" spans="1:7" x14ac:dyDescent="0.2">
      <c r="A839" s="40" t="str">
        <f>IF(B839="","",$D$835&amp;B839)</f>
        <v/>
      </c>
      <c r="B839" s="124"/>
      <c r="C839" s="125"/>
      <c r="D839" s="122"/>
      <c r="E839" s="123" t="s">
        <v>13</v>
      </c>
      <c r="F839" s="53" t="s">
        <v>175</v>
      </c>
    </row>
    <row r="840" spans="1:7" x14ac:dyDescent="0.2">
      <c r="A840" s="40" t="str">
        <f t="shared" ref="A840:A864" si="26">IF(B840="","",$D$835&amp;B840)</f>
        <v/>
      </c>
      <c r="B840" s="124"/>
      <c r="C840" s="125"/>
      <c r="D840" s="122" t="s">
        <v>1160</v>
      </c>
      <c r="E840" s="123" t="s">
        <v>92</v>
      </c>
      <c r="F840" s="53" t="s">
        <v>176</v>
      </c>
    </row>
    <row r="841" spans="1:7" x14ac:dyDescent="0.2">
      <c r="A841" s="40" t="str">
        <f t="shared" si="26"/>
        <v/>
      </c>
      <c r="B841" s="124"/>
      <c r="C841" s="125"/>
      <c r="D841" s="122" t="s">
        <v>1159</v>
      </c>
      <c r="E841" s="123" t="s">
        <v>92</v>
      </c>
      <c r="F841" s="53" t="s">
        <v>177</v>
      </c>
    </row>
    <row r="842" spans="1:7" x14ac:dyDescent="0.2">
      <c r="A842" s="40" t="str">
        <f t="shared" si="26"/>
        <v/>
      </c>
      <c r="B842" s="124"/>
      <c r="C842" s="125"/>
      <c r="D842" s="122" t="s">
        <v>1159</v>
      </c>
      <c r="E842" s="123" t="s">
        <v>92</v>
      </c>
      <c r="F842" s="53" t="s">
        <v>178</v>
      </c>
    </row>
    <row r="843" spans="1:7" x14ac:dyDescent="0.2">
      <c r="A843" s="40" t="str">
        <f t="shared" si="26"/>
        <v/>
      </c>
      <c r="B843" s="124"/>
      <c r="C843" s="125"/>
      <c r="D843" s="122"/>
      <c r="E843" s="123" t="s">
        <v>92</v>
      </c>
      <c r="F843" s="53" t="s">
        <v>179</v>
      </c>
    </row>
    <row r="844" spans="1:7" x14ac:dyDescent="0.2">
      <c r="A844" s="40" t="str">
        <f t="shared" si="26"/>
        <v/>
      </c>
      <c r="B844" s="124"/>
      <c r="C844" s="125"/>
      <c r="D844" s="122"/>
      <c r="E844" s="123" t="s">
        <v>92</v>
      </c>
      <c r="F844" s="53" t="s">
        <v>180</v>
      </c>
    </row>
    <row r="845" spans="1:7" x14ac:dyDescent="0.2">
      <c r="A845" s="40" t="str">
        <f t="shared" si="26"/>
        <v/>
      </c>
      <c r="B845" s="124"/>
      <c r="C845" s="125"/>
      <c r="D845" s="122"/>
      <c r="E845" s="123" t="s">
        <v>92</v>
      </c>
      <c r="F845" s="53" t="s">
        <v>181</v>
      </c>
    </row>
    <row r="846" spans="1:7" x14ac:dyDescent="0.2">
      <c r="A846" s="40" t="str">
        <f t="shared" si="26"/>
        <v/>
      </c>
      <c r="B846" s="124"/>
      <c r="C846" s="125"/>
      <c r="D846" s="122"/>
      <c r="E846" s="123" t="s">
        <v>92</v>
      </c>
      <c r="F846" s="53" t="s">
        <v>182</v>
      </c>
    </row>
    <row r="847" spans="1:7" x14ac:dyDescent="0.2">
      <c r="A847" s="40" t="str">
        <f t="shared" si="26"/>
        <v/>
      </c>
      <c r="B847" s="124"/>
      <c r="C847" s="125"/>
      <c r="D847" s="122"/>
      <c r="E847" s="123" t="s">
        <v>92</v>
      </c>
      <c r="F847" s="53" t="s">
        <v>183</v>
      </c>
    </row>
    <row r="848" spans="1:7" x14ac:dyDescent="0.2">
      <c r="A848" s="40" t="str">
        <f t="shared" si="26"/>
        <v/>
      </c>
      <c r="B848" s="124"/>
      <c r="C848" s="125"/>
      <c r="D848" s="122"/>
      <c r="E848" s="123" t="s">
        <v>93</v>
      </c>
      <c r="F848" s="53" t="s">
        <v>184</v>
      </c>
    </row>
    <row r="849" spans="1:6" x14ac:dyDescent="0.2">
      <c r="A849" s="40" t="str">
        <f t="shared" si="26"/>
        <v/>
      </c>
      <c r="B849" s="124"/>
      <c r="C849" s="125"/>
      <c r="D849" s="122"/>
      <c r="E849" s="552" t="s">
        <v>93</v>
      </c>
      <c r="F849" s="53" t="s">
        <v>185</v>
      </c>
    </row>
    <row r="850" spans="1:6" x14ac:dyDescent="0.2">
      <c r="A850" s="40" t="str">
        <f t="shared" si="26"/>
        <v/>
      </c>
      <c r="B850" s="124"/>
      <c r="C850" s="125"/>
      <c r="D850" s="122"/>
      <c r="E850" s="552" t="s">
        <v>93</v>
      </c>
      <c r="F850" s="53" t="s">
        <v>186</v>
      </c>
    </row>
    <row r="851" spans="1:6" x14ac:dyDescent="0.2">
      <c r="A851" s="40" t="str">
        <f t="shared" si="26"/>
        <v/>
      </c>
      <c r="B851" s="124"/>
      <c r="C851" s="125"/>
      <c r="D851" s="122"/>
      <c r="E851" s="552" t="s">
        <v>93</v>
      </c>
      <c r="F851" s="53" t="s">
        <v>187</v>
      </c>
    </row>
    <row r="852" spans="1:6" x14ac:dyDescent="0.2">
      <c r="A852" s="40" t="str">
        <f t="shared" si="26"/>
        <v/>
      </c>
      <c r="B852" s="124"/>
      <c r="C852" s="125"/>
      <c r="D852" s="122"/>
      <c r="E852" s="552" t="s">
        <v>93</v>
      </c>
      <c r="F852" s="53" t="s">
        <v>188</v>
      </c>
    </row>
    <row r="853" spans="1:6" x14ac:dyDescent="0.2">
      <c r="A853" s="40" t="str">
        <f t="shared" si="26"/>
        <v/>
      </c>
      <c r="B853" s="124"/>
      <c r="C853" s="125"/>
      <c r="D853" s="122"/>
      <c r="E853" s="552" t="s">
        <v>93</v>
      </c>
      <c r="F853" s="53" t="s">
        <v>189</v>
      </c>
    </row>
    <row r="854" spans="1:6" x14ac:dyDescent="0.2">
      <c r="A854" s="40" t="str">
        <f t="shared" si="26"/>
        <v/>
      </c>
      <c r="B854" s="124"/>
      <c r="C854" s="125"/>
      <c r="D854" s="122"/>
      <c r="E854" s="552" t="s">
        <v>93</v>
      </c>
      <c r="F854" s="53" t="s">
        <v>190</v>
      </c>
    </row>
    <row r="855" spans="1:6" x14ac:dyDescent="0.2">
      <c r="A855" s="40" t="str">
        <f t="shared" si="26"/>
        <v/>
      </c>
      <c r="B855" s="124"/>
      <c r="C855" s="125"/>
      <c r="D855" s="122"/>
      <c r="E855" s="552" t="s">
        <v>93</v>
      </c>
      <c r="F855" s="53" t="s">
        <v>191</v>
      </c>
    </row>
    <row r="856" spans="1:6" x14ac:dyDescent="0.2">
      <c r="A856" s="40" t="str">
        <f t="shared" si="26"/>
        <v/>
      </c>
      <c r="B856" s="124"/>
      <c r="C856" s="125"/>
      <c r="D856" s="122"/>
      <c r="E856" s="552" t="s">
        <v>93</v>
      </c>
      <c r="F856" s="53" t="s">
        <v>192</v>
      </c>
    </row>
    <row r="857" spans="1:6" x14ac:dyDescent="0.2">
      <c r="A857" s="40" t="str">
        <f t="shared" si="26"/>
        <v/>
      </c>
      <c r="B857" s="124"/>
      <c r="C857" s="125"/>
      <c r="D857" s="122"/>
      <c r="E857" s="552" t="s">
        <v>93</v>
      </c>
      <c r="F857" s="53" t="s">
        <v>193</v>
      </c>
    </row>
    <row r="858" spans="1:6" x14ac:dyDescent="0.2">
      <c r="A858" s="40" t="str">
        <f t="shared" si="26"/>
        <v/>
      </c>
      <c r="B858" s="124"/>
      <c r="C858" s="125"/>
      <c r="D858" s="122"/>
      <c r="E858" s="552" t="s">
        <v>93</v>
      </c>
      <c r="F858" s="53" t="s">
        <v>194</v>
      </c>
    </row>
    <row r="859" spans="1:6" x14ac:dyDescent="0.2">
      <c r="A859" s="40" t="str">
        <f t="shared" si="26"/>
        <v/>
      </c>
      <c r="B859" s="124"/>
      <c r="C859" s="125"/>
      <c r="D859" s="122"/>
      <c r="E859" s="552" t="s">
        <v>93</v>
      </c>
      <c r="F859" s="53" t="s">
        <v>195</v>
      </c>
    </row>
    <row r="860" spans="1:6" x14ac:dyDescent="0.2">
      <c r="A860" s="40" t="str">
        <f t="shared" si="26"/>
        <v/>
      </c>
      <c r="B860" s="550"/>
      <c r="C860" s="551"/>
      <c r="D860" s="122"/>
      <c r="E860" s="552"/>
      <c r="F860" s="53" t="s">
        <v>244</v>
      </c>
    </row>
    <row r="861" spans="1:6" x14ac:dyDescent="0.2">
      <c r="A861" s="40" t="str">
        <f t="shared" si="26"/>
        <v/>
      </c>
      <c r="B861" s="550"/>
      <c r="C861" s="551"/>
      <c r="D861" s="122"/>
      <c r="E861" s="552"/>
      <c r="F861" s="53" t="s">
        <v>245</v>
      </c>
    </row>
    <row r="862" spans="1:6" x14ac:dyDescent="0.2">
      <c r="A862" s="40" t="str">
        <f t="shared" si="26"/>
        <v/>
      </c>
      <c r="B862" s="550"/>
      <c r="C862" s="551"/>
      <c r="D862" s="122"/>
      <c r="E862" s="552"/>
      <c r="F862" s="53" t="s">
        <v>248</v>
      </c>
    </row>
    <row r="863" spans="1:6" x14ac:dyDescent="0.2">
      <c r="A863" s="40" t="str">
        <f t="shared" si="26"/>
        <v/>
      </c>
      <c r="B863" s="550"/>
      <c r="C863" s="551"/>
      <c r="D863" s="122"/>
      <c r="E863" s="552"/>
      <c r="F863" s="53"/>
    </row>
    <row r="864" spans="1:6" ht="15" thickBot="1" x14ac:dyDescent="0.25">
      <c r="A864" s="41" t="str">
        <f t="shared" si="26"/>
        <v>aa-</v>
      </c>
      <c r="B864" s="555" t="s">
        <v>1</v>
      </c>
      <c r="C864" s="556" t="s">
        <v>1</v>
      </c>
      <c r="D864" s="900"/>
      <c r="E864" s="557" t="s">
        <v>147</v>
      </c>
      <c r="F864" s="54"/>
    </row>
    <row r="865" spans="1:7" x14ac:dyDescent="0.2">
      <c r="A865" s="38"/>
      <c r="B865" s="36"/>
      <c r="C865" s="55"/>
      <c r="D865" s="36"/>
      <c r="E865" s="36"/>
      <c r="F865" s="54"/>
      <c r="G865" s="52"/>
    </row>
    <row r="866" spans="1:7" ht="15" thickBot="1" x14ac:dyDescent="0.25">
      <c r="A866" s="38"/>
      <c r="B866" s="36"/>
      <c r="C866" s="56"/>
      <c r="D866" s="36"/>
      <c r="E866" s="36"/>
      <c r="F866" s="54"/>
      <c r="G866" s="52"/>
    </row>
    <row r="867" spans="1:7" x14ac:dyDescent="0.2">
      <c r="A867" s="1824" t="s">
        <v>0</v>
      </c>
      <c r="B867" s="1825"/>
      <c r="C867" s="35" t="str">
        <f>IF(ISBLANK(List!$F$34),"",List!$F$34)</f>
        <v>-</v>
      </c>
      <c r="D867" s="38" t="str">
        <f>IF(ISBLANK(List!$H$34),"",List!$H$34)</f>
        <v>bb</v>
      </c>
      <c r="E867" s="44"/>
      <c r="F867" s="45" t="s">
        <v>496</v>
      </c>
      <c r="G867" s="52"/>
    </row>
    <row r="868" spans="1:7" ht="15" thickBot="1" x14ac:dyDescent="0.25">
      <c r="A868" s="1826" t="s">
        <v>508</v>
      </c>
      <c r="B868" s="1827"/>
      <c r="C868" s="46" t="str">
        <f>IF(ISBLANK(List!$G$34),"",List!$G$34)</f>
        <v>-</v>
      </c>
      <c r="D868" s="39"/>
      <c r="E868" s="38"/>
      <c r="F868" s="47"/>
      <c r="G868" s="52"/>
    </row>
    <row r="869" spans="1:7" ht="15" thickBot="1" x14ac:dyDescent="0.25">
      <c r="A869" s="48" t="s">
        <v>463</v>
      </c>
      <c r="B869" s="49" t="s">
        <v>464</v>
      </c>
      <c r="C869" s="50" t="s">
        <v>465</v>
      </c>
      <c r="D869" s="49" t="s">
        <v>466</v>
      </c>
      <c r="E869" s="51" t="s">
        <v>467</v>
      </c>
      <c r="F869" s="44"/>
      <c r="G869" s="52"/>
    </row>
    <row r="870" spans="1:7" x14ac:dyDescent="0.2">
      <c r="A870" s="60" t="str">
        <f>IF(B870="","",$D$867&amp;B870)</f>
        <v/>
      </c>
      <c r="B870" s="124"/>
      <c r="C870" s="125"/>
      <c r="D870" s="122"/>
      <c r="E870" s="123" t="s">
        <v>13</v>
      </c>
      <c r="F870" s="53" t="s">
        <v>174</v>
      </c>
    </row>
    <row r="871" spans="1:7" x14ac:dyDescent="0.2">
      <c r="A871" s="40" t="str">
        <f>IF(B871="","",$D$867&amp;B871)</f>
        <v/>
      </c>
      <c r="B871" s="124"/>
      <c r="C871" s="125"/>
      <c r="D871" s="122"/>
      <c r="E871" s="123" t="s">
        <v>13</v>
      </c>
      <c r="F871" s="53" t="s">
        <v>175</v>
      </c>
    </row>
    <row r="872" spans="1:7" x14ac:dyDescent="0.2">
      <c r="A872" s="40" t="str">
        <f t="shared" ref="A872:A896" si="27">IF(B872="","",$D$867&amp;B872)</f>
        <v/>
      </c>
      <c r="B872" s="124"/>
      <c r="C872" s="125"/>
      <c r="D872" s="122" t="s">
        <v>1160</v>
      </c>
      <c r="E872" s="123" t="s">
        <v>92</v>
      </c>
      <c r="F872" s="53" t="s">
        <v>176</v>
      </c>
    </row>
    <row r="873" spans="1:7" x14ac:dyDescent="0.2">
      <c r="A873" s="40" t="str">
        <f t="shared" si="27"/>
        <v/>
      </c>
      <c r="B873" s="124"/>
      <c r="C873" s="125"/>
      <c r="D873" s="122" t="s">
        <v>1159</v>
      </c>
      <c r="E873" s="123" t="s">
        <v>92</v>
      </c>
      <c r="F873" s="53" t="s">
        <v>177</v>
      </c>
    </row>
    <row r="874" spans="1:7" x14ac:dyDescent="0.2">
      <c r="A874" s="40" t="str">
        <f t="shared" si="27"/>
        <v/>
      </c>
      <c r="B874" s="124"/>
      <c r="C874" s="125"/>
      <c r="D874" s="122" t="s">
        <v>1159</v>
      </c>
      <c r="E874" s="123" t="s">
        <v>92</v>
      </c>
      <c r="F874" s="53" t="s">
        <v>178</v>
      </c>
    </row>
    <row r="875" spans="1:7" x14ac:dyDescent="0.2">
      <c r="A875" s="40" t="str">
        <f t="shared" si="27"/>
        <v/>
      </c>
      <c r="B875" s="124"/>
      <c r="C875" s="125"/>
      <c r="D875" s="122"/>
      <c r="E875" s="123" t="s">
        <v>92</v>
      </c>
      <c r="F875" s="53" t="s">
        <v>179</v>
      </c>
    </row>
    <row r="876" spans="1:7" x14ac:dyDescent="0.2">
      <c r="A876" s="40" t="str">
        <f t="shared" si="27"/>
        <v/>
      </c>
      <c r="B876" s="124"/>
      <c r="C876" s="125"/>
      <c r="D876" s="122"/>
      <c r="E876" s="123" t="s">
        <v>92</v>
      </c>
      <c r="F876" s="53" t="s">
        <v>180</v>
      </c>
    </row>
    <row r="877" spans="1:7" x14ac:dyDescent="0.2">
      <c r="A877" s="40" t="str">
        <f t="shared" si="27"/>
        <v/>
      </c>
      <c r="B877" s="124"/>
      <c r="C877" s="125"/>
      <c r="D877" s="122"/>
      <c r="E877" s="123" t="s">
        <v>92</v>
      </c>
      <c r="F877" s="53" t="s">
        <v>181</v>
      </c>
    </row>
    <row r="878" spans="1:7" x14ac:dyDescent="0.2">
      <c r="A878" s="40" t="str">
        <f t="shared" si="27"/>
        <v/>
      </c>
      <c r="B878" s="124"/>
      <c r="C878" s="125"/>
      <c r="D878" s="122"/>
      <c r="E878" s="123" t="s">
        <v>92</v>
      </c>
      <c r="F878" s="53" t="s">
        <v>182</v>
      </c>
    </row>
    <row r="879" spans="1:7" x14ac:dyDescent="0.2">
      <c r="A879" s="40" t="str">
        <f t="shared" si="27"/>
        <v/>
      </c>
      <c r="B879" s="124"/>
      <c r="C879" s="125"/>
      <c r="D879" s="122"/>
      <c r="E879" s="123" t="s">
        <v>92</v>
      </c>
      <c r="F879" s="53" t="s">
        <v>183</v>
      </c>
    </row>
    <row r="880" spans="1:7" x14ac:dyDescent="0.2">
      <c r="A880" s="40" t="str">
        <f t="shared" si="27"/>
        <v/>
      </c>
      <c r="B880" s="124"/>
      <c r="C880" s="125"/>
      <c r="D880" s="122"/>
      <c r="E880" s="123" t="s">
        <v>93</v>
      </c>
      <c r="F880" s="53" t="s">
        <v>184</v>
      </c>
    </row>
    <row r="881" spans="1:7" x14ac:dyDescent="0.2">
      <c r="A881" s="40" t="str">
        <f t="shared" si="27"/>
        <v/>
      </c>
      <c r="B881" s="124"/>
      <c r="C881" s="125"/>
      <c r="D881" s="122"/>
      <c r="E881" s="552" t="s">
        <v>93</v>
      </c>
      <c r="F881" s="53" t="s">
        <v>185</v>
      </c>
    </row>
    <row r="882" spans="1:7" x14ac:dyDescent="0.2">
      <c r="A882" s="40" t="str">
        <f t="shared" si="27"/>
        <v/>
      </c>
      <c r="B882" s="124"/>
      <c r="C882" s="125"/>
      <c r="D882" s="122"/>
      <c r="E882" s="552" t="s">
        <v>93</v>
      </c>
      <c r="F882" s="53" t="s">
        <v>186</v>
      </c>
    </row>
    <row r="883" spans="1:7" x14ac:dyDescent="0.2">
      <c r="A883" s="40" t="str">
        <f t="shared" si="27"/>
        <v/>
      </c>
      <c r="B883" s="124"/>
      <c r="C883" s="125"/>
      <c r="D883" s="122"/>
      <c r="E883" s="552" t="s">
        <v>93</v>
      </c>
      <c r="F883" s="53" t="s">
        <v>187</v>
      </c>
    </row>
    <row r="884" spans="1:7" x14ac:dyDescent="0.2">
      <c r="A884" s="40" t="str">
        <f t="shared" si="27"/>
        <v/>
      </c>
      <c r="B884" s="124"/>
      <c r="C884" s="125"/>
      <c r="D884" s="122"/>
      <c r="E884" s="552" t="s">
        <v>93</v>
      </c>
      <c r="F884" s="53" t="s">
        <v>188</v>
      </c>
    </row>
    <row r="885" spans="1:7" x14ac:dyDescent="0.2">
      <c r="A885" s="40" t="str">
        <f t="shared" si="27"/>
        <v/>
      </c>
      <c r="B885" s="124"/>
      <c r="C885" s="125"/>
      <c r="D885" s="122"/>
      <c r="E885" s="552" t="s">
        <v>93</v>
      </c>
      <c r="F885" s="53" t="s">
        <v>189</v>
      </c>
    </row>
    <row r="886" spans="1:7" x14ac:dyDescent="0.2">
      <c r="A886" s="40" t="str">
        <f t="shared" si="27"/>
        <v/>
      </c>
      <c r="B886" s="124"/>
      <c r="C886" s="125"/>
      <c r="D886" s="122"/>
      <c r="E886" s="552" t="s">
        <v>93</v>
      </c>
      <c r="F886" s="53" t="s">
        <v>190</v>
      </c>
    </row>
    <row r="887" spans="1:7" x14ac:dyDescent="0.2">
      <c r="A887" s="40" t="str">
        <f t="shared" si="27"/>
        <v/>
      </c>
      <c r="B887" s="124"/>
      <c r="C887" s="125"/>
      <c r="D887" s="122"/>
      <c r="E887" s="552" t="s">
        <v>93</v>
      </c>
      <c r="F887" s="53" t="s">
        <v>191</v>
      </c>
    </row>
    <row r="888" spans="1:7" x14ac:dyDescent="0.2">
      <c r="A888" s="40" t="str">
        <f t="shared" si="27"/>
        <v/>
      </c>
      <c r="B888" s="124"/>
      <c r="C888" s="125"/>
      <c r="D888" s="122"/>
      <c r="E888" s="552" t="s">
        <v>93</v>
      </c>
      <c r="F888" s="53" t="s">
        <v>192</v>
      </c>
    </row>
    <row r="889" spans="1:7" x14ac:dyDescent="0.2">
      <c r="A889" s="40" t="str">
        <f t="shared" si="27"/>
        <v/>
      </c>
      <c r="B889" s="124"/>
      <c r="C889" s="125"/>
      <c r="D889" s="122"/>
      <c r="E889" s="552" t="s">
        <v>93</v>
      </c>
      <c r="F889" s="53" t="s">
        <v>193</v>
      </c>
    </row>
    <row r="890" spans="1:7" x14ac:dyDescent="0.2">
      <c r="A890" s="40" t="str">
        <f t="shared" si="27"/>
        <v/>
      </c>
      <c r="B890" s="124"/>
      <c r="C890" s="125"/>
      <c r="D890" s="122"/>
      <c r="E890" s="552" t="s">
        <v>93</v>
      </c>
      <c r="F890" s="53" t="s">
        <v>194</v>
      </c>
    </row>
    <row r="891" spans="1:7" x14ac:dyDescent="0.2">
      <c r="A891" s="40" t="str">
        <f t="shared" si="27"/>
        <v/>
      </c>
      <c r="B891" s="124"/>
      <c r="C891" s="125"/>
      <c r="D891" s="122"/>
      <c r="E891" s="552" t="s">
        <v>93</v>
      </c>
      <c r="F891" s="53" t="s">
        <v>195</v>
      </c>
    </row>
    <row r="892" spans="1:7" x14ac:dyDescent="0.2">
      <c r="A892" s="40" t="str">
        <f t="shared" si="27"/>
        <v/>
      </c>
      <c r="B892" s="550"/>
      <c r="C892" s="551"/>
      <c r="D892" s="122"/>
      <c r="E892" s="552"/>
      <c r="F892" s="53" t="s">
        <v>244</v>
      </c>
    </row>
    <row r="893" spans="1:7" x14ac:dyDescent="0.2">
      <c r="A893" s="40" t="str">
        <f t="shared" si="27"/>
        <v/>
      </c>
      <c r="B893" s="550"/>
      <c r="C893" s="551"/>
      <c r="D893" s="122"/>
      <c r="E893" s="552"/>
      <c r="F893" s="53" t="s">
        <v>245</v>
      </c>
    </row>
    <row r="894" spans="1:7" x14ac:dyDescent="0.2">
      <c r="A894" s="40" t="str">
        <f t="shared" si="27"/>
        <v/>
      </c>
      <c r="B894" s="550"/>
      <c r="C894" s="551"/>
      <c r="D894" s="122"/>
      <c r="E894" s="552"/>
      <c r="F894" s="53" t="s">
        <v>248</v>
      </c>
    </row>
    <row r="895" spans="1:7" x14ac:dyDescent="0.2">
      <c r="A895" s="40" t="str">
        <f t="shared" si="27"/>
        <v/>
      </c>
      <c r="B895" s="550"/>
      <c r="C895" s="551"/>
      <c r="D895" s="122"/>
      <c r="E895" s="552"/>
      <c r="F895" s="53"/>
    </row>
    <row r="896" spans="1:7" ht="15" thickBot="1" x14ac:dyDescent="0.25">
      <c r="A896" s="41" t="str">
        <f t="shared" si="27"/>
        <v>bb-</v>
      </c>
      <c r="B896" s="555" t="s">
        <v>1</v>
      </c>
      <c r="C896" s="556" t="s">
        <v>1</v>
      </c>
      <c r="D896" s="900"/>
      <c r="E896" s="557" t="s">
        <v>147</v>
      </c>
      <c r="F896" s="54"/>
      <c r="G896" s="52"/>
    </row>
    <row r="897" spans="1:7" x14ac:dyDescent="0.2">
      <c r="A897" s="38"/>
      <c r="B897" s="36"/>
      <c r="C897" s="55"/>
      <c r="D897" s="36"/>
      <c r="E897" s="36"/>
      <c r="F897" s="54"/>
      <c r="G897" s="52"/>
    </row>
    <row r="898" spans="1:7" ht="15" thickBot="1" x14ac:dyDescent="0.25">
      <c r="A898" s="38"/>
      <c r="B898" s="36"/>
      <c r="C898" s="56"/>
      <c r="D898" s="36"/>
      <c r="E898" s="36"/>
      <c r="F898" s="54"/>
      <c r="G898" s="52"/>
    </row>
    <row r="899" spans="1:7" x14ac:dyDescent="0.2">
      <c r="A899" s="1824" t="s">
        <v>0</v>
      </c>
      <c r="B899" s="1825"/>
      <c r="C899" s="35" t="str">
        <f>IF(ISBLANK(List!$F$35),"",List!$F$35)</f>
        <v>-</v>
      </c>
      <c r="D899" s="38" t="str">
        <f>IF(ISBLANK(List!$H$35),"",List!$H$35)</f>
        <v>cc</v>
      </c>
      <c r="E899" s="44"/>
      <c r="F899" s="45" t="s">
        <v>497</v>
      </c>
      <c r="G899" s="52"/>
    </row>
    <row r="900" spans="1:7" ht="15" thickBot="1" x14ac:dyDescent="0.25">
      <c r="A900" s="1826" t="s">
        <v>508</v>
      </c>
      <c r="B900" s="1827"/>
      <c r="C900" s="46" t="str">
        <f>IF(ISBLANK(List!$G$35),"",List!$G$35)</f>
        <v>-</v>
      </c>
      <c r="D900" s="39"/>
      <c r="E900" s="38"/>
      <c r="F900" s="47"/>
      <c r="G900" s="52"/>
    </row>
    <row r="901" spans="1:7" ht="15" thickBot="1" x14ac:dyDescent="0.25">
      <c r="A901" s="48" t="s">
        <v>463</v>
      </c>
      <c r="B901" s="49" t="s">
        <v>464</v>
      </c>
      <c r="C901" s="50" t="s">
        <v>465</v>
      </c>
      <c r="D901" s="49" t="s">
        <v>466</v>
      </c>
      <c r="E901" s="51" t="s">
        <v>467</v>
      </c>
      <c r="F901" s="44"/>
      <c r="G901" s="52"/>
    </row>
    <row r="902" spans="1:7" x14ac:dyDescent="0.2">
      <c r="A902" s="60" t="str">
        <f>IF(B902="","",$D$899&amp;B902)</f>
        <v/>
      </c>
      <c r="B902" s="124"/>
      <c r="C902" s="125"/>
      <c r="D902" s="122"/>
      <c r="E902" s="123" t="s">
        <v>13</v>
      </c>
      <c r="F902" s="53" t="s">
        <v>174</v>
      </c>
      <c r="G902" s="52"/>
    </row>
    <row r="903" spans="1:7" x14ac:dyDescent="0.2">
      <c r="A903" s="40" t="str">
        <f>IF(B903="","",$D$899&amp;B903)</f>
        <v/>
      </c>
      <c r="B903" s="124"/>
      <c r="C903" s="125"/>
      <c r="D903" s="122"/>
      <c r="E903" s="123" t="s">
        <v>13</v>
      </c>
      <c r="F903" s="53" t="s">
        <v>175</v>
      </c>
      <c r="G903" s="52"/>
    </row>
    <row r="904" spans="1:7" x14ac:dyDescent="0.2">
      <c r="A904" s="40" t="str">
        <f t="shared" ref="A904:A928" si="28">IF(B904="","",$D$899&amp;B904)</f>
        <v/>
      </c>
      <c r="B904" s="124"/>
      <c r="C904" s="125"/>
      <c r="D904" s="122" t="s">
        <v>1160</v>
      </c>
      <c r="E904" s="123" t="s">
        <v>92</v>
      </c>
      <c r="F904" s="53" t="s">
        <v>176</v>
      </c>
      <c r="G904" s="52"/>
    </row>
    <row r="905" spans="1:7" x14ac:dyDescent="0.2">
      <c r="A905" s="40" t="str">
        <f t="shared" si="28"/>
        <v/>
      </c>
      <c r="B905" s="124"/>
      <c r="C905" s="125"/>
      <c r="D905" s="122" t="s">
        <v>1159</v>
      </c>
      <c r="E905" s="123" t="s">
        <v>92</v>
      </c>
      <c r="F905" s="53" t="s">
        <v>177</v>
      </c>
      <c r="G905" s="52"/>
    </row>
    <row r="906" spans="1:7" x14ac:dyDescent="0.2">
      <c r="A906" s="40" t="str">
        <f t="shared" si="28"/>
        <v/>
      </c>
      <c r="B906" s="124"/>
      <c r="C906" s="125"/>
      <c r="D906" s="122" t="s">
        <v>1159</v>
      </c>
      <c r="E906" s="123" t="s">
        <v>92</v>
      </c>
      <c r="F906" s="53" t="s">
        <v>178</v>
      </c>
      <c r="G906" s="52"/>
    </row>
    <row r="907" spans="1:7" x14ac:dyDescent="0.2">
      <c r="A907" s="40" t="str">
        <f t="shared" si="28"/>
        <v/>
      </c>
      <c r="B907" s="124"/>
      <c r="C907" s="125"/>
      <c r="D907" s="122"/>
      <c r="E907" s="123" t="s">
        <v>92</v>
      </c>
      <c r="F907" s="53" t="s">
        <v>179</v>
      </c>
      <c r="G907" s="52"/>
    </row>
    <row r="908" spans="1:7" x14ac:dyDescent="0.2">
      <c r="A908" s="40" t="str">
        <f t="shared" si="28"/>
        <v/>
      </c>
      <c r="B908" s="124"/>
      <c r="C908" s="125"/>
      <c r="D908" s="122"/>
      <c r="E908" s="123" t="s">
        <v>92</v>
      </c>
      <c r="F908" s="53" t="s">
        <v>180</v>
      </c>
      <c r="G908" s="52"/>
    </row>
    <row r="909" spans="1:7" x14ac:dyDescent="0.2">
      <c r="A909" s="40" t="str">
        <f t="shared" si="28"/>
        <v/>
      </c>
      <c r="B909" s="124"/>
      <c r="C909" s="125"/>
      <c r="D909" s="122"/>
      <c r="E909" s="123" t="s">
        <v>92</v>
      </c>
      <c r="F909" s="53" t="s">
        <v>181</v>
      </c>
      <c r="G909" s="52"/>
    </row>
    <row r="910" spans="1:7" x14ac:dyDescent="0.2">
      <c r="A910" s="40" t="str">
        <f t="shared" si="28"/>
        <v/>
      </c>
      <c r="B910" s="124"/>
      <c r="C910" s="125"/>
      <c r="D910" s="122"/>
      <c r="E910" s="123" t="s">
        <v>92</v>
      </c>
      <c r="F910" s="53" t="s">
        <v>182</v>
      </c>
      <c r="G910" s="52"/>
    </row>
    <row r="911" spans="1:7" x14ac:dyDescent="0.2">
      <c r="A911" s="40" t="str">
        <f t="shared" si="28"/>
        <v/>
      </c>
      <c r="B911" s="124"/>
      <c r="C911" s="125"/>
      <c r="D911" s="122"/>
      <c r="E911" s="123" t="s">
        <v>92</v>
      </c>
      <c r="F911" s="53" t="s">
        <v>183</v>
      </c>
      <c r="G911" s="52"/>
    </row>
    <row r="912" spans="1:7" x14ac:dyDescent="0.2">
      <c r="A912" s="40" t="str">
        <f t="shared" si="28"/>
        <v/>
      </c>
      <c r="B912" s="124"/>
      <c r="C912" s="125"/>
      <c r="D912" s="122"/>
      <c r="E912" s="123" t="s">
        <v>93</v>
      </c>
      <c r="F912" s="53" t="s">
        <v>184</v>
      </c>
      <c r="G912" s="52"/>
    </row>
    <row r="913" spans="1:7" x14ac:dyDescent="0.2">
      <c r="A913" s="40" t="str">
        <f t="shared" si="28"/>
        <v/>
      </c>
      <c r="B913" s="124"/>
      <c r="C913" s="125"/>
      <c r="D913" s="122"/>
      <c r="E913" s="552" t="s">
        <v>93</v>
      </c>
      <c r="F913" s="53" t="s">
        <v>185</v>
      </c>
      <c r="G913" s="52"/>
    </row>
    <row r="914" spans="1:7" x14ac:dyDescent="0.2">
      <c r="A914" s="40" t="str">
        <f t="shared" si="28"/>
        <v/>
      </c>
      <c r="B914" s="124"/>
      <c r="C914" s="125"/>
      <c r="D914" s="122"/>
      <c r="E914" s="552" t="s">
        <v>93</v>
      </c>
      <c r="F914" s="53" t="s">
        <v>186</v>
      </c>
      <c r="G914" s="52"/>
    </row>
    <row r="915" spans="1:7" x14ac:dyDescent="0.2">
      <c r="A915" s="40" t="str">
        <f t="shared" si="28"/>
        <v/>
      </c>
      <c r="B915" s="124"/>
      <c r="C915" s="125"/>
      <c r="D915" s="122"/>
      <c r="E915" s="552" t="s">
        <v>93</v>
      </c>
      <c r="F915" s="53" t="s">
        <v>187</v>
      </c>
      <c r="G915" s="52"/>
    </row>
    <row r="916" spans="1:7" x14ac:dyDescent="0.2">
      <c r="A916" s="40" t="str">
        <f t="shared" si="28"/>
        <v/>
      </c>
      <c r="B916" s="124"/>
      <c r="C916" s="125"/>
      <c r="D916" s="122"/>
      <c r="E916" s="552" t="s">
        <v>93</v>
      </c>
      <c r="F916" s="53" t="s">
        <v>188</v>
      </c>
    </row>
    <row r="917" spans="1:7" x14ac:dyDescent="0.2">
      <c r="A917" s="40" t="str">
        <f t="shared" si="28"/>
        <v/>
      </c>
      <c r="B917" s="124"/>
      <c r="C917" s="125"/>
      <c r="D917" s="122"/>
      <c r="E917" s="552" t="s">
        <v>93</v>
      </c>
      <c r="F917" s="53" t="s">
        <v>189</v>
      </c>
    </row>
    <row r="918" spans="1:7" x14ac:dyDescent="0.2">
      <c r="A918" s="40" t="str">
        <f t="shared" si="28"/>
        <v/>
      </c>
      <c r="B918" s="124"/>
      <c r="C918" s="125"/>
      <c r="D918" s="122"/>
      <c r="E918" s="552" t="s">
        <v>93</v>
      </c>
      <c r="F918" s="53" t="s">
        <v>190</v>
      </c>
    </row>
    <row r="919" spans="1:7" x14ac:dyDescent="0.2">
      <c r="A919" s="40" t="str">
        <f t="shared" si="28"/>
        <v/>
      </c>
      <c r="B919" s="124"/>
      <c r="C919" s="125"/>
      <c r="D919" s="122"/>
      <c r="E919" s="552" t="s">
        <v>93</v>
      </c>
      <c r="F919" s="53" t="s">
        <v>191</v>
      </c>
    </row>
    <row r="920" spans="1:7" x14ac:dyDescent="0.2">
      <c r="A920" s="40" t="str">
        <f t="shared" si="28"/>
        <v/>
      </c>
      <c r="B920" s="124"/>
      <c r="C920" s="125"/>
      <c r="D920" s="122"/>
      <c r="E920" s="552" t="s">
        <v>93</v>
      </c>
      <c r="F920" s="53" t="s">
        <v>192</v>
      </c>
    </row>
    <row r="921" spans="1:7" x14ac:dyDescent="0.2">
      <c r="A921" s="40" t="str">
        <f t="shared" si="28"/>
        <v/>
      </c>
      <c r="B921" s="124"/>
      <c r="C921" s="125"/>
      <c r="D921" s="122"/>
      <c r="E921" s="552" t="s">
        <v>93</v>
      </c>
      <c r="F921" s="53" t="s">
        <v>193</v>
      </c>
    </row>
    <row r="922" spans="1:7" x14ac:dyDescent="0.2">
      <c r="A922" s="40" t="str">
        <f t="shared" si="28"/>
        <v/>
      </c>
      <c r="B922" s="124"/>
      <c r="C922" s="125"/>
      <c r="D922" s="122"/>
      <c r="E922" s="552" t="s">
        <v>93</v>
      </c>
      <c r="F922" s="53" t="s">
        <v>194</v>
      </c>
    </row>
    <row r="923" spans="1:7" x14ac:dyDescent="0.2">
      <c r="A923" s="40" t="str">
        <f t="shared" si="28"/>
        <v/>
      </c>
      <c r="B923" s="124"/>
      <c r="C923" s="125"/>
      <c r="D923" s="122"/>
      <c r="E923" s="552" t="s">
        <v>93</v>
      </c>
      <c r="F923" s="53" t="s">
        <v>195</v>
      </c>
    </row>
    <row r="924" spans="1:7" x14ac:dyDescent="0.2">
      <c r="A924" s="40" t="str">
        <f t="shared" si="28"/>
        <v/>
      </c>
      <c r="B924" s="550"/>
      <c r="C924" s="551"/>
      <c r="D924" s="122"/>
      <c r="E924" s="552"/>
      <c r="F924" s="53" t="s">
        <v>244</v>
      </c>
    </row>
    <row r="925" spans="1:7" x14ac:dyDescent="0.2">
      <c r="A925" s="40" t="str">
        <f t="shared" si="28"/>
        <v/>
      </c>
      <c r="B925" s="550"/>
      <c r="C925" s="551"/>
      <c r="D925" s="122"/>
      <c r="E925" s="552"/>
      <c r="F925" s="53" t="s">
        <v>245</v>
      </c>
    </row>
    <row r="926" spans="1:7" x14ac:dyDescent="0.2">
      <c r="A926" s="40" t="str">
        <f t="shared" si="28"/>
        <v/>
      </c>
      <c r="B926" s="550"/>
      <c r="C926" s="551"/>
      <c r="D926" s="122"/>
      <c r="E926" s="552"/>
      <c r="F926" s="53" t="s">
        <v>248</v>
      </c>
    </row>
    <row r="927" spans="1:7" x14ac:dyDescent="0.2">
      <c r="A927" s="40" t="str">
        <f t="shared" si="28"/>
        <v/>
      </c>
      <c r="B927" s="550"/>
      <c r="C927" s="551"/>
      <c r="D927" s="122"/>
      <c r="E927" s="552"/>
      <c r="F927" s="53"/>
    </row>
    <row r="928" spans="1:7" ht="15" thickBot="1" x14ac:dyDescent="0.25">
      <c r="A928" s="41" t="str">
        <f t="shared" si="28"/>
        <v>cc-</v>
      </c>
      <c r="B928" s="555" t="s">
        <v>1</v>
      </c>
      <c r="C928" s="556" t="s">
        <v>1</v>
      </c>
      <c r="D928" s="900"/>
      <c r="E928" s="557" t="s">
        <v>147</v>
      </c>
      <c r="F928" s="54"/>
    </row>
    <row r="929" spans="1:6" x14ac:dyDescent="0.2">
      <c r="A929" s="38"/>
      <c r="B929" s="36"/>
      <c r="C929" s="55"/>
      <c r="D929" s="36"/>
      <c r="E929" s="36"/>
      <c r="F929" s="54"/>
    </row>
    <row r="930" spans="1:6" ht="15" thickBot="1" x14ac:dyDescent="0.25">
      <c r="A930" s="38"/>
      <c r="B930" s="36"/>
      <c r="C930" s="56"/>
      <c r="D930" s="36"/>
      <c r="E930" s="36"/>
      <c r="F930" s="54"/>
    </row>
    <row r="931" spans="1:6" x14ac:dyDescent="0.2">
      <c r="A931" s="1824" t="s">
        <v>0</v>
      </c>
      <c r="B931" s="1825"/>
      <c r="C931" s="35" t="str">
        <f>IF(ISBLANK(List!$F$36),"",List!$F$36)</f>
        <v>-</v>
      </c>
      <c r="D931" s="38" t="str">
        <f>IF(ISBLANK(List!$H$36),"",List!$H$36)</f>
        <v>dd</v>
      </c>
      <c r="E931" s="44"/>
      <c r="F931" s="45" t="s">
        <v>498</v>
      </c>
    </row>
    <row r="932" spans="1:6" ht="15" thickBot="1" x14ac:dyDescent="0.25">
      <c r="A932" s="1826" t="s">
        <v>508</v>
      </c>
      <c r="B932" s="1827"/>
      <c r="C932" s="46" t="str">
        <f>IF(ISBLANK(List!$G$36),"",List!$G$36)</f>
        <v>-</v>
      </c>
      <c r="D932" s="39"/>
      <c r="E932" s="38"/>
      <c r="F932" s="47"/>
    </row>
    <row r="933" spans="1:6" ht="15" thickBot="1" x14ac:dyDescent="0.25">
      <c r="A933" s="48" t="s">
        <v>463</v>
      </c>
      <c r="B933" s="49" t="s">
        <v>464</v>
      </c>
      <c r="C933" s="50" t="s">
        <v>465</v>
      </c>
      <c r="D933" s="49" t="s">
        <v>466</v>
      </c>
      <c r="E933" s="51" t="s">
        <v>467</v>
      </c>
      <c r="F933" s="44"/>
    </row>
    <row r="934" spans="1:6" x14ac:dyDescent="0.2">
      <c r="A934" s="60" t="str">
        <f>IF(B934="","",$D$931&amp;B934)</f>
        <v/>
      </c>
      <c r="B934" s="124"/>
      <c r="C934" s="125"/>
      <c r="D934" s="122"/>
      <c r="E934" s="123" t="s">
        <v>13</v>
      </c>
      <c r="F934" s="53" t="s">
        <v>174</v>
      </c>
    </row>
    <row r="935" spans="1:6" x14ac:dyDescent="0.2">
      <c r="A935" s="40" t="str">
        <f>IF(B935="","",$D$931&amp;B935)</f>
        <v/>
      </c>
      <c r="B935" s="124"/>
      <c r="C935" s="125"/>
      <c r="D935" s="122"/>
      <c r="E935" s="123" t="s">
        <v>13</v>
      </c>
      <c r="F935" s="53" t="s">
        <v>175</v>
      </c>
    </row>
    <row r="936" spans="1:6" x14ac:dyDescent="0.2">
      <c r="A936" s="40" t="str">
        <f t="shared" ref="A936:A960" si="29">IF(B936="","",$D$931&amp;B936)</f>
        <v/>
      </c>
      <c r="B936" s="124"/>
      <c r="C936" s="125"/>
      <c r="D936" s="122" t="s">
        <v>1160</v>
      </c>
      <c r="E936" s="123" t="s">
        <v>92</v>
      </c>
      <c r="F936" s="53" t="s">
        <v>176</v>
      </c>
    </row>
    <row r="937" spans="1:6" x14ac:dyDescent="0.2">
      <c r="A937" s="40" t="str">
        <f t="shared" si="29"/>
        <v/>
      </c>
      <c r="B937" s="124"/>
      <c r="C937" s="125"/>
      <c r="D937" s="122" t="s">
        <v>1159</v>
      </c>
      <c r="E937" s="123" t="s">
        <v>92</v>
      </c>
      <c r="F937" s="53" t="s">
        <v>177</v>
      </c>
    </row>
    <row r="938" spans="1:6" x14ac:dyDescent="0.2">
      <c r="A938" s="40" t="str">
        <f t="shared" si="29"/>
        <v/>
      </c>
      <c r="B938" s="124"/>
      <c r="C938" s="125"/>
      <c r="D938" s="122" t="s">
        <v>1159</v>
      </c>
      <c r="E938" s="123" t="s">
        <v>92</v>
      </c>
      <c r="F938" s="53" t="s">
        <v>178</v>
      </c>
    </row>
    <row r="939" spans="1:6" x14ac:dyDescent="0.2">
      <c r="A939" s="40" t="str">
        <f t="shared" si="29"/>
        <v/>
      </c>
      <c r="B939" s="124"/>
      <c r="C939" s="125"/>
      <c r="D939" s="122"/>
      <c r="E939" s="123" t="s">
        <v>92</v>
      </c>
      <c r="F939" s="53" t="s">
        <v>179</v>
      </c>
    </row>
    <row r="940" spans="1:6" x14ac:dyDescent="0.2">
      <c r="A940" s="40" t="str">
        <f t="shared" si="29"/>
        <v/>
      </c>
      <c r="B940" s="124"/>
      <c r="C940" s="125"/>
      <c r="D940" s="122"/>
      <c r="E940" s="123" t="s">
        <v>92</v>
      </c>
      <c r="F940" s="53" t="s">
        <v>180</v>
      </c>
    </row>
    <row r="941" spans="1:6" x14ac:dyDescent="0.2">
      <c r="A941" s="40" t="str">
        <f t="shared" si="29"/>
        <v/>
      </c>
      <c r="B941" s="124"/>
      <c r="C941" s="125"/>
      <c r="D941" s="122"/>
      <c r="E941" s="123" t="s">
        <v>92</v>
      </c>
      <c r="F941" s="53" t="s">
        <v>181</v>
      </c>
    </row>
    <row r="942" spans="1:6" x14ac:dyDescent="0.2">
      <c r="A942" s="40" t="str">
        <f t="shared" si="29"/>
        <v/>
      </c>
      <c r="B942" s="124"/>
      <c r="C942" s="125"/>
      <c r="D942" s="122"/>
      <c r="E942" s="123" t="s">
        <v>92</v>
      </c>
      <c r="F942" s="53" t="s">
        <v>182</v>
      </c>
    </row>
    <row r="943" spans="1:6" x14ac:dyDescent="0.2">
      <c r="A943" s="40" t="str">
        <f t="shared" si="29"/>
        <v/>
      </c>
      <c r="B943" s="124"/>
      <c r="C943" s="125"/>
      <c r="D943" s="122"/>
      <c r="E943" s="123" t="s">
        <v>92</v>
      </c>
      <c r="F943" s="53" t="s">
        <v>183</v>
      </c>
    </row>
    <row r="944" spans="1:6" x14ac:dyDescent="0.2">
      <c r="A944" s="40" t="str">
        <f t="shared" si="29"/>
        <v/>
      </c>
      <c r="B944" s="124"/>
      <c r="C944" s="125"/>
      <c r="D944" s="122"/>
      <c r="E944" s="123" t="s">
        <v>93</v>
      </c>
      <c r="F944" s="53" t="s">
        <v>184</v>
      </c>
    </row>
    <row r="945" spans="1:6" x14ac:dyDescent="0.2">
      <c r="A945" s="40" t="str">
        <f t="shared" si="29"/>
        <v/>
      </c>
      <c r="B945" s="124"/>
      <c r="C945" s="125"/>
      <c r="D945" s="122"/>
      <c r="E945" s="552" t="s">
        <v>93</v>
      </c>
      <c r="F945" s="53" t="s">
        <v>185</v>
      </c>
    </row>
    <row r="946" spans="1:6" x14ac:dyDescent="0.2">
      <c r="A946" s="40" t="str">
        <f t="shared" si="29"/>
        <v/>
      </c>
      <c r="B946" s="124"/>
      <c r="C946" s="125"/>
      <c r="D946" s="122"/>
      <c r="E946" s="552" t="s">
        <v>93</v>
      </c>
      <c r="F946" s="53" t="s">
        <v>186</v>
      </c>
    </row>
    <row r="947" spans="1:6" x14ac:dyDescent="0.2">
      <c r="A947" s="40" t="str">
        <f t="shared" si="29"/>
        <v/>
      </c>
      <c r="B947" s="124"/>
      <c r="C947" s="125"/>
      <c r="D947" s="122"/>
      <c r="E947" s="552" t="s">
        <v>93</v>
      </c>
      <c r="F947" s="53" t="s">
        <v>187</v>
      </c>
    </row>
    <row r="948" spans="1:6" x14ac:dyDescent="0.2">
      <c r="A948" s="40" t="str">
        <f t="shared" si="29"/>
        <v/>
      </c>
      <c r="B948" s="124"/>
      <c r="C948" s="125"/>
      <c r="D948" s="122"/>
      <c r="E948" s="552" t="s">
        <v>93</v>
      </c>
      <c r="F948" s="53" t="s">
        <v>188</v>
      </c>
    </row>
    <row r="949" spans="1:6" x14ac:dyDescent="0.2">
      <c r="A949" s="40" t="str">
        <f t="shared" si="29"/>
        <v/>
      </c>
      <c r="B949" s="124"/>
      <c r="C949" s="125"/>
      <c r="D949" s="122"/>
      <c r="E949" s="552" t="s">
        <v>93</v>
      </c>
      <c r="F949" s="53" t="s">
        <v>189</v>
      </c>
    </row>
    <row r="950" spans="1:6" x14ac:dyDescent="0.2">
      <c r="A950" s="40" t="str">
        <f t="shared" si="29"/>
        <v/>
      </c>
      <c r="B950" s="124"/>
      <c r="C950" s="125"/>
      <c r="D950" s="122"/>
      <c r="E950" s="552" t="s">
        <v>93</v>
      </c>
      <c r="F950" s="53" t="s">
        <v>190</v>
      </c>
    </row>
    <row r="951" spans="1:6" x14ac:dyDescent="0.2">
      <c r="A951" s="40" t="str">
        <f t="shared" si="29"/>
        <v/>
      </c>
      <c r="B951" s="124"/>
      <c r="C951" s="125"/>
      <c r="D951" s="122"/>
      <c r="E951" s="552" t="s">
        <v>93</v>
      </c>
      <c r="F951" s="53" t="s">
        <v>191</v>
      </c>
    </row>
    <row r="952" spans="1:6" x14ac:dyDescent="0.2">
      <c r="A952" s="40" t="str">
        <f t="shared" si="29"/>
        <v/>
      </c>
      <c r="B952" s="124"/>
      <c r="C952" s="125"/>
      <c r="D952" s="122"/>
      <c r="E952" s="552" t="s">
        <v>93</v>
      </c>
      <c r="F952" s="53" t="s">
        <v>192</v>
      </c>
    </row>
    <row r="953" spans="1:6" x14ac:dyDescent="0.2">
      <c r="A953" s="40" t="str">
        <f t="shared" si="29"/>
        <v/>
      </c>
      <c r="B953" s="124"/>
      <c r="C953" s="125"/>
      <c r="D953" s="122"/>
      <c r="E953" s="552" t="s">
        <v>93</v>
      </c>
      <c r="F953" s="53" t="s">
        <v>193</v>
      </c>
    </row>
    <row r="954" spans="1:6" x14ac:dyDescent="0.2">
      <c r="A954" s="40" t="str">
        <f t="shared" si="29"/>
        <v/>
      </c>
      <c r="B954" s="124"/>
      <c r="C954" s="125"/>
      <c r="D954" s="122"/>
      <c r="E954" s="552" t="s">
        <v>93</v>
      </c>
      <c r="F954" s="53" t="s">
        <v>194</v>
      </c>
    </row>
    <row r="955" spans="1:6" x14ac:dyDescent="0.2">
      <c r="A955" s="40" t="str">
        <f t="shared" si="29"/>
        <v/>
      </c>
      <c r="B955" s="124"/>
      <c r="C955" s="125"/>
      <c r="D955" s="122"/>
      <c r="E955" s="552" t="s">
        <v>93</v>
      </c>
      <c r="F955" s="53" t="s">
        <v>195</v>
      </c>
    </row>
    <row r="956" spans="1:6" x14ac:dyDescent="0.2">
      <c r="A956" s="40" t="str">
        <f t="shared" si="29"/>
        <v/>
      </c>
      <c r="B956" s="550"/>
      <c r="C956" s="551"/>
      <c r="D956" s="122"/>
      <c r="E956" s="552"/>
      <c r="F956" s="53" t="s">
        <v>244</v>
      </c>
    </row>
    <row r="957" spans="1:6" x14ac:dyDescent="0.2">
      <c r="A957" s="40" t="str">
        <f t="shared" si="29"/>
        <v/>
      </c>
      <c r="B957" s="550"/>
      <c r="C957" s="551"/>
      <c r="D957" s="122"/>
      <c r="E957" s="552"/>
      <c r="F957" s="53" t="s">
        <v>245</v>
      </c>
    </row>
    <row r="958" spans="1:6" x14ac:dyDescent="0.2">
      <c r="A958" s="40" t="str">
        <f t="shared" si="29"/>
        <v/>
      </c>
      <c r="B958" s="550"/>
      <c r="C958" s="551"/>
      <c r="D958" s="122"/>
      <c r="E958" s="552"/>
      <c r="F958" s="53" t="s">
        <v>248</v>
      </c>
    </row>
    <row r="959" spans="1:6" x14ac:dyDescent="0.2">
      <c r="A959" s="40" t="str">
        <f t="shared" si="29"/>
        <v/>
      </c>
      <c r="B959" s="550"/>
      <c r="C959" s="551"/>
      <c r="D959" s="122"/>
      <c r="E959" s="552"/>
      <c r="F959" s="53"/>
    </row>
    <row r="960" spans="1:6" ht="15" thickBot="1" x14ac:dyDescent="0.25">
      <c r="A960" s="41" t="str">
        <f t="shared" si="29"/>
        <v>dd-</v>
      </c>
      <c r="B960" s="555" t="s">
        <v>1</v>
      </c>
      <c r="C960" s="556" t="s">
        <v>1</v>
      </c>
      <c r="D960" s="900"/>
      <c r="E960" s="557" t="s">
        <v>147</v>
      </c>
      <c r="F960" s="54"/>
    </row>
    <row r="962" spans="1:6" ht="15" thickBot="1" x14ac:dyDescent="0.25"/>
    <row r="963" spans="1:6" x14ac:dyDescent="0.2">
      <c r="A963" s="1824" t="s">
        <v>0</v>
      </c>
      <c r="B963" s="1825"/>
      <c r="C963" s="35" t="str">
        <f>IF(ISBLANK(List!$F$37),"",List!$F$37)</f>
        <v>-</v>
      </c>
      <c r="D963" s="38" t="str">
        <f>IF(ISBLANK(List!$H$37),"",List!$H$37)</f>
        <v>ee</v>
      </c>
      <c r="E963" s="44"/>
      <c r="F963" s="45" t="s">
        <v>499</v>
      </c>
    </row>
    <row r="964" spans="1:6" ht="15" thickBot="1" x14ac:dyDescent="0.25">
      <c r="A964" s="1826" t="s">
        <v>508</v>
      </c>
      <c r="B964" s="1827"/>
      <c r="C964" s="46" t="str">
        <f>IF(ISBLANK(List!$G$37),"",List!$G$37)</f>
        <v>-</v>
      </c>
      <c r="D964" s="39"/>
      <c r="E964" s="38"/>
      <c r="F964" s="47"/>
    </row>
    <row r="965" spans="1:6" ht="15" thickBot="1" x14ac:dyDescent="0.25">
      <c r="A965" s="48" t="s">
        <v>463</v>
      </c>
      <c r="B965" s="49" t="s">
        <v>464</v>
      </c>
      <c r="C965" s="50" t="s">
        <v>465</v>
      </c>
      <c r="D965" s="49" t="s">
        <v>466</v>
      </c>
      <c r="E965" s="51" t="s">
        <v>467</v>
      </c>
      <c r="F965" s="44"/>
    </row>
    <row r="966" spans="1:6" x14ac:dyDescent="0.2">
      <c r="A966" s="60" t="str">
        <f>IF(B966="","",$D$963&amp;B966)</f>
        <v/>
      </c>
      <c r="B966" s="124"/>
      <c r="C966" s="125"/>
      <c r="D966" s="122"/>
      <c r="E966" s="123" t="s">
        <v>13</v>
      </c>
      <c r="F966" s="53" t="s">
        <v>174</v>
      </c>
    </row>
    <row r="967" spans="1:6" x14ac:dyDescent="0.2">
      <c r="A967" s="40" t="str">
        <f>IF(B967="","",$D$963&amp;B967)</f>
        <v/>
      </c>
      <c r="B967" s="124"/>
      <c r="C967" s="125"/>
      <c r="D967" s="122"/>
      <c r="E967" s="123" t="s">
        <v>13</v>
      </c>
      <c r="F967" s="53" t="s">
        <v>175</v>
      </c>
    </row>
    <row r="968" spans="1:6" x14ac:dyDescent="0.2">
      <c r="A968" s="40" t="str">
        <f t="shared" ref="A968:A992" si="30">IF(B968="","",$D$963&amp;B968)</f>
        <v/>
      </c>
      <c r="B968" s="124"/>
      <c r="C968" s="125"/>
      <c r="D968" s="122" t="s">
        <v>1160</v>
      </c>
      <c r="E968" s="123" t="s">
        <v>92</v>
      </c>
      <c r="F968" s="53" t="s">
        <v>176</v>
      </c>
    </row>
    <row r="969" spans="1:6" x14ac:dyDescent="0.2">
      <c r="A969" s="40" t="str">
        <f t="shared" si="30"/>
        <v/>
      </c>
      <c r="B969" s="124"/>
      <c r="C969" s="125"/>
      <c r="D969" s="122" t="s">
        <v>1159</v>
      </c>
      <c r="E969" s="123" t="s">
        <v>92</v>
      </c>
      <c r="F969" s="53" t="s">
        <v>177</v>
      </c>
    </row>
    <row r="970" spans="1:6" x14ac:dyDescent="0.2">
      <c r="A970" s="40" t="str">
        <f t="shared" si="30"/>
        <v/>
      </c>
      <c r="B970" s="124"/>
      <c r="C970" s="125"/>
      <c r="D970" s="122" t="s">
        <v>1159</v>
      </c>
      <c r="E970" s="123" t="s">
        <v>92</v>
      </c>
      <c r="F970" s="53" t="s">
        <v>178</v>
      </c>
    </row>
    <row r="971" spans="1:6" x14ac:dyDescent="0.2">
      <c r="A971" s="40" t="str">
        <f t="shared" si="30"/>
        <v/>
      </c>
      <c r="B971" s="124"/>
      <c r="C971" s="125"/>
      <c r="D971" s="122"/>
      <c r="E971" s="123" t="s">
        <v>92</v>
      </c>
      <c r="F971" s="53" t="s">
        <v>179</v>
      </c>
    </row>
    <row r="972" spans="1:6" x14ac:dyDescent="0.2">
      <c r="A972" s="40" t="str">
        <f t="shared" si="30"/>
        <v/>
      </c>
      <c r="B972" s="124"/>
      <c r="C972" s="125"/>
      <c r="D972" s="122"/>
      <c r="E972" s="123" t="s">
        <v>92</v>
      </c>
      <c r="F972" s="53" t="s">
        <v>180</v>
      </c>
    </row>
    <row r="973" spans="1:6" x14ac:dyDescent="0.2">
      <c r="A973" s="40" t="str">
        <f t="shared" si="30"/>
        <v/>
      </c>
      <c r="B973" s="124"/>
      <c r="C973" s="125"/>
      <c r="D973" s="122"/>
      <c r="E973" s="123" t="s">
        <v>92</v>
      </c>
      <c r="F973" s="53" t="s">
        <v>181</v>
      </c>
    </row>
    <row r="974" spans="1:6" x14ac:dyDescent="0.2">
      <c r="A974" s="40" t="str">
        <f t="shared" si="30"/>
        <v/>
      </c>
      <c r="B974" s="124"/>
      <c r="C974" s="125"/>
      <c r="D974" s="122"/>
      <c r="E974" s="123" t="s">
        <v>92</v>
      </c>
      <c r="F974" s="53" t="s">
        <v>182</v>
      </c>
    </row>
    <row r="975" spans="1:6" x14ac:dyDescent="0.2">
      <c r="A975" s="40" t="str">
        <f t="shared" si="30"/>
        <v/>
      </c>
      <c r="B975" s="124"/>
      <c r="C975" s="125"/>
      <c r="D975" s="122"/>
      <c r="E975" s="123" t="s">
        <v>92</v>
      </c>
      <c r="F975" s="53" t="s">
        <v>183</v>
      </c>
    </row>
    <row r="976" spans="1:6" x14ac:dyDescent="0.2">
      <c r="A976" s="40" t="str">
        <f t="shared" si="30"/>
        <v/>
      </c>
      <c r="B976" s="124"/>
      <c r="C976" s="125"/>
      <c r="D976" s="122"/>
      <c r="E976" s="123" t="s">
        <v>93</v>
      </c>
      <c r="F976" s="53" t="s">
        <v>184</v>
      </c>
    </row>
    <row r="977" spans="1:6" x14ac:dyDescent="0.2">
      <c r="A977" s="40" t="str">
        <f t="shared" si="30"/>
        <v/>
      </c>
      <c r="B977" s="124"/>
      <c r="C977" s="125"/>
      <c r="D977" s="122"/>
      <c r="E977" s="552" t="s">
        <v>93</v>
      </c>
      <c r="F977" s="53" t="s">
        <v>185</v>
      </c>
    </row>
    <row r="978" spans="1:6" x14ac:dyDescent="0.2">
      <c r="A978" s="40" t="str">
        <f t="shared" si="30"/>
        <v/>
      </c>
      <c r="B978" s="124"/>
      <c r="C978" s="125"/>
      <c r="D978" s="122"/>
      <c r="E978" s="552" t="s">
        <v>93</v>
      </c>
      <c r="F978" s="53" t="s">
        <v>186</v>
      </c>
    </row>
    <row r="979" spans="1:6" x14ac:dyDescent="0.2">
      <c r="A979" s="40" t="str">
        <f t="shared" si="30"/>
        <v/>
      </c>
      <c r="B979" s="124"/>
      <c r="C979" s="125"/>
      <c r="D979" s="122"/>
      <c r="E979" s="552" t="s">
        <v>93</v>
      </c>
      <c r="F979" s="53" t="s">
        <v>187</v>
      </c>
    </row>
    <row r="980" spans="1:6" x14ac:dyDescent="0.2">
      <c r="A980" s="40" t="str">
        <f t="shared" si="30"/>
        <v/>
      </c>
      <c r="B980" s="124"/>
      <c r="C980" s="125"/>
      <c r="D980" s="122"/>
      <c r="E980" s="552" t="s">
        <v>93</v>
      </c>
      <c r="F980" s="53" t="s">
        <v>188</v>
      </c>
    </row>
    <row r="981" spans="1:6" x14ac:dyDescent="0.2">
      <c r="A981" s="40" t="str">
        <f t="shared" si="30"/>
        <v/>
      </c>
      <c r="B981" s="124"/>
      <c r="C981" s="125"/>
      <c r="D981" s="122"/>
      <c r="E981" s="552" t="s">
        <v>93</v>
      </c>
      <c r="F981" s="53" t="s">
        <v>189</v>
      </c>
    </row>
    <row r="982" spans="1:6" x14ac:dyDescent="0.2">
      <c r="A982" s="40" t="str">
        <f t="shared" si="30"/>
        <v/>
      </c>
      <c r="B982" s="124"/>
      <c r="C982" s="125"/>
      <c r="D982" s="122"/>
      <c r="E982" s="552" t="s">
        <v>93</v>
      </c>
      <c r="F982" s="53" t="s">
        <v>190</v>
      </c>
    </row>
    <row r="983" spans="1:6" x14ac:dyDescent="0.2">
      <c r="A983" s="40" t="str">
        <f t="shared" si="30"/>
        <v/>
      </c>
      <c r="B983" s="124"/>
      <c r="C983" s="125"/>
      <c r="D983" s="122"/>
      <c r="E983" s="552" t="s">
        <v>93</v>
      </c>
      <c r="F983" s="53" t="s">
        <v>191</v>
      </c>
    </row>
    <row r="984" spans="1:6" x14ac:dyDescent="0.2">
      <c r="A984" s="40" t="str">
        <f t="shared" si="30"/>
        <v/>
      </c>
      <c r="B984" s="124"/>
      <c r="C984" s="125"/>
      <c r="D984" s="122"/>
      <c r="E984" s="552" t="s">
        <v>93</v>
      </c>
      <c r="F984" s="53" t="s">
        <v>192</v>
      </c>
    </row>
    <row r="985" spans="1:6" x14ac:dyDescent="0.2">
      <c r="A985" s="40" t="str">
        <f t="shared" si="30"/>
        <v/>
      </c>
      <c r="B985" s="124"/>
      <c r="C985" s="125"/>
      <c r="D985" s="122"/>
      <c r="E985" s="552" t="s">
        <v>93</v>
      </c>
      <c r="F985" s="53" t="s">
        <v>193</v>
      </c>
    </row>
    <row r="986" spans="1:6" x14ac:dyDescent="0.2">
      <c r="A986" s="40" t="str">
        <f t="shared" si="30"/>
        <v/>
      </c>
      <c r="B986" s="124"/>
      <c r="C986" s="125"/>
      <c r="D986" s="122"/>
      <c r="E986" s="552" t="s">
        <v>93</v>
      </c>
      <c r="F986" s="53" t="s">
        <v>194</v>
      </c>
    </row>
    <row r="987" spans="1:6" x14ac:dyDescent="0.2">
      <c r="A987" s="40" t="str">
        <f t="shared" si="30"/>
        <v/>
      </c>
      <c r="B987" s="124"/>
      <c r="C987" s="125"/>
      <c r="D987" s="122"/>
      <c r="E987" s="552" t="s">
        <v>93</v>
      </c>
      <c r="F987" s="53" t="s">
        <v>195</v>
      </c>
    </row>
    <row r="988" spans="1:6" x14ac:dyDescent="0.2">
      <c r="A988" s="40" t="str">
        <f t="shared" si="30"/>
        <v/>
      </c>
      <c r="B988" s="550"/>
      <c r="C988" s="551"/>
      <c r="D988" s="122"/>
      <c r="E988" s="552"/>
      <c r="F988" s="53" t="s">
        <v>244</v>
      </c>
    </row>
    <row r="989" spans="1:6" x14ac:dyDescent="0.2">
      <c r="A989" s="40" t="str">
        <f t="shared" si="30"/>
        <v/>
      </c>
      <c r="B989" s="550"/>
      <c r="C989" s="551"/>
      <c r="D989" s="122"/>
      <c r="E989" s="552"/>
      <c r="F989" s="53" t="s">
        <v>245</v>
      </c>
    </row>
    <row r="990" spans="1:6" x14ac:dyDescent="0.2">
      <c r="A990" s="40" t="str">
        <f t="shared" si="30"/>
        <v/>
      </c>
      <c r="B990" s="550"/>
      <c r="C990" s="551"/>
      <c r="D990" s="122"/>
      <c r="E990" s="552"/>
      <c r="F990" s="53" t="s">
        <v>248</v>
      </c>
    </row>
    <row r="991" spans="1:6" x14ac:dyDescent="0.2">
      <c r="A991" s="40" t="str">
        <f t="shared" si="30"/>
        <v/>
      </c>
      <c r="B991" s="550"/>
      <c r="C991" s="551"/>
      <c r="D991" s="122"/>
      <c r="E991" s="552"/>
      <c r="F991" s="53"/>
    </row>
    <row r="992" spans="1:6" ht="15" thickBot="1" x14ac:dyDescent="0.25">
      <c r="A992" s="41" t="str">
        <f t="shared" si="30"/>
        <v>ee-</v>
      </c>
      <c r="B992" s="555" t="s">
        <v>1</v>
      </c>
      <c r="C992" s="556" t="s">
        <v>1</v>
      </c>
      <c r="D992" s="900"/>
      <c r="E992" s="557" t="s">
        <v>147</v>
      </c>
      <c r="F992" s="54"/>
    </row>
    <row r="993" spans="1:6" x14ac:dyDescent="0.2">
      <c r="A993" s="38"/>
      <c r="B993" s="36"/>
      <c r="C993" s="55"/>
      <c r="D993" s="36"/>
      <c r="E993" s="36"/>
      <c r="F993" s="54"/>
    </row>
    <row r="994" spans="1:6" ht="15" thickBot="1" x14ac:dyDescent="0.25">
      <c r="A994" s="38"/>
      <c r="B994" s="36"/>
      <c r="C994" s="56"/>
      <c r="D994" s="36"/>
      <c r="E994" s="36"/>
      <c r="F994" s="54"/>
    </row>
    <row r="995" spans="1:6" x14ac:dyDescent="0.2">
      <c r="A995" s="1824" t="s">
        <v>0</v>
      </c>
      <c r="B995" s="1825"/>
      <c r="C995" s="35" t="str">
        <f>IF(ISBLANK(List!$F$38),"",List!$F$38)</f>
        <v>-</v>
      </c>
      <c r="D995" s="38" t="str">
        <f>IF(ISBLANK(List!$H$38),"",List!$H$38)</f>
        <v>ff</v>
      </c>
      <c r="E995" s="44"/>
      <c r="F995" s="45" t="s">
        <v>500</v>
      </c>
    </row>
    <row r="996" spans="1:6" ht="15" thickBot="1" x14ac:dyDescent="0.25">
      <c r="A996" s="1826" t="s">
        <v>508</v>
      </c>
      <c r="B996" s="1827"/>
      <c r="C996" s="46" t="str">
        <f>IF(ISBLANK(List!$G$38),"",List!$G$38)</f>
        <v>-</v>
      </c>
      <c r="D996" s="39"/>
      <c r="E996" s="38"/>
      <c r="F996" s="47"/>
    </row>
    <row r="997" spans="1:6" ht="15" thickBot="1" x14ac:dyDescent="0.25">
      <c r="A997" s="48" t="s">
        <v>463</v>
      </c>
      <c r="B997" s="49" t="s">
        <v>464</v>
      </c>
      <c r="C997" s="50" t="s">
        <v>465</v>
      </c>
      <c r="D997" s="49" t="s">
        <v>466</v>
      </c>
      <c r="E997" s="51" t="s">
        <v>467</v>
      </c>
      <c r="F997" s="44"/>
    </row>
    <row r="998" spans="1:6" x14ac:dyDescent="0.2">
      <c r="A998" s="60" t="str">
        <f>IF(B998="","",$D$995&amp;B998)</f>
        <v/>
      </c>
      <c r="B998" s="124"/>
      <c r="C998" s="125"/>
      <c r="D998" s="122"/>
      <c r="E998" s="123" t="s">
        <v>13</v>
      </c>
      <c r="F998" s="53" t="s">
        <v>174</v>
      </c>
    </row>
    <row r="999" spans="1:6" x14ac:dyDescent="0.2">
      <c r="A999" s="40" t="str">
        <f>IF(B999="","",$D$995&amp;B999)</f>
        <v/>
      </c>
      <c r="B999" s="124"/>
      <c r="C999" s="125"/>
      <c r="D999" s="122"/>
      <c r="E999" s="123" t="s">
        <v>13</v>
      </c>
      <c r="F999" s="53" t="s">
        <v>175</v>
      </c>
    </row>
    <row r="1000" spans="1:6" x14ac:dyDescent="0.2">
      <c r="A1000" s="40" t="str">
        <f t="shared" ref="A1000:A1024" si="31">IF(B1000="","",$D$995&amp;B1000)</f>
        <v/>
      </c>
      <c r="B1000" s="124"/>
      <c r="C1000" s="125"/>
      <c r="D1000" s="122" t="s">
        <v>1160</v>
      </c>
      <c r="E1000" s="123" t="s">
        <v>92</v>
      </c>
      <c r="F1000" s="53" t="s">
        <v>176</v>
      </c>
    </row>
    <row r="1001" spans="1:6" x14ac:dyDescent="0.2">
      <c r="A1001" s="40" t="str">
        <f t="shared" si="31"/>
        <v/>
      </c>
      <c r="B1001" s="124"/>
      <c r="C1001" s="125"/>
      <c r="D1001" s="122" t="s">
        <v>1159</v>
      </c>
      <c r="E1001" s="123" t="s">
        <v>92</v>
      </c>
      <c r="F1001" s="53" t="s">
        <v>177</v>
      </c>
    </row>
    <row r="1002" spans="1:6" x14ac:dyDescent="0.2">
      <c r="A1002" s="40" t="str">
        <f t="shared" si="31"/>
        <v/>
      </c>
      <c r="B1002" s="124"/>
      <c r="C1002" s="125"/>
      <c r="D1002" s="122" t="s">
        <v>1159</v>
      </c>
      <c r="E1002" s="123" t="s">
        <v>92</v>
      </c>
      <c r="F1002" s="53" t="s">
        <v>178</v>
      </c>
    </row>
    <row r="1003" spans="1:6" x14ac:dyDescent="0.2">
      <c r="A1003" s="40" t="str">
        <f t="shared" si="31"/>
        <v/>
      </c>
      <c r="B1003" s="124"/>
      <c r="C1003" s="125"/>
      <c r="D1003" s="122"/>
      <c r="E1003" s="123" t="s">
        <v>92</v>
      </c>
      <c r="F1003" s="53" t="s">
        <v>179</v>
      </c>
    </row>
    <row r="1004" spans="1:6" x14ac:dyDescent="0.2">
      <c r="A1004" s="40" t="str">
        <f t="shared" si="31"/>
        <v/>
      </c>
      <c r="B1004" s="124"/>
      <c r="C1004" s="125"/>
      <c r="D1004" s="122"/>
      <c r="E1004" s="123" t="s">
        <v>92</v>
      </c>
      <c r="F1004" s="53" t="s">
        <v>180</v>
      </c>
    </row>
    <row r="1005" spans="1:6" x14ac:dyDescent="0.2">
      <c r="A1005" s="40" t="str">
        <f t="shared" si="31"/>
        <v/>
      </c>
      <c r="B1005" s="124"/>
      <c r="C1005" s="125"/>
      <c r="D1005" s="122"/>
      <c r="E1005" s="123" t="s">
        <v>92</v>
      </c>
      <c r="F1005" s="53" t="s">
        <v>181</v>
      </c>
    </row>
    <row r="1006" spans="1:6" x14ac:dyDescent="0.2">
      <c r="A1006" s="40" t="str">
        <f t="shared" si="31"/>
        <v/>
      </c>
      <c r="B1006" s="124"/>
      <c r="C1006" s="125"/>
      <c r="D1006" s="122"/>
      <c r="E1006" s="123" t="s">
        <v>92</v>
      </c>
      <c r="F1006" s="53" t="s">
        <v>182</v>
      </c>
    </row>
    <row r="1007" spans="1:6" x14ac:dyDescent="0.2">
      <c r="A1007" s="40" t="str">
        <f t="shared" si="31"/>
        <v/>
      </c>
      <c r="B1007" s="124"/>
      <c r="C1007" s="125"/>
      <c r="D1007" s="122"/>
      <c r="E1007" s="123" t="s">
        <v>92</v>
      </c>
      <c r="F1007" s="53" t="s">
        <v>183</v>
      </c>
    </row>
    <row r="1008" spans="1:6" x14ac:dyDescent="0.2">
      <c r="A1008" s="40" t="str">
        <f t="shared" si="31"/>
        <v/>
      </c>
      <c r="B1008" s="124"/>
      <c r="C1008" s="125"/>
      <c r="D1008" s="122"/>
      <c r="E1008" s="123" t="s">
        <v>93</v>
      </c>
      <c r="F1008" s="53" t="s">
        <v>184</v>
      </c>
    </row>
    <row r="1009" spans="1:6" x14ac:dyDescent="0.2">
      <c r="A1009" s="40" t="str">
        <f t="shared" si="31"/>
        <v/>
      </c>
      <c r="B1009" s="124"/>
      <c r="C1009" s="125"/>
      <c r="D1009" s="122"/>
      <c r="E1009" s="552" t="s">
        <v>93</v>
      </c>
      <c r="F1009" s="53" t="s">
        <v>185</v>
      </c>
    </row>
    <row r="1010" spans="1:6" x14ac:dyDescent="0.2">
      <c r="A1010" s="40" t="str">
        <f t="shared" si="31"/>
        <v/>
      </c>
      <c r="B1010" s="124"/>
      <c r="C1010" s="125"/>
      <c r="D1010" s="122"/>
      <c r="E1010" s="552" t="s">
        <v>93</v>
      </c>
      <c r="F1010" s="53" t="s">
        <v>186</v>
      </c>
    </row>
    <row r="1011" spans="1:6" x14ac:dyDescent="0.2">
      <c r="A1011" s="40" t="str">
        <f t="shared" si="31"/>
        <v/>
      </c>
      <c r="B1011" s="124"/>
      <c r="C1011" s="125"/>
      <c r="D1011" s="122"/>
      <c r="E1011" s="552" t="s">
        <v>93</v>
      </c>
      <c r="F1011" s="53" t="s">
        <v>187</v>
      </c>
    </row>
    <row r="1012" spans="1:6" x14ac:dyDescent="0.2">
      <c r="A1012" s="40" t="str">
        <f t="shared" si="31"/>
        <v/>
      </c>
      <c r="B1012" s="124"/>
      <c r="C1012" s="125"/>
      <c r="D1012" s="122"/>
      <c r="E1012" s="552" t="s">
        <v>93</v>
      </c>
      <c r="F1012" s="53" t="s">
        <v>188</v>
      </c>
    </row>
    <row r="1013" spans="1:6" x14ac:dyDescent="0.2">
      <c r="A1013" s="40" t="str">
        <f t="shared" si="31"/>
        <v/>
      </c>
      <c r="B1013" s="124"/>
      <c r="C1013" s="125"/>
      <c r="D1013" s="122"/>
      <c r="E1013" s="552" t="s">
        <v>93</v>
      </c>
      <c r="F1013" s="53" t="s">
        <v>189</v>
      </c>
    </row>
    <row r="1014" spans="1:6" x14ac:dyDescent="0.2">
      <c r="A1014" s="40" t="str">
        <f t="shared" si="31"/>
        <v/>
      </c>
      <c r="B1014" s="124"/>
      <c r="C1014" s="125"/>
      <c r="D1014" s="122"/>
      <c r="E1014" s="552" t="s">
        <v>93</v>
      </c>
      <c r="F1014" s="53" t="s">
        <v>190</v>
      </c>
    </row>
    <row r="1015" spans="1:6" x14ac:dyDescent="0.2">
      <c r="A1015" s="40" t="str">
        <f t="shared" si="31"/>
        <v/>
      </c>
      <c r="B1015" s="124"/>
      <c r="C1015" s="125"/>
      <c r="D1015" s="122"/>
      <c r="E1015" s="552" t="s">
        <v>93</v>
      </c>
      <c r="F1015" s="53" t="s">
        <v>191</v>
      </c>
    </row>
    <row r="1016" spans="1:6" x14ac:dyDescent="0.2">
      <c r="A1016" s="40" t="str">
        <f t="shared" si="31"/>
        <v/>
      </c>
      <c r="B1016" s="124"/>
      <c r="C1016" s="125"/>
      <c r="D1016" s="122"/>
      <c r="E1016" s="552" t="s">
        <v>93</v>
      </c>
      <c r="F1016" s="53" t="s">
        <v>192</v>
      </c>
    </row>
    <row r="1017" spans="1:6" x14ac:dyDescent="0.2">
      <c r="A1017" s="40" t="str">
        <f t="shared" si="31"/>
        <v/>
      </c>
      <c r="B1017" s="124"/>
      <c r="C1017" s="125"/>
      <c r="D1017" s="122"/>
      <c r="E1017" s="552" t="s">
        <v>93</v>
      </c>
      <c r="F1017" s="53" t="s">
        <v>193</v>
      </c>
    </row>
    <row r="1018" spans="1:6" x14ac:dyDescent="0.2">
      <c r="A1018" s="40" t="str">
        <f t="shared" si="31"/>
        <v/>
      </c>
      <c r="B1018" s="124"/>
      <c r="C1018" s="125"/>
      <c r="D1018" s="122"/>
      <c r="E1018" s="552" t="s">
        <v>93</v>
      </c>
      <c r="F1018" s="53" t="s">
        <v>194</v>
      </c>
    </row>
    <row r="1019" spans="1:6" x14ac:dyDescent="0.2">
      <c r="A1019" s="40" t="str">
        <f t="shared" si="31"/>
        <v/>
      </c>
      <c r="B1019" s="124"/>
      <c r="C1019" s="125"/>
      <c r="D1019" s="122"/>
      <c r="E1019" s="552" t="s">
        <v>93</v>
      </c>
      <c r="F1019" s="53" t="s">
        <v>195</v>
      </c>
    </row>
    <row r="1020" spans="1:6" x14ac:dyDescent="0.2">
      <c r="A1020" s="40" t="str">
        <f t="shared" si="31"/>
        <v/>
      </c>
      <c r="B1020" s="550"/>
      <c r="C1020" s="551"/>
      <c r="D1020" s="122"/>
      <c r="E1020" s="552"/>
      <c r="F1020" s="53" t="s">
        <v>244</v>
      </c>
    </row>
    <row r="1021" spans="1:6" x14ac:dyDescent="0.2">
      <c r="A1021" s="40" t="str">
        <f t="shared" si="31"/>
        <v/>
      </c>
      <c r="B1021" s="550"/>
      <c r="C1021" s="551"/>
      <c r="D1021" s="122"/>
      <c r="E1021" s="552"/>
      <c r="F1021" s="53" t="s">
        <v>245</v>
      </c>
    </row>
    <row r="1022" spans="1:6" x14ac:dyDescent="0.2">
      <c r="A1022" s="40" t="str">
        <f t="shared" si="31"/>
        <v/>
      </c>
      <c r="B1022" s="550"/>
      <c r="C1022" s="551"/>
      <c r="D1022" s="122"/>
      <c r="E1022" s="552"/>
      <c r="F1022" s="53" t="s">
        <v>248</v>
      </c>
    </row>
    <row r="1023" spans="1:6" x14ac:dyDescent="0.2">
      <c r="A1023" s="40" t="str">
        <f t="shared" si="31"/>
        <v/>
      </c>
      <c r="B1023" s="550"/>
      <c r="C1023" s="551"/>
      <c r="D1023" s="122"/>
      <c r="E1023" s="552"/>
      <c r="F1023" s="53"/>
    </row>
    <row r="1024" spans="1:6" ht="15" thickBot="1" x14ac:dyDescent="0.25">
      <c r="A1024" s="41" t="str">
        <f t="shared" si="31"/>
        <v>ff-</v>
      </c>
      <c r="B1024" s="555" t="s">
        <v>1</v>
      </c>
      <c r="C1024" s="556" t="s">
        <v>1</v>
      </c>
      <c r="D1024" s="900"/>
      <c r="E1024" s="557" t="s">
        <v>147</v>
      </c>
      <c r="F1024" s="54"/>
    </row>
    <row r="1025" spans="1:6" x14ac:dyDescent="0.2">
      <c r="A1025" s="38"/>
      <c r="B1025" s="36"/>
      <c r="C1025" s="55"/>
      <c r="D1025" s="36"/>
      <c r="E1025" s="36"/>
      <c r="F1025" s="57"/>
    </row>
    <row r="1026" spans="1:6" ht="15" thickBot="1" x14ac:dyDescent="0.25">
      <c r="A1026" s="38"/>
      <c r="B1026" s="39"/>
      <c r="C1026" s="58"/>
      <c r="D1026" s="36"/>
      <c r="E1026" s="36"/>
      <c r="F1026" s="57"/>
    </row>
    <row r="1027" spans="1:6" x14ac:dyDescent="0.2">
      <c r="A1027" s="1824" t="s">
        <v>0</v>
      </c>
      <c r="B1027" s="1825"/>
      <c r="C1027" s="35" t="str">
        <f>IF(ISBLANK(List!$F$39),"",List!$F$39)</f>
        <v>-</v>
      </c>
      <c r="D1027" s="38" t="str">
        <f>IF(ISBLANK(List!$H$39),"",List!$H$39)</f>
        <v>gg</v>
      </c>
      <c r="E1027" s="44"/>
      <c r="F1027" s="45" t="s">
        <v>501</v>
      </c>
    </row>
    <row r="1028" spans="1:6" ht="15" thickBot="1" x14ac:dyDescent="0.25">
      <c r="A1028" s="1826" t="s">
        <v>508</v>
      </c>
      <c r="B1028" s="1827"/>
      <c r="C1028" s="46" t="str">
        <f>IF(ISBLANK(List!$G$39),"",List!$G$39)</f>
        <v>-</v>
      </c>
      <c r="D1028" s="39"/>
      <c r="E1028" s="38"/>
      <c r="F1028" s="47"/>
    </row>
    <row r="1029" spans="1:6" ht="15" thickBot="1" x14ac:dyDescent="0.25">
      <c r="A1029" s="48" t="s">
        <v>463</v>
      </c>
      <c r="B1029" s="49" t="s">
        <v>464</v>
      </c>
      <c r="C1029" s="50" t="s">
        <v>465</v>
      </c>
      <c r="D1029" s="49" t="s">
        <v>466</v>
      </c>
      <c r="E1029" s="51" t="s">
        <v>467</v>
      </c>
      <c r="F1029" s="44"/>
    </row>
    <row r="1030" spans="1:6" x14ac:dyDescent="0.2">
      <c r="A1030" s="60" t="str">
        <f>IF(B1030="","",$D$1027&amp;B1030)</f>
        <v/>
      </c>
      <c r="B1030" s="124"/>
      <c r="C1030" s="125"/>
      <c r="D1030" s="122"/>
      <c r="E1030" s="123" t="s">
        <v>13</v>
      </c>
      <c r="F1030" s="53" t="s">
        <v>174</v>
      </c>
    </row>
    <row r="1031" spans="1:6" x14ac:dyDescent="0.2">
      <c r="A1031" s="40" t="str">
        <f>IF(B1031="","",$D$1027&amp;B1031)</f>
        <v/>
      </c>
      <c r="B1031" s="124"/>
      <c r="C1031" s="125"/>
      <c r="D1031" s="122"/>
      <c r="E1031" s="123" t="s">
        <v>13</v>
      </c>
      <c r="F1031" s="53" t="s">
        <v>175</v>
      </c>
    </row>
    <row r="1032" spans="1:6" x14ac:dyDescent="0.2">
      <c r="A1032" s="40" t="str">
        <f t="shared" ref="A1032:A1056" si="32">IF(B1032="","",$D$1027&amp;B1032)</f>
        <v/>
      </c>
      <c r="B1032" s="124"/>
      <c r="C1032" s="125"/>
      <c r="D1032" s="122" t="s">
        <v>1160</v>
      </c>
      <c r="E1032" s="123" t="s">
        <v>92</v>
      </c>
      <c r="F1032" s="53" t="s">
        <v>176</v>
      </c>
    </row>
    <row r="1033" spans="1:6" x14ac:dyDescent="0.2">
      <c r="A1033" s="40" t="str">
        <f t="shared" si="32"/>
        <v/>
      </c>
      <c r="B1033" s="124"/>
      <c r="C1033" s="125"/>
      <c r="D1033" s="122" t="s">
        <v>1159</v>
      </c>
      <c r="E1033" s="123" t="s">
        <v>92</v>
      </c>
      <c r="F1033" s="53" t="s">
        <v>177</v>
      </c>
    </row>
    <row r="1034" spans="1:6" x14ac:dyDescent="0.2">
      <c r="A1034" s="40" t="str">
        <f t="shared" si="32"/>
        <v/>
      </c>
      <c r="B1034" s="124"/>
      <c r="C1034" s="125"/>
      <c r="D1034" s="122" t="s">
        <v>1159</v>
      </c>
      <c r="E1034" s="123" t="s">
        <v>92</v>
      </c>
      <c r="F1034" s="53" t="s">
        <v>178</v>
      </c>
    </row>
    <row r="1035" spans="1:6" x14ac:dyDescent="0.2">
      <c r="A1035" s="40" t="str">
        <f t="shared" si="32"/>
        <v/>
      </c>
      <c r="B1035" s="124"/>
      <c r="C1035" s="125"/>
      <c r="D1035" s="122"/>
      <c r="E1035" s="123" t="s">
        <v>92</v>
      </c>
      <c r="F1035" s="53" t="s">
        <v>179</v>
      </c>
    </row>
    <row r="1036" spans="1:6" x14ac:dyDescent="0.2">
      <c r="A1036" s="40" t="str">
        <f t="shared" si="32"/>
        <v/>
      </c>
      <c r="B1036" s="124"/>
      <c r="C1036" s="125"/>
      <c r="D1036" s="122"/>
      <c r="E1036" s="123" t="s">
        <v>92</v>
      </c>
      <c r="F1036" s="53" t="s">
        <v>180</v>
      </c>
    </row>
    <row r="1037" spans="1:6" x14ac:dyDescent="0.2">
      <c r="A1037" s="40" t="str">
        <f t="shared" si="32"/>
        <v/>
      </c>
      <c r="B1037" s="124"/>
      <c r="C1037" s="125"/>
      <c r="D1037" s="122"/>
      <c r="E1037" s="123" t="s">
        <v>92</v>
      </c>
      <c r="F1037" s="53" t="s">
        <v>181</v>
      </c>
    </row>
    <row r="1038" spans="1:6" x14ac:dyDescent="0.2">
      <c r="A1038" s="40" t="str">
        <f t="shared" si="32"/>
        <v/>
      </c>
      <c r="B1038" s="124"/>
      <c r="C1038" s="125"/>
      <c r="D1038" s="122"/>
      <c r="E1038" s="123" t="s">
        <v>92</v>
      </c>
      <c r="F1038" s="53" t="s">
        <v>182</v>
      </c>
    </row>
    <row r="1039" spans="1:6" x14ac:dyDescent="0.2">
      <c r="A1039" s="40" t="str">
        <f t="shared" si="32"/>
        <v/>
      </c>
      <c r="B1039" s="124"/>
      <c r="C1039" s="125"/>
      <c r="D1039" s="122"/>
      <c r="E1039" s="123" t="s">
        <v>92</v>
      </c>
      <c r="F1039" s="53" t="s">
        <v>183</v>
      </c>
    </row>
    <row r="1040" spans="1:6" x14ac:dyDescent="0.2">
      <c r="A1040" s="40" t="str">
        <f t="shared" si="32"/>
        <v/>
      </c>
      <c r="B1040" s="124"/>
      <c r="C1040" s="125"/>
      <c r="D1040" s="122"/>
      <c r="E1040" s="123" t="s">
        <v>93</v>
      </c>
      <c r="F1040" s="53" t="s">
        <v>184</v>
      </c>
    </row>
    <row r="1041" spans="1:6" x14ac:dyDescent="0.2">
      <c r="A1041" s="40" t="str">
        <f t="shared" si="32"/>
        <v/>
      </c>
      <c r="B1041" s="124"/>
      <c r="C1041" s="125"/>
      <c r="D1041" s="122"/>
      <c r="E1041" s="552" t="s">
        <v>93</v>
      </c>
      <c r="F1041" s="53" t="s">
        <v>185</v>
      </c>
    </row>
    <row r="1042" spans="1:6" x14ac:dyDescent="0.2">
      <c r="A1042" s="40" t="str">
        <f t="shared" si="32"/>
        <v/>
      </c>
      <c r="B1042" s="124"/>
      <c r="C1042" s="125"/>
      <c r="D1042" s="122"/>
      <c r="E1042" s="552" t="s">
        <v>93</v>
      </c>
      <c r="F1042" s="53" t="s">
        <v>186</v>
      </c>
    </row>
    <row r="1043" spans="1:6" x14ac:dyDescent="0.2">
      <c r="A1043" s="40" t="str">
        <f t="shared" si="32"/>
        <v/>
      </c>
      <c r="B1043" s="124"/>
      <c r="C1043" s="125"/>
      <c r="D1043" s="122"/>
      <c r="E1043" s="552" t="s">
        <v>93</v>
      </c>
      <c r="F1043" s="53" t="s">
        <v>187</v>
      </c>
    </row>
    <row r="1044" spans="1:6" x14ac:dyDescent="0.2">
      <c r="A1044" s="40" t="str">
        <f t="shared" si="32"/>
        <v/>
      </c>
      <c r="B1044" s="124"/>
      <c r="C1044" s="125"/>
      <c r="D1044" s="122"/>
      <c r="E1044" s="552" t="s">
        <v>93</v>
      </c>
      <c r="F1044" s="53" t="s">
        <v>188</v>
      </c>
    </row>
    <row r="1045" spans="1:6" x14ac:dyDescent="0.2">
      <c r="A1045" s="40" t="str">
        <f t="shared" si="32"/>
        <v/>
      </c>
      <c r="B1045" s="124"/>
      <c r="C1045" s="125"/>
      <c r="D1045" s="122"/>
      <c r="E1045" s="552" t="s">
        <v>93</v>
      </c>
      <c r="F1045" s="53" t="s">
        <v>189</v>
      </c>
    </row>
    <row r="1046" spans="1:6" x14ac:dyDescent="0.2">
      <c r="A1046" s="40" t="str">
        <f t="shared" si="32"/>
        <v/>
      </c>
      <c r="B1046" s="124"/>
      <c r="C1046" s="125"/>
      <c r="D1046" s="122"/>
      <c r="E1046" s="552" t="s">
        <v>93</v>
      </c>
      <c r="F1046" s="53" t="s">
        <v>190</v>
      </c>
    </row>
    <row r="1047" spans="1:6" x14ac:dyDescent="0.2">
      <c r="A1047" s="40" t="str">
        <f t="shared" si="32"/>
        <v/>
      </c>
      <c r="B1047" s="124"/>
      <c r="C1047" s="125"/>
      <c r="D1047" s="122"/>
      <c r="E1047" s="552" t="s">
        <v>93</v>
      </c>
      <c r="F1047" s="53" t="s">
        <v>191</v>
      </c>
    </row>
    <row r="1048" spans="1:6" x14ac:dyDescent="0.2">
      <c r="A1048" s="40" t="str">
        <f t="shared" si="32"/>
        <v/>
      </c>
      <c r="B1048" s="124"/>
      <c r="C1048" s="125"/>
      <c r="D1048" s="122"/>
      <c r="E1048" s="552" t="s">
        <v>93</v>
      </c>
      <c r="F1048" s="53" t="s">
        <v>192</v>
      </c>
    </row>
    <row r="1049" spans="1:6" x14ac:dyDescent="0.2">
      <c r="A1049" s="40" t="str">
        <f t="shared" si="32"/>
        <v/>
      </c>
      <c r="B1049" s="124"/>
      <c r="C1049" s="125"/>
      <c r="D1049" s="122"/>
      <c r="E1049" s="552" t="s">
        <v>93</v>
      </c>
      <c r="F1049" s="53" t="s">
        <v>193</v>
      </c>
    </row>
    <row r="1050" spans="1:6" x14ac:dyDescent="0.2">
      <c r="A1050" s="40" t="str">
        <f t="shared" si="32"/>
        <v/>
      </c>
      <c r="B1050" s="124"/>
      <c r="C1050" s="125"/>
      <c r="D1050" s="122"/>
      <c r="E1050" s="552" t="s">
        <v>93</v>
      </c>
      <c r="F1050" s="53" t="s">
        <v>194</v>
      </c>
    </row>
    <row r="1051" spans="1:6" x14ac:dyDescent="0.2">
      <c r="A1051" s="40" t="str">
        <f t="shared" si="32"/>
        <v/>
      </c>
      <c r="B1051" s="124"/>
      <c r="C1051" s="125"/>
      <c r="D1051" s="122"/>
      <c r="E1051" s="552" t="s">
        <v>93</v>
      </c>
      <c r="F1051" s="53" t="s">
        <v>195</v>
      </c>
    </row>
    <row r="1052" spans="1:6" x14ac:dyDescent="0.2">
      <c r="A1052" s="40" t="str">
        <f t="shared" si="32"/>
        <v/>
      </c>
      <c r="B1052" s="550"/>
      <c r="C1052" s="551"/>
      <c r="D1052" s="122"/>
      <c r="E1052" s="552"/>
      <c r="F1052" s="53" t="s">
        <v>244</v>
      </c>
    </row>
    <row r="1053" spans="1:6" x14ac:dyDescent="0.2">
      <c r="A1053" s="40" t="str">
        <f t="shared" si="32"/>
        <v/>
      </c>
      <c r="B1053" s="550"/>
      <c r="C1053" s="551"/>
      <c r="D1053" s="122"/>
      <c r="E1053" s="552"/>
      <c r="F1053" s="53" t="s">
        <v>245</v>
      </c>
    </row>
    <row r="1054" spans="1:6" x14ac:dyDescent="0.2">
      <c r="A1054" s="40" t="str">
        <f t="shared" si="32"/>
        <v/>
      </c>
      <c r="B1054" s="550"/>
      <c r="C1054" s="551"/>
      <c r="D1054" s="122"/>
      <c r="E1054" s="552"/>
      <c r="F1054" s="53" t="s">
        <v>248</v>
      </c>
    </row>
    <row r="1055" spans="1:6" x14ac:dyDescent="0.2">
      <c r="A1055" s="40" t="str">
        <f t="shared" si="32"/>
        <v/>
      </c>
      <c r="B1055" s="550"/>
      <c r="C1055" s="551"/>
      <c r="D1055" s="122"/>
      <c r="E1055" s="552"/>
      <c r="F1055" s="53"/>
    </row>
    <row r="1056" spans="1:6" ht="15" thickBot="1" x14ac:dyDescent="0.25">
      <c r="A1056" s="41" t="str">
        <f t="shared" si="32"/>
        <v>gg-</v>
      </c>
      <c r="B1056" s="555" t="s">
        <v>1</v>
      </c>
      <c r="C1056" s="556" t="s">
        <v>1</v>
      </c>
      <c r="D1056" s="900"/>
      <c r="E1056" s="557" t="s">
        <v>147</v>
      </c>
      <c r="F1056" s="54"/>
    </row>
    <row r="1057" spans="1:6" x14ac:dyDescent="0.2">
      <c r="A1057" s="38"/>
      <c r="B1057" s="36"/>
      <c r="C1057" s="55"/>
      <c r="D1057" s="36"/>
      <c r="E1057" s="36"/>
      <c r="F1057" s="54"/>
    </row>
    <row r="1058" spans="1:6" ht="15" thickBot="1" x14ac:dyDescent="0.25">
      <c r="A1058" s="38"/>
      <c r="B1058" s="36"/>
      <c r="C1058" s="56"/>
      <c r="D1058" s="36"/>
      <c r="E1058" s="36"/>
      <c r="F1058" s="54"/>
    </row>
    <row r="1059" spans="1:6" x14ac:dyDescent="0.2">
      <c r="A1059" s="1824" t="s">
        <v>0</v>
      </c>
      <c r="B1059" s="1825"/>
      <c r="C1059" s="35" t="str">
        <f>IF(ISBLANK(List!$F$40),"",List!$F$40)</f>
        <v>-</v>
      </c>
      <c r="D1059" s="38" t="str">
        <f>IF(ISBLANK(List!$H$40),"",List!$H$40)</f>
        <v>hh</v>
      </c>
      <c r="E1059" s="44"/>
      <c r="F1059" s="45" t="s">
        <v>502</v>
      </c>
    </row>
    <row r="1060" spans="1:6" ht="15" thickBot="1" x14ac:dyDescent="0.25">
      <c r="A1060" s="1826" t="s">
        <v>508</v>
      </c>
      <c r="B1060" s="1827"/>
      <c r="C1060" s="46" t="str">
        <f>IF(ISBLANK(List!$G$40),"",List!$G$40)</f>
        <v>-</v>
      </c>
      <c r="D1060" s="39"/>
      <c r="E1060" s="38"/>
      <c r="F1060" s="47"/>
    </row>
    <row r="1061" spans="1:6" ht="15" thickBot="1" x14ac:dyDescent="0.25">
      <c r="A1061" s="48" t="s">
        <v>463</v>
      </c>
      <c r="B1061" s="49" t="s">
        <v>464</v>
      </c>
      <c r="C1061" s="50" t="s">
        <v>465</v>
      </c>
      <c r="D1061" s="49" t="s">
        <v>466</v>
      </c>
      <c r="E1061" s="51" t="s">
        <v>467</v>
      </c>
      <c r="F1061" s="44"/>
    </row>
    <row r="1062" spans="1:6" x14ac:dyDescent="0.2">
      <c r="A1062" s="60" t="str">
        <f>IF(B1062="","",$D$1059&amp;B1062)</f>
        <v/>
      </c>
      <c r="B1062" s="124"/>
      <c r="C1062" s="125"/>
      <c r="D1062" s="122"/>
      <c r="E1062" s="123" t="s">
        <v>13</v>
      </c>
      <c r="F1062" s="53" t="s">
        <v>174</v>
      </c>
    </row>
    <row r="1063" spans="1:6" x14ac:dyDescent="0.2">
      <c r="A1063" s="40" t="str">
        <f>IF(B1063="","",$D$1059&amp;B1063)</f>
        <v/>
      </c>
      <c r="B1063" s="124"/>
      <c r="C1063" s="125"/>
      <c r="D1063" s="122"/>
      <c r="E1063" s="123" t="s">
        <v>13</v>
      </c>
      <c r="F1063" s="53" t="s">
        <v>175</v>
      </c>
    </row>
    <row r="1064" spans="1:6" x14ac:dyDescent="0.2">
      <c r="A1064" s="40" t="str">
        <f t="shared" ref="A1064:A1088" si="33">IF(B1064="","",$D$1059&amp;B1064)</f>
        <v/>
      </c>
      <c r="B1064" s="124"/>
      <c r="C1064" s="125"/>
      <c r="D1064" s="122" t="s">
        <v>1160</v>
      </c>
      <c r="E1064" s="123" t="s">
        <v>92</v>
      </c>
      <c r="F1064" s="53" t="s">
        <v>176</v>
      </c>
    </row>
    <row r="1065" spans="1:6" x14ac:dyDescent="0.2">
      <c r="A1065" s="40" t="str">
        <f t="shared" si="33"/>
        <v/>
      </c>
      <c r="B1065" s="124"/>
      <c r="C1065" s="125"/>
      <c r="D1065" s="122" t="s">
        <v>1159</v>
      </c>
      <c r="E1065" s="123" t="s">
        <v>92</v>
      </c>
      <c r="F1065" s="53" t="s">
        <v>177</v>
      </c>
    </row>
    <row r="1066" spans="1:6" x14ac:dyDescent="0.2">
      <c r="A1066" s="40" t="str">
        <f t="shared" si="33"/>
        <v/>
      </c>
      <c r="B1066" s="124"/>
      <c r="C1066" s="125"/>
      <c r="D1066" s="122" t="s">
        <v>1159</v>
      </c>
      <c r="E1066" s="123" t="s">
        <v>92</v>
      </c>
      <c r="F1066" s="53" t="s">
        <v>178</v>
      </c>
    </row>
    <row r="1067" spans="1:6" x14ac:dyDescent="0.2">
      <c r="A1067" s="40" t="str">
        <f t="shared" si="33"/>
        <v/>
      </c>
      <c r="B1067" s="124"/>
      <c r="C1067" s="125"/>
      <c r="D1067" s="122"/>
      <c r="E1067" s="123" t="s">
        <v>92</v>
      </c>
      <c r="F1067" s="53" t="s">
        <v>179</v>
      </c>
    </row>
    <row r="1068" spans="1:6" x14ac:dyDescent="0.2">
      <c r="A1068" s="40" t="str">
        <f t="shared" si="33"/>
        <v/>
      </c>
      <c r="B1068" s="124"/>
      <c r="C1068" s="125"/>
      <c r="D1068" s="122"/>
      <c r="E1068" s="123" t="s">
        <v>92</v>
      </c>
      <c r="F1068" s="53" t="s">
        <v>180</v>
      </c>
    </row>
    <row r="1069" spans="1:6" x14ac:dyDescent="0.2">
      <c r="A1069" s="40" t="str">
        <f t="shared" si="33"/>
        <v/>
      </c>
      <c r="B1069" s="124"/>
      <c r="C1069" s="125"/>
      <c r="D1069" s="122"/>
      <c r="E1069" s="123" t="s">
        <v>92</v>
      </c>
      <c r="F1069" s="53" t="s">
        <v>181</v>
      </c>
    </row>
    <row r="1070" spans="1:6" x14ac:dyDescent="0.2">
      <c r="A1070" s="40" t="str">
        <f t="shared" si="33"/>
        <v/>
      </c>
      <c r="B1070" s="124"/>
      <c r="C1070" s="125"/>
      <c r="D1070" s="122"/>
      <c r="E1070" s="123" t="s">
        <v>92</v>
      </c>
      <c r="F1070" s="53" t="s">
        <v>182</v>
      </c>
    </row>
    <row r="1071" spans="1:6" x14ac:dyDescent="0.2">
      <c r="A1071" s="40" t="str">
        <f t="shared" si="33"/>
        <v/>
      </c>
      <c r="B1071" s="124"/>
      <c r="C1071" s="125"/>
      <c r="D1071" s="122"/>
      <c r="E1071" s="123" t="s">
        <v>92</v>
      </c>
      <c r="F1071" s="53" t="s">
        <v>183</v>
      </c>
    </row>
    <row r="1072" spans="1:6" x14ac:dyDescent="0.2">
      <c r="A1072" s="40" t="str">
        <f t="shared" si="33"/>
        <v/>
      </c>
      <c r="B1072" s="124"/>
      <c r="C1072" s="125"/>
      <c r="D1072" s="122"/>
      <c r="E1072" s="123" t="s">
        <v>93</v>
      </c>
      <c r="F1072" s="53" t="s">
        <v>184</v>
      </c>
    </row>
    <row r="1073" spans="1:6" x14ac:dyDescent="0.2">
      <c r="A1073" s="40" t="str">
        <f t="shared" si="33"/>
        <v/>
      </c>
      <c r="B1073" s="124"/>
      <c r="C1073" s="125"/>
      <c r="D1073" s="122"/>
      <c r="E1073" s="552" t="s">
        <v>93</v>
      </c>
      <c r="F1073" s="53" t="s">
        <v>185</v>
      </c>
    </row>
    <row r="1074" spans="1:6" x14ac:dyDescent="0.2">
      <c r="A1074" s="40" t="str">
        <f t="shared" si="33"/>
        <v/>
      </c>
      <c r="B1074" s="124"/>
      <c r="C1074" s="125"/>
      <c r="D1074" s="122"/>
      <c r="E1074" s="552" t="s">
        <v>93</v>
      </c>
      <c r="F1074" s="53" t="s">
        <v>186</v>
      </c>
    </row>
    <row r="1075" spans="1:6" x14ac:dyDescent="0.2">
      <c r="A1075" s="40" t="str">
        <f t="shared" si="33"/>
        <v/>
      </c>
      <c r="B1075" s="124"/>
      <c r="C1075" s="125"/>
      <c r="D1075" s="122"/>
      <c r="E1075" s="552" t="s">
        <v>93</v>
      </c>
      <c r="F1075" s="53" t="s">
        <v>187</v>
      </c>
    </row>
    <row r="1076" spans="1:6" x14ac:dyDescent="0.2">
      <c r="A1076" s="40" t="str">
        <f t="shared" si="33"/>
        <v/>
      </c>
      <c r="B1076" s="124"/>
      <c r="C1076" s="125"/>
      <c r="D1076" s="122"/>
      <c r="E1076" s="552" t="s">
        <v>93</v>
      </c>
      <c r="F1076" s="53" t="s">
        <v>188</v>
      </c>
    </row>
    <row r="1077" spans="1:6" x14ac:dyDescent="0.2">
      <c r="A1077" s="40" t="str">
        <f t="shared" si="33"/>
        <v/>
      </c>
      <c r="B1077" s="124"/>
      <c r="C1077" s="125"/>
      <c r="D1077" s="122"/>
      <c r="E1077" s="552" t="s">
        <v>93</v>
      </c>
      <c r="F1077" s="53" t="s">
        <v>189</v>
      </c>
    </row>
    <row r="1078" spans="1:6" x14ac:dyDescent="0.2">
      <c r="A1078" s="40" t="str">
        <f t="shared" si="33"/>
        <v/>
      </c>
      <c r="B1078" s="124"/>
      <c r="C1078" s="125"/>
      <c r="D1078" s="122"/>
      <c r="E1078" s="552" t="s">
        <v>93</v>
      </c>
      <c r="F1078" s="53" t="s">
        <v>190</v>
      </c>
    </row>
    <row r="1079" spans="1:6" x14ac:dyDescent="0.2">
      <c r="A1079" s="40" t="str">
        <f t="shared" si="33"/>
        <v/>
      </c>
      <c r="B1079" s="124"/>
      <c r="C1079" s="125"/>
      <c r="D1079" s="122"/>
      <c r="E1079" s="552" t="s">
        <v>93</v>
      </c>
      <c r="F1079" s="53" t="s">
        <v>191</v>
      </c>
    </row>
    <row r="1080" spans="1:6" x14ac:dyDescent="0.2">
      <c r="A1080" s="40" t="str">
        <f t="shared" si="33"/>
        <v/>
      </c>
      <c r="B1080" s="124"/>
      <c r="C1080" s="125"/>
      <c r="D1080" s="122"/>
      <c r="E1080" s="552" t="s">
        <v>93</v>
      </c>
      <c r="F1080" s="53" t="s">
        <v>192</v>
      </c>
    </row>
    <row r="1081" spans="1:6" x14ac:dyDescent="0.2">
      <c r="A1081" s="40" t="str">
        <f t="shared" si="33"/>
        <v/>
      </c>
      <c r="B1081" s="124"/>
      <c r="C1081" s="125"/>
      <c r="D1081" s="122"/>
      <c r="E1081" s="552" t="s">
        <v>93</v>
      </c>
      <c r="F1081" s="53" t="s">
        <v>193</v>
      </c>
    </row>
    <row r="1082" spans="1:6" x14ac:dyDescent="0.2">
      <c r="A1082" s="40" t="str">
        <f t="shared" si="33"/>
        <v/>
      </c>
      <c r="B1082" s="124"/>
      <c r="C1082" s="125"/>
      <c r="D1082" s="122"/>
      <c r="E1082" s="552" t="s">
        <v>93</v>
      </c>
      <c r="F1082" s="53" t="s">
        <v>194</v>
      </c>
    </row>
    <row r="1083" spans="1:6" x14ac:dyDescent="0.2">
      <c r="A1083" s="40" t="str">
        <f t="shared" si="33"/>
        <v/>
      </c>
      <c r="B1083" s="124"/>
      <c r="C1083" s="125"/>
      <c r="D1083" s="122"/>
      <c r="E1083" s="552" t="s">
        <v>93</v>
      </c>
      <c r="F1083" s="53" t="s">
        <v>195</v>
      </c>
    </row>
    <row r="1084" spans="1:6" x14ac:dyDescent="0.2">
      <c r="A1084" s="40" t="str">
        <f t="shared" si="33"/>
        <v/>
      </c>
      <c r="B1084" s="550"/>
      <c r="C1084" s="551"/>
      <c r="D1084" s="122"/>
      <c r="E1084" s="552"/>
      <c r="F1084" s="53" t="s">
        <v>244</v>
      </c>
    </row>
    <row r="1085" spans="1:6" x14ac:dyDescent="0.2">
      <c r="A1085" s="40" t="str">
        <f t="shared" si="33"/>
        <v/>
      </c>
      <c r="B1085" s="550"/>
      <c r="C1085" s="551"/>
      <c r="D1085" s="122"/>
      <c r="E1085" s="552"/>
      <c r="F1085" s="53" t="s">
        <v>245</v>
      </c>
    </row>
    <row r="1086" spans="1:6" x14ac:dyDescent="0.2">
      <c r="A1086" s="40" t="str">
        <f t="shared" si="33"/>
        <v/>
      </c>
      <c r="B1086" s="550"/>
      <c r="C1086" s="551"/>
      <c r="D1086" s="122"/>
      <c r="E1086" s="552"/>
      <c r="F1086" s="53" t="s">
        <v>248</v>
      </c>
    </row>
    <row r="1087" spans="1:6" x14ac:dyDescent="0.2">
      <c r="A1087" s="40" t="str">
        <f t="shared" si="33"/>
        <v/>
      </c>
      <c r="B1087" s="550"/>
      <c r="C1087" s="551"/>
      <c r="D1087" s="122"/>
      <c r="E1087" s="552"/>
      <c r="F1087" s="53"/>
    </row>
    <row r="1088" spans="1:6" ht="15" thickBot="1" x14ac:dyDescent="0.25">
      <c r="A1088" s="41" t="str">
        <f t="shared" si="33"/>
        <v>hh-</v>
      </c>
      <c r="B1088" s="555" t="s">
        <v>1</v>
      </c>
      <c r="C1088" s="556" t="s">
        <v>1</v>
      </c>
      <c r="D1088" s="900"/>
      <c r="E1088" s="557" t="s">
        <v>147</v>
      </c>
      <c r="F1088" s="54"/>
    </row>
    <row r="1089" spans="1:6" x14ac:dyDescent="0.2">
      <c r="A1089" s="38"/>
      <c r="B1089" s="36"/>
      <c r="C1089" s="55"/>
      <c r="D1089" s="36"/>
      <c r="E1089" s="36"/>
      <c r="F1089" s="57"/>
    </row>
    <row r="1090" spans="1:6" ht="15" thickBot="1" x14ac:dyDescent="0.25">
      <c r="A1090" s="38"/>
      <c r="B1090" s="39"/>
      <c r="C1090" s="37"/>
      <c r="D1090" s="36"/>
      <c r="E1090" s="36"/>
      <c r="F1090" s="44"/>
    </row>
    <row r="1091" spans="1:6" x14ac:dyDescent="0.2">
      <c r="A1091" s="1824" t="s">
        <v>0</v>
      </c>
      <c r="B1091" s="1825"/>
      <c r="C1091" s="35" t="str">
        <f>IF(ISBLANK(List!$F$41),"",List!$F$41)</f>
        <v>-</v>
      </c>
      <c r="D1091" s="38" t="str">
        <f>IF(ISBLANK(List!$H$41),"",List!$H$41)</f>
        <v>ii</v>
      </c>
      <c r="E1091" s="44"/>
      <c r="F1091" s="45" t="s">
        <v>503</v>
      </c>
    </row>
    <row r="1092" spans="1:6" ht="15" thickBot="1" x14ac:dyDescent="0.25">
      <c r="A1092" s="1826" t="s">
        <v>508</v>
      </c>
      <c r="B1092" s="1827"/>
      <c r="C1092" s="46" t="str">
        <f>IF(ISBLANK(List!$G$41),"",List!$G$41)</f>
        <v>-</v>
      </c>
      <c r="D1092" s="39"/>
      <c r="E1092" s="38"/>
      <c r="F1092" s="47"/>
    </row>
    <row r="1093" spans="1:6" ht="15" thickBot="1" x14ac:dyDescent="0.25">
      <c r="A1093" s="48" t="s">
        <v>463</v>
      </c>
      <c r="B1093" s="49" t="s">
        <v>464</v>
      </c>
      <c r="C1093" s="50" t="s">
        <v>465</v>
      </c>
      <c r="D1093" s="49" t="s">
        <v>466</v>
      </c>
      <c r="E1093" s="51" t="s">
        <v>467</v>
      </c>
      <c r="F1093" s="44"/>
    </row>
    <row r="1094" spans="1:6" x14ac:dyDescent="0.2">
      <c r="A1094" s="60" t="str">
        <f>IF(B1094="","",$D$1091&amp;B1094)</f>
        <v/>
      </c>
      <c r="B1094" s="124"/>
      <c r="C1094" s="125"/>
      <c r="D1094" s="122"/>
      <c r="E1094" s="123" t="s">
        <v>13</v>
      </c>
      <c r="F1094" s="53" t="s">
        <v>174</v>
      </c>
    </row>
    <row r="1095" spans="1:6" x14ac:dyDescent="0.2">
      <c r="A1095" s="40" t="str">
        <f>IF(B1095="","",$D$1091&amp;B1095)</f>
        <v/>
      </c>
      <c r="B1095" s="124"/>
      <c r="C1095" s="125"/>
      <c r="D1095" s="122"/>
      <c r="E1095" s="123" t="s">
        <v>13</v>
      </c>
      <c r="F1095" s="53" t="s">
        <v>175</v>
      </c>
    </row>
    <row r="1096" spans="1:6" x14ac:dyDescent="0.2">
      <c r="A1096" s="40" t="str">
        <f t="shared" ref="A1096:A1120" si="34">IF(B1096="","",$D$1091&amp;B1096)</f>
        <v/>
      </c>
      <c r="B1096" s="124"/>
      <c r="C1096" s="125"/>
      <c r="D1096" s="122" t="s">
        <v>1160</v>
      </c>
      <c r="E1096" s="123" t="s">
        <v>92</v>
      </c>
      <c r="F1096" s="53" t="s">
        <v>176</v>
      </c>
    </row>
    <row r="1097" spans="1:6" x14ac:dyDescent="0.2">
      <c r="A1097" s="40" t="str">
        <f t="shared" si="34"/>
        <v/>
      </c>
      <c r="B1097" s="124"/>
      <c r="C1097" s="125"/>
      <c r="D1097" s="122" t="s">
        <v>1159</v>
      </c>
      <c r="E1097" s="123" t="s">
        <v>92</v>
      </c>
      <c r="F1097" s="53" t="s">
        <v>177</v>
      </c>
    </row>
    <row r="1098" spans="1:6" x14ac:dyDescent="0.2">
      <c r="A1098" s="40" t="str">
        <f t="shared" si="34"/>
        <v/>
      </c>
      <c r="B1098" s="124"/>
      <c r="C1098" s="125"/>
      <c r="D1098" s="122" t="s">
        <v>1159</v>
      </c>
      <c r="E1098" s="123" t="s">
        <v>92</v>
      </c>
      <c r="F1098" s="53" t="s">
        <v>178</v>
      </c>
    </row>
    <row r="1099" spans="1:6" x14ac:dyDescent="0.2">
      <c r="A1099" s="40" t="str">
        <f t="shared" si="34"/>
        <v/>
      </c>
      <c r="B1099" s="124"/>
      <c r="C1099" s="125"/>
      <c r="D1099" s="122"/>
      <c r="E1099" s="123" t="s">
        <v>92</v>
      </c>
      <c r="F1099" s="53" t="s">
        <v>179</v>
      </c>
    </row>
    <row r="1100" spans="1:6" x14ac:dyDescent="0.2">
      <c r="A1100" s="40" t="str">
        <f t="shared" si="34"/>
        <v/>
      </c>
      <c r="B1100" s="124"/>
      <c r="C1100" s="125"/>
      <c r="D1100" s="122"/>
      <c r="E1100" s="123" t="s">
        <v>92</v>
      </c>
      <c r="F1100" s="53" t="s">
        <v>180</v>
      </c>
    </row>
    <row r="1101" spans="1:6" x14ac:dyDescent="0.2">
      <c r="A1101" s="40" t="str">
        <f t="shared" si="34"/>
        <v/>
      </c>
      <c r="B1101" s="124"/>
      <c r="C1101" s="125"/>
      <c r="D1101" s="122"/>
      <c r="E1101" s="123" t="s">
        <v>92</v>
      </c>
      <c r="F1101" s="53" t="s">
        <v>181</v>
      </c>
    </row>
    <row r="1102" spans="1:6" x14ac:dyDescent="0.2">
      <c r="A1102" s="40" t="str">
        <f t="shared" si="34"/>
        <v/>
      </c>
      <c r="B1102" s="124"/>
      <c r="C1102" s="125"/>
      <c r="D1102" s="122"/>
      <c r="E1102" s="123" t="s">
        <v>92</v>
      </c>
      <c r="F1102" s="53" t="s">
        <v>182</v>
      </c>
    </row>
    <row r="1103" spans="1:6" x14ac:dyDescent="0.2">
      <c r="A1103" s="40" t="str">
        <f t="shared" si="34"/>
        <v/>
      </c>
      <c r="B1103" s="124"/>
      <c r="C1103" s="125"/>
      <c r="D1103" s="122"/>
      <c r="E1103" s="123" t="s">
        <v>92</v>
      </c>
      <c r="F1103" s="53" t="s">
        <v>183</v>
      </c>
    </row>
    <row r="1104" spans="1:6" x14ac:dyDescent="0.2">
      <c r="A1104" s="40" t="str">
        <f t="shared" si="34"/>
        <v/>
      </c>
      <c r="B1104" s="124"/>
      <c r="C1104" s="125"/>
      <c r="D1104" s="122"/>
      <c r="E1104" s="123" t="s">
        <v>93</v>
      </c>
      <c r="F1104" s="53" t="s">
        <v>184</v>
      </c>
    </row>
    <row r="1105" spans="1:6" x14ac:dyDescent="0.2">
      <c r="A1105" s="40" t="str">
        <f t="shared" si="34"/>
        <v/>
      </c>
      <c r="B1105" s="124"/>
      <c r="C1105" s="125"/>
      <c r="D1105" s="122"/>
      <c r="E1105" s="552" t="s">
        <v>93</v>
      </c>
      <c r="F1105" s="53" t="s">
        <v>185</v>
      </c>
    </row>
    <row r="1106" spans="1:6" x14ac:dyDescent="0.2">
      <c r="A1106" s="40" t="str">
        <f t="shared" si="34"/>
        <v/>
      </c>
      <c r="B1106" s="124"/>
      <c r="C1106" s="125"/>
      <c r="D1106" s="122"/>
      <c r="E1106" s="552" t="s">
        <v>93</v>
      </c>
      <c r="F1106" s="53" t="s">
        <v>186</v>
      </c>
    </row>
    <row r="1107" spans="1:6" x14ac:dyDescent="0.2">
      <c r="A1107" s="40" t="str">
        <f t="shared" si="34"/>
        <v/>
      </c>
      <c r="B1107" s="124"/>
      <c r="C1107" s="125"/>
      <c r="D1107" s="122"/>
      <c r="E1107" s="552" t="s">
        <v>93</v>
      </c>
      <c r="F1107" s="53" t="s">
        <v>187</v>
      </c>
    </row>
    <row r="1108" spans="1:6" x14ac:dyDescent="0.2">
      <c r="A1108" s="40" t="str">
        <f t="shared" si="34"/>
        <v/>
      </c>
      <c r="B1108" s="124"/>
      <c r="C1108" s="125"/>
      <c r="D1108" s="122"/>
      <c r="E1108" s="552" t="s">
        <v>93</v>
      </c>
      <c r="F1108" s="53" t="s">
        <v>188</v>
      </c>
    </row>
    <row r="1109" spans="1:6" x14ac:dyDescent="0.2">
      <c r="A1109" s="40" t="str">
        <f t="shared" si="34"/>
        <v/>
      </c>
      <c r="B1109" s="124"/>
      <c r="C1109" s="125"/>
      <c r="D1109" s="122"/>
      <c r="E1109" s="552" t="s">
        <v>93</v>
      </c>
      <c r="F1109" s="53" t="s">
        <v>189</v>
      </c>
    </row>
    <row r="1110" spans="1:6" x14ac:dyDescent="0.2">
      <c r="A1110" s="40" t="str">
        <f t="shared" si="34"/>
        <v/>
      </c>
      <c r="B1110" s="124"/>
      <c r="C1110" s="125"/>
      <c r="D1110" s="122"/>
      <c r="E1110" s="552" t="s">
        <v>93</v>
      </c>
      <c r="F1110" s="53" t="s">
        <v>190</v>
      </c>
    </row>
    <row r="1111" spans="1:6" x14ac:dyDescent="0.2">
      <c r="A1111" s="40" t="str">
        <f t="shared" si="34"/>
        <v/>
      </c>
      <c r="B1111" s="124"/>
      <c r="C1111" s="125"/>
      <c r="D1111" s="122"/>
      <c r="E1111" s="552" t="s">
        <v>93</v>
      </c>
      <c r="F1111" s="53" t="s">
        <v>191</v>
      </c>
    </row>
    <row r="1112" spans="1:6" x14ac:dyDescent="0.2">
      <c r="A1112" s="40" t="str">
        <f t="shared" si="34"/>
        <v/>
      </c>
      <c r="B1112" s="124"/>
      <c r="C1112" s="125"/>
      <c r="D1112" s="122"/>
      <c r="E1112" s="552" t="s">
        <v>93</v>
      </c>
      <c r="F1112" s="53" t="s">
        <v>192</v>
      </c>
    </row>
    <row r="1113" spans="1:6" x14ac:dyDescent="0.2">
      <c r="A1113" s="40" t="str">
        <f t="shared" si="34"/>
        <v/>
      </c>
      <c r="B1113" s="124"/>
      <c r="C1113" s="125"/>
      <c r="D1113" s="122"/>
      <c r="E1113" s="552" t="s">
        <v>93</v>
      </c>
      <c r="F1113" s="53" t="s">
        <v>193</v>
      </c>
    </row>
    <row r="1114" spans="1:6" x14ac:dyDescent="0.2">
      <c r="A1114" s="40" t="str">
        <f t="shared" si="34"/>
        <v/>
      </c>
      <c r="B1114" s="124"/>
      <c r="C1114" s="125"/>
      <c r="D1114" s="122"/>
      <c r="E1114" s="552" t="s">
        <v>93</v>
      </c>
      <c r="F1114" s="53" t="s">
        <v>194</v>
      </c>
    </row>
    <row r="1115" spans="1:6" x14ac:dyDescent="0.2">
      <c r="A1115" s="40" t="str">
        <f t="shared" si="34"/>
        <v/>
      </c>
      <c r="B1115" s="124"/>
      <c r="C1115" s="125"/>
      <c r="D1115" s="122"/>
      <c r="E1115" s="552" t="s">
        <v>93</v>
      </c>
      <c r="F1115" s="53" t="s">
        <v>195</v>
      </c>
    </row>
    <row r="1116" spans="1:6" x14ac:dyDescent="0.2">
      <c r="A1116" s="40" t="str">
        <f t="shared" si="34"/>
        <v/>
      </c>
      <c r="B1116" s="550"/>
      <c r="C1116" s="551"/>
      <c r="D1116" s="122"/>
      <c r="E1116" s="552"/>
      <c r="F1116" s="53" t="s">
        <v>244</v>
      </c>
    </row>
    <row r="1117" spans="1:6" x14ac:dyDescent="0.2">
      <c r="A1117" s="40" t="str">
        <f t="shared" si="34"/>
        <v/>
      </c>
      <c r="B1117" s="550"/>
      <c r="C1117" s="551"/>
      <c r="D1117" s="122"/>
      <c r="E1117" s="552"/>
      <c r="F1117" s="53" t="s">
        <v>245</v>
      </c>
    </row>
    <row r="1118" spans="1:6" x14ac:dyDescent="0.2">
      <c r="A1118" s="40" t="str">
        <f t="shared" si="34"/>
        <v/>
      </c>
      <c r="B1118" s="550"/>
      <c r="C1118" s="551"/>
      <c r="D1118" s="122"/>
      <c r="E1118" s="552"/>
      <c r="F1118" s="53" t="s">
        <v>248</v>
      </c>
    </row>
    <row r="1119" spans="1:6" x14ac:dyDescent="0.2">
      <c r="A1119" s="40" t="str">
        <f t="shared" si="34"/>
        <v/>
      </c>
      <c r="B1119" s="550"/>
      <c r="C1119" s="551"/>
      <c r="D1119" s="122"/>
      <c r="E1119" s="552"/>
      <c r="F1119" s="53"/>
    </row>
    <row r="1120" spans="1:6" ht="15" thickBot="1" x14ac:dyDescent="0.25">
      <c r="A1120" s="41" t="str">
        <f t="shared" si="34"/>
        <v>ii-</v>
      </c>
      <c r="B1120" s="555" t="s">
        <v>1</v>
      </c>
      <c r="C1120" s="556" t="s">
        <v>1</v>
      </c>
      <c r="D1120" s="900"/>
      <c r="E1120" s="557" t="s">
        <v>147</v>
      </c>
      <c r="F1120" s="54"/>
    </row>
    <row r="1121" spans="1:6" x14ac:dyDescent="0.2">
      <c r="A1121" s="38"/>
      <c r="B1121" s="36"/>
      <c r="C1121" s="55"/>
      <c r="D1121" s="36"/>
      <c r="E1121" s="36"/>
      <c r="F1121" s="54"/>
    </row>
    <row r="1122" spans="1:6" ht="15" thickBot="1" x14ac:dyDescent="0.25">
      <c r="A1122" s="38"/>
      <c r="B1122" s="36"/>
      <c r="C1122" s="56"/>
      <c r="D1122" s="36"/>
      <c r="E1122" s="36"/>
      <c r="F1122" s="54"/>
    </row>
    <row r="1123" spans="1:6" x14ac:dyDescent="0.2">
      <c r="A1123" s="1824" t="s">
        <v>0</v>
      </c>
      <c r="B1123" s="1825"/>
      <c r="C1123" s="35" t="str">
        <f>IF(ISBLANK(List!$F$42),"",List!$F$42)</f>
        <v>-</v>
      </c>
      <c r="D1123" s="38" t="str">
        <f>IF(ISBLANK(List!$H$42),"",List!$H$42)</f>
        <v>jj</v>
      </c>
      <c r="E1123" s="44"/>
      <c r="F1123" s="45" t="s">
        <v>504</v>
      </c>
    </row>
    <row r="1124" spans="1:6" ht="15" thickBot="1" x14ac:dyDescent="0.25">
      <c r="A1124" s="1826" t="s">
        <v>508</v>
      </c>
      <c r="B1124" s="1827"/>
      <c r="C1124" s="46" t="str">
        <f>IF(ISBLANK(List!$G$42),"",List!$G$42)</f>
        <v>-</v>
      </c>
      <c r="D1124" s="39"/>
      <c r="E1124" s="38"/>
      <c r="F1124" s="47"/>
    </row>
    <row r="1125" spans="1:6" ht="15" thickBot="1" x14ac:dyDescent="0.25">
      <c r="A1125" s="48" t="s">
        <v>463</v>
      </c>
      <c r="B1125" s="49" t="s">
        <v>464</v>
      </c>
      <c r="C1125" s="50" t="s">
        <v>465</v>
      </c>
      <c r="D1125" s="49" t="s">
        <v>466</v>
      </c>
      <c r="E1125" s="51" t="s">
        <v>467</v>
      </c>
      <c r="F1125" s="44"/>
    </row>
    <row r="1126" spans="1:6" x14ac:dyDescent="0.2">
      <c r="A1126" s="60" t="str">
        <f>IF(B1126="","",$D$1123&amp;B1126)</f>
        <v/>
      </c>
      <c r="B1126" s="124"/>
      <c r="C1126" s="125"/>
      <c r="D1126" s="122"/>
      <c r="E1126" s="123" t="s">
        <v>13</v>
      </c>
      <c r="F1126" s="53" t="s">
        <v>174</v>
      </c>
    </row>
    <row r="1127" spans="1:6" x14ac:dyDescent="0.2">
      <c r="A1127" s="40" t="str">
        <f>IF(B1127="","",$D$1123&amp;B1127)</f>
        <v/>
      </c>
      <c r="B1127" s="124"/>
      <c r="C1127" s="125"/>
      <c r="D1127" s="122"/>
      <c r="E1127" s="123" t="s">
        <v>13</v>
      </c>
      <c r="F1127" s="53" t="s">
        <v>175</v>
      </c>
    </row>
    <row r="1128" spans="1:6" x14ac:dyDescent="0.2">
      <c r="A1128" s="40" t="str">
        <f t="shared" ref="A1128:A1152" si="35">IF(B1128="","",$D$1123&amp;B1128)</f>
        <v/>
      </c>
      <c r="B1128" s="124"/>
      <c r="C1128" s="125"/>
      <c r="D1128" s="122" t="s">
        <v>1160</v>
      </c>
      <c r="E1128" s="123" t="s">
        <v>92</v>
      </c>
      <c r="F1128" s="53" t="s">
        <v>176</v>
      </c>
    </row>
    <row r="1129" spans="1:6" x14ac:dyDescent="0.2">
      <c r="A1129" s="40" t="str">
        <f t="shared" si="35"/>
        <v/>
      </c>
      <c r="B1129" s="124"/>
      <c r="C1129" s="125"/>
      <c r="D1129" s="122" t="s">
        <v>1159</v>
      </c>
      <c r="E1129" s="123" t="s">
        <v>92</v>
      </c>
      <c r="F1129" s="53" t="s">
        <v>177</v>
      </c>
    </row>
    <row r="1130" spans="1:6" x14ac:dyDescent="0.2">
      <c r="A1130" s="40" t="str">
        <f t="shared" si="35"/>
        <v/>
      </c>
      <c r="B1130" s="124"/>
      <c r="C1130" s="125"/>
      <c r="D1130" s="122" t="s">
        <v>1159</v>
      </c>
      <c r="E1130" s="123" t="s">
        <v>92</v>
      </c>
      <c r="F1130" s="53" t="s">
        <v>178</v>
      </c>
    </row>
    <row r="1131" spans="1:6" x14ac:dyDescent="0.2">
      <c r="A1131" s="40" t="str">
        <f t="shared" si="35"/>
        <v/>
      </c>
      <c r="B1131" s="124"/>
      <c r="C1131" s="125"/>
      <c r="D1131" s="122"/>
      <c r="E1131" s="123" t="s">
        <v>92</v>
      </c>
      <c r="F1131" s="53" t="s">
        <v>179</v>
      </c>
    </row>
    <row r="1132" spans="1:6" x14ac:dyDescent="0.2">
      <c r="A1132" s="40" t="str">
        <f t="shared" si="35"/>
        <v/>
      </c>
      <c r="B1132" s="124"/>
      <c r="C1132" s="125"/>
      <c r="D1132" s="122"/>
      <c r="E1132" s="123" t="s">
        <v>92</v>
      </c>
      <c r="F1132" s="53" t="s">
        <v>180</v>
      </c>
    </row>
    <row r="1133" spans="1:6" x14ac:dyDescent="0.2">
      <c r="A1133" s="40" t="str">
        <f t="shared" si="35"/>
        <v/>
      </c>
      <c r="B1133" s="124"/>
      <c r="C1133" s="125"/>
      <c r="D1133" s="122"/>
      <c r="E1133" s="123" t="s">
        <v>92</v>
      </c>
      <c r="F1133" s="53" t="s">
        <v>181</v>
      </c>
    </row>
    <row r="1134" spans="1:6" x14ac:dyDescent="0.2">
      <c r="A1134" s="40" t="str">
        <f t="shared" si="35"/>
        <v/>
      </c>
      <c r="B1134" s="124"/>
      <c r="C1134" s="125"/>
      <c r="D1134" s="122"/>
      <c r="E1134" s="123" t="s">
        <v>92</v>
      </c>
      <c r="F1134" s="53" t="s">
        <v>182</v>
      </c>
    </row>
    <row r="1135" spans="1:6" x14ac:dyDescent="0.2">
      <c r="A1135" s="40" t="str">
        <f t="shared" si="35"/>
        <v/>
      </c>
      <c r="B1135" s="124"/>
      <c r="C1135" s="125"/>
      <c r="D1135" s="122"/>
      <c r="E1135" s="123" t="s">
        <v>92</v>
      </c>
      <c r="F1135" s="53" t="s">
        <v>183</v>
      </c>
    </row>
    <row r="1136" spans="1:6" x14ac:dyDescent="0.2">
      <c r="A1136" s="40" t="str">
        <f t="shared" si="35"/>
        <v/>
      </c>
      <c r="B1136" s="124"/>
      <c r="C1136" s="125"/>
      <c r="D1136" s="122"/>
      <c r="E1136" s="123" t="s">
        <v>93</v>
      </c>
      <c r="F1136" s="53" t="s">
        <v>184</v>
      </c>
    </row>
    <row r="1137" spans="1:6" x14ac:dyDescent="0.2">
      <c r="A1137" s="40" t="str">
        <f t="shared" si="35"/>
        <v/>
      </c>
      <c r="B1137" s="124"/>
      <c r="C1137" s="125"/>
      <c r="D1137" s="122"/>
      <c r="E1137" s="552" t="s">
        <v>93</v>
      </c>
      <c r="F1137" s="53" t="s">
        <v>185</v>
      </c>
    </row>
    <row r="1138" spans="1:6" x14ac:dyDescent="0.2">
      <c r="A1138" s="40" t="str">
        <f t="shared" si="35"/>
        <v/>
      </c>
      <c r="B1138" s="124"/>
      <c r="C1138" s="125"/>
      <c r="D1138" s="122"/>
      <c r="E1138" s="552" t="s">
        <v>93</v>
      </c>
      <c r="F1138" s="53" t="s">
        <v>186</v>
      </c>
    </row>
    <row r="1139" spans="1:6" x14ac:dyDescent="0.2">
      <c r="A1139" s="40" t="str">
        <f t="shared" si="35"/>
        <v/>
      </c>
      <c r="B1139" s="124"/>
      <c r="C1139" s="125"/>
      <c r="D1139" s="122"/>
      <c r="E1139" s="552" t="s">
        <v>93</v>
      </c>
      <c r="F1139" s="53" t="s">
        <v>187</v>
      </c>
    </row>
    <row r="1140" spans="1:6" x14ac:dyDescent="0.2">
      <c r="A1140" s="40" t="str">
        <f t="shared" si="35"/>
        <v/>
      </c>
      <c r="B1140" s="124"/>
      <c r="C1140" s="125"/>
      <c r="D1140" s="122"/>
      <c r="E1140" s="552" t="s">
        <v>93</v>
      </c>
      <c r="F1140" s="53" t="s">
        <v>188</v>
      </c>
    </row>
    <row r="1141" spans="1:6" x14ac:dyDescent="0.2">
      <c r="A1141" s="40" t="str">
        <f t="shared" si="35"/>
        <v/>
      </c>
      <c r="B1141" s="124"/>
      <c r="C1141" s="125"/>
      <c r="D1141" s="122"/>
      <c r="E1141" s="552" t="s">
        <v>93</v>
      </c>
      <c r="F1141" s="53" t="s">
        <v>189</v>
      </c>
    </row>
    <row r="1142" spans="1:6" x14ac:dyDescent="0.2">
      <c r="A1142" s="40" t="str">
        <f t="shared" si="35"/>
        <v/>
      </c>
      <c r="B1142" s="124"/>
      <c r="C1142" s="125"/>
      <c r="D1142" s="122"/>
      <c r="E1142" s="552" t="s">
        <v>93</v>
      </c>
      <c r="F1142" s="53" t="s">
        <v>190</v>
      </c>
    </row>
    <row r="1143" spans="1:6" x14ac:dyDescent="0.2">
      <c r="A1143" s="40" t="str">
        <f t="shared" si="35"/>
        <v/>
      </c>
      <c r="B1143" s="124"/>
      <c r="C1143" s="125"/>
      <c r="D1143" s="122"/>
      <c r="E1143" s="552" t="s">
        <v>93</v>
      </c>
      <c r="F1143" s="53" t="s">
        <v>191</v>
      </c>
    </row>
    <row r="1144" spans="1:6" x14ac:dyDescent="0.2">
      <c r="A1144" s="40" t="str">
        <f t="shared" si="35"/>
        <v/>
      </c>
      <c r="B1144" s="124"/>
      <c r="C1144" s="125"/>
      <c r="D1144" s="122"/>
      <c r="E1144" s="552" t="s">
        <v>93</v>
      </c>
      <c r="F1144" s="53" t="s">
        <v>192</v>
      </c>
    </row>
    <row r="1145" spans="1:6" x14ac:dyDescent="0.2">
      <c r="A1145" s="40" t="str">
        <f t="shared" si="35"/>
        <v/>
      </c>
      <c r="B1145" s="124"/>
      <c r="C1145" s="125"/>
      <c r="D1145" s="122"/>
      <c r="E1145" s="552" t="s">
        <v>93</v>
      </c>
      <c r="F1145" s="53" t="s">
        <v>193</v>
      </c>
    </row>
    <row r="1146" spans="1:6" x14ac:dyDescent="0.2">
      <c r="A1146" s="40" t="str">
        <f t="shared" si="35"/>
        <v/>
      </c>
      <c r="B1146" s="124"/>
      <c r="C1146" s="125"/>
      <c r="D1146" s="122"/>
      <c r="E1146" s="552" t="s">
        <v>93</v>
      </c>
      <c r="F1146" s="53" t="s">
        <v>194</v>
      </c>
    </row>
    <row r="1147" spans="1:6" x14ac:dyDescent="0.2">
      <c r="A1147" s="40" t="str">
        <f t="shared" si="35"/>
        <v/>
      </c>
      <c r="B1147" s="124"/>
      <c r="C1147" s="125"/>
      <c r="D1147" s="122"/>
      <c r="E1147" s="552" t="s">
        <v>93</v>
      </c>
      <c r="F1147" s="53" t="s">
        <v>195</v>
      </c>
    </row>
    <row r="1148" spans="1:6" x14ac:dyDescent="0.2">
      <c r="A1148" s="40" t="str">
        <f t="shared" si="35"/>
        <v/>
      </c>
      <c r="B1148" s="550"/>
      <c r="C1148" s="551"/>
      <c r="D1148" s="122"/>
      <c r="E1148" s="552"/>
      <c r="F1148" s="53" t="s">
        <v>244</v>
      </c>
    </row>
    <row r="1149" spans="1:6" x14ac:dyDescent="0.2">
      <c r="A1149" s="40" t="str">
        <f t="shared" si="35"/>
        <v/>
      </c>
      <c r="B1149" s="550"/>
      <c r="C1149" s="551"/>
      <c r="D1149" s="122"/>
      <c r="E1149" s="552"/>
      <c r="F1149" s="53" t="s">
        <v>245</v>
      </c>
    </row>
    <row r="1150" spans="1:6" x14ac:dyDescent="0.2">
      <c r="A1150" s="40" t="str">
        <f t="shared" si="35"/>
        <v/>
      </c>
      <c r="B1150" s="550"/>
      <c r="C1150" s="551"/>
      <c r="D1150" s="122"/>
      <c r="E1150" s="552"/>
      <c r="F1150" s="53" t="s">
        <v>248</v>
      </c>
    </row>
    <row r="1151" spans="1:6" x14ac:dyDescent="0.2">
      <c r="A1151" s="40" t="str">
        <f t="shared" si="35"/>
        <v/>
      </c>
      <c r="B1151" s="550"/>
      <c r="C1151" s="551"/>
      <c r="D1151" s="122"/>
      <c r="E1151" s="552"/>
      <c r="F1151" s="53"/>
    </row>
    <row r="1152" spans="1:6" ht="15" thickBot="1" x14ac:dyDescent="0.25">
      <c r="A1152" s="41" t="str">
        <f t="shared" si="35"/>
        <v>jj-</v>
      </c>
      <c r="B1152" s="555" t="s">
        <v>1</v>
      </c>
      <c r="C1152" s="556" t="s">
        <v>1</v>
      </c>
      <c r="D1152" s="900"/>
      <c r="E1152" s="557" t="s">
        <v>147</v>
      </c>
      <c r="F1152" s="54"/>
    </row>
    <row r="1153" spans="1:6" x14ac:dyDescent="0.2">
      <c r="A1153" s="38"/>
      <c r="B1153" s="36"/>
      <c r="C1153" s="55"/>
      <c r="D1153" s="36"/>
      <c r="E1153" s="36"/>
      <c r="F1153" s="54"/>
    </row>
    <row r="1154" spans="1:6" ht="15" thickBot="1" x14ac:dyDescent="0.25">
      <c r="A1154" s="38"/>
      <c r="B1154" s="36"/>
      <c r="C1154" s="56"/>
      <c r="D1154" s="36"/>
      <c r="E1154" s="36"/>
      <c r="F1154" s="54"/>
    </row>
    <row r="1155" spans="1:6" x14ac:dyDescent="0.2">
      <c r="A1155" s="1824" t="s">
        <v>0</v>
      </c>
      <c r="B1155" s="1825"/>
      <c r="C1155" s="35" t="str">
        <f>IF(ISBLANK(List!$F$43),"",List!$F$43)</f>
        <v>-</v>
      </c>
      <c r="D1155" s="38" t="str">
        <f>IF(ISBLANK(List!$H$43),"",List!$H$43)</f>
        <v>kk</v>
      </c>
      <c r="E1155" s="44"/>
      <c r="F1155" s="45" t="s">
        <v>505</v>
      </c>
    </row>
    <row r="1156" spans="1:6" ht="15" thickBot="1" x14ac:dyDescent="0.25">
      <c r="A1156" s="1826" t="s">
        <v>508</v>
      </c>
      <c r="B1156" s="1827"/>
      <c r="C1156" s="46" t="str">
        <f>IF(ISBLANK(List!$G$43),"",List!$G$43)</f>
        <v>-</v>
      </c>
      <c r="D1156" s="39"/>
      <c r="E1156" s="38"/>
      <c r="F1156" s="47"/>
    </row>
    <row r="1157" spans="1:6" ht="15" thickBot="1" x14ac:dyDescent="0.25">
      <c r="A1157" s="48" t="s">
        <v>463</v>
      </c>
      <c r="B1157" s="49" t="s">
        <v>464</v>
      </c>
      <c r="C1157" s="50" t="s">
        <v>465</v>
      </c>
      <c r="D1157" s="49" t="s">
        <v>466</v>
      </c>
      <c r="E1157" s="51" t="s">
        <v>467</v>
      </c>
      <c r="F1157" s="44"/>
    </row>
    <row r="1158" spans="1:6" x14ac:dyDescent="0.2">
      <c r="A1158" s="60" t="str">
        <f>IF(B1158="","",$D$1155&amp;B1158)</f>
        <v/>
      </c>
      <c r="B1158" s="124"/>
      <c r="C1158" s="125"/>
      <c r="D1158" s="122"/>
      <c r="E1158" s="123" t="s">
        <v>13</v>
      </c>
      <c r="F1158" s="53" t="s">
        <v>174</v>
      </c>
    </row>
    <row r="1159" spans="1:6" x14ac:dyDescent="0.2">
      <c r="A1159" s="40" t="str">
        <f>IF(B1159="","",$D$1155&amp;B1159)</f>
        <v/>
      </c>
      <c r="B1159" s="124"/>
      <c r="C1159" s="125"/>
      <c r="D1159" s="122"/>
      <c r="E1159" s="123" t="s">
        <v>13</v>
      </c>
      <c r="F1159" s="53" t="s">
        <v>175</v>
      </c>
    </row>
    <row r="1160" spans="1:6" x14ac:dyDescent="0.2">
      <c r="A1160" s="40" t="str">
        <f t="shared" ref="A1160:A1183" si="36">IF(B1160="","",$D$1155&amp;B1160)</f>
        <v/>
      </c>
      <c r="B1160" s="124"/>
      <c r="C1160" s="125"/>
      <c r="D1160" s="122" t="s">
        <v>1160</v>
      </c>
      <c r="E1160" s="123" t="s">
        <v>92</v>
      </c>
      <c r="F1160" s="53" t="s">
        <v>176</v>
      </c>
    </row>
    <row r="1161" spans="1:6" x14ac:dyDescent="0.2">
      <c r="A1161" s="40" t="str">
        <f t="shared" si="36"/>
        <v/>
      </c>
      <c r="B1161" s="124"/>
      <c r="C1161" s="125"/>
      <c r="D1161" s="122" t="s">
        <v>1159</v>
      </c>
      <c r="E1161" s="123" t="s">
        <v>92</v>
      </c>
      <c r="F1161" s="53" t="s">
        <v>177</v>
      </c>
    </row>
    <row r="1162" spans="1:6" x14ac:dyDescent="0.2">
      <c r="A1162" s="40" t="str">
        <f t="shared" si="36"/>
        <v/>
      </c>
      <c r="B1162" s="124"/>
      <c r="C1162" s="125"/>
      <c r="D1162" s="122" t="s">
        <v>1159</v>
      </c>
      <c r="E1162" s="123" t="s">
        <v>92</v>
      </c>
      <c r="F1162" s="53" t="s">
        <v>178</v>
      </c>
    </row>
    <row r="1163" spans="1:6" x14ac:dyDescent="0.2">
      <c r="A1163" s="40" t="str">
        <f t="shared" si="36"/>
        <v/>
      </c>
      <c r="B1163" s="124"/>
      <c r="C1163" s="125"/>
      <c r="D1163" s="122"/>
      <c r="E1163" s="123" t="s">
        <v>92</v>
      </c>
      <c r="F1163" s="53" t="s">
        <v>179</v>
      </c>
    </row>
    <row r="1164" spans="1:6" x14ac:dyDescent="0.2">
      <c r="A1164" s="40" t="str">
        <f t="shared" si="36"/>
        <v/>
      </c>
      <c r="B1164" s="124"/>
      <c r="C1164" s="125"/>
      <c r="D1164" s="122"/>
      <c r="E1164" s="123" t="s">
        <v>92</v>
      </c>
      <c r="F1164" s="53" t="s">
        <v>180</v>
      </c>
    </row>
    <row r="1165" spans="1:6" x14ac:dyDescent="0.2">
      <c r="A1165" s="40" t="str">
        <f t="shared" si="36"/>
        <v/>
      </c>
      <c r="B1165" s="124"/>
      <c r="C1165" s="125"/>
      <c r="D1165" s="122"/>
      <c r="E1165" s="123" t="s">
        <v>92</v>
      </c>
      <c r="F1165" s="53" t="s">
        <v>181</v>
      </c>
    </row>
    <row r="1166" spans="1:6" x14ac:dyDescent="0.2">
      <c r="A1166" s="40" t="str">
        <f t="shared" si="36"/>
        <v/>
      </c>
      <c r="B1166" s="124"/>
      <c r="C1166" s="125"/>
      <c r="D1166" s="122"/>
      <c r="E1166" s="123" t="s">
        <v>92</v>
      </c>
      <c r="F1166" s="53" t="s">
        <v>182</v>
      </c>
    </row>
    <row r="1167" spans="1:6" x14ac:dyDescent="0.2">
      <c r="A1167" s="40" t="str">
        <f t="shared" si="36"/>
        <v/>
      </c>
      <c r="B1167" s="124"/>
      <c r="C1167" s="125"/>
      <c r="D1167" s="122"/>
      <c r="E1167" s="123" t="s">
        <v>92</v>
      </c>
      <c r="F1167" s="53" t="s">
        <v>183</v>
      </c>
    </row>
    <row r="1168" spans="1:6" x14ac:dyDescent="0.2">
      <c r="A1168" s="40" t="str">
        <f t="shared" si="36"/>
        <v/>
      </c>
      <c r="B1168" s="124"/>
      <c r="C1168" s="125"/>
      <c r="D1168" s="122"/>
      <c r="E1168" s="123" t="s">
        <v>93</v>
      </c>
      <c r="F1168" s="53" t="s">
        <v>184</v>
      </c>
    </row>
    <row r="1169" spans="1:6" x14ac:dyDescent="0.2">
      <c r="A1169" s="40" t="str">
        <f t="shared" si="36"/>
        <v/>
      </c>
      <c r="B1169" s="124"/>
      <c r="C1169" s="125"/>
      <c r="D1169" s="122"/>
      <c r="E1169" s="552" t="s">
        <v>93</v>
      </c>
      <c r="F1169" s="53" t="s">
        <v>185</v>
      </c>
    </row>
    <row r="1170" spans="1:6" x14ac:dyDescent="0.2">
      <c r="A1170" s="40" t="str">
        <f t="shared" si="36"/>
        <v/>
      </c>
      <c r="B1170" s="124"/>
      <c r="C1170" s="125"/>
      <c r="D1170" s="122"/>
      <c r="E1170" s="552" t="s">
        <v>93</v>
      </c>
      <c r="F1170" s="53" t="s">
        <v>186</v>
      </c>
    </row>
    <row r="1171" spans="1:6" x14ac:dyDescent="0.2">
      <c r="A1171" s="40" t="str">
        <f t="shared" si="36"/>
        <v/>
      </c>
      <c r="B1171" s="124"/>
      <c r="C1171" s="125"/>
      <c r="D1171" s="122"/>
      <c r="E1171" s="552" t="s">
        <v>93</v>
      </c>
      <c r="F1171" s="53" t="s">
        <v>187</v>
      </c>
    </row>
    <row r="1172" spans="1:6" x14ac:dyDescent="0.2">
      <c r="A1172" s="40" t="str">
        <f t="shared" si="36"/>
        <v/>
      </c>
      <c r="B1172" s="124"/>
      <c r="C1172" s="125"/>
      <c r="D1172" s="122"/>
      <c r="E1172" s="552" t="s">
        <v>93</v>
      </c>
      <c r="F1172" s="53" t="s">
        <v>188</v>
      </c>
    </row>
    <row r="1173" spans="1:6" x14ac:dyDescent="0.2">
      <c r="A1173" s="40" t="str">
        <f t="shared" si="36"/>
        <v/>
      </c>
      <c r="B1173" s="124"/>
      <c r="C1173" s="125"/>
      <c r="D1173" s="122"/>
      <c r="E1173" s="552" t="s">
        <v>93</v>
      </c>
      <c r="F1173" s="53" t="s">
        <v>189</v>
      </c>
    </row>
    <row r="1174" spans="1:6" x14ac:dyDescent="0.2">
      <c r="A1174" s="40" t="str">
        <f t="shared" si="36"/>
        <v/>
      </c>
      <c r="B1174" s="124"/>
      <c r="C1174" s="125"/>
      <c r="D1174" s="122"/>
      <c r="E1174" s="552" t="s">
        <v>93</v>
      </c>
      <c r="F1174" s="53" t="s">
        <v>190</v>
      </c>
    </row>
    <row r="1175" spans="1:6" x14ac:dyDescent="0.2">
      <c r="A1175" s="40" t="str">
        <f t="shared" si="36"/>
        <v/>
      </c>
      <c r="B1175" s="124"/>
      <c r="C1175" s="125"/>
      <c r="D1175" s="122"/>
      <c r="E1175" s="552" t="s">
        <v>93</v>
      </c>
      <c r="F1175" s="53" t="s">
        <v>191</v>
      </c>
    </row>
    <row r="1176" spans="1:6" x14ac:dyDescent="0.2">
      <c r="A1176" s="40" t="str">
        <f t="shared" si="36"/>
        <v/>
      </c>
      <c r="B1176" s="124"/>
      <c r="C1176" s="125"/>
      <c r="D1176" s="122"/>
      <c r="E1176" s="552" t="s">
        <v>93</v>
      </c>
      <c r="F1176" s="53" t="s">
        <v>192</v>
      </c>
    </row>
    <row r="1177" spans="1:6" x14ac:dyDescent="0.2">
      <c r="A1177" s="40" t="str">
        <f t="shared" si="36"/>
        <v/>
      </c>
      <c r="B1177" s="124"/>
      <c r="C1177" s="125"/>
      <c r="D1177" s="122"/>
      <c r="E1177" s="552" t="s">
        <v>93</v>
      </c>
      <c r="F1177" s="53" t="s">
        <v>193</v>
      </c>
    </row>
    <row r="1178" spans="1:6" x14ac:dyDescent="0.2">
      <c r="A1178" s="40" t="str">
        <f t="shared" si="36"/>
        <v/>
      </c>
      <c r="B1178" s="124"/>
      <c r="C1178" s="125"/>
      <c r="D1178" s="122"/>
      <c r="E1178" s="552" t="s">
        <v>93</v>
      </c>
      <c r="F1178" s="53" t="s">
        <v>194</v>
      </c>
    </row>
    <row r="1179" spans="1:6" x14ac:dyDescent="0.2">
      <c r="A1179" s="40" t="str">
        <f t="shared" si="36"/>
        <v/>
      </c>
      <c r="B1179" s="124"/>
      <c r="C1179" s="125"/>
      <c r="D1179" s="122"/>
      <c r="E1179" s="552" t="s">
        <v>93</v>
      </c>
      <c r="F1179" s="53" t="s">
        <v>195</v>
      </c>
    </row>
    <row r="1180" spans="1:6" x14ac:dyDescent="0.2">
      <c r="A1180" s="40" t="str">
        <f t="shared" si="36"/>
        <v/>
      </c>
      <c r="B1180" s="550"/>
      <c r="C1180" s="551"/>
      <c r="D1180" s="122"/>
      <c r="E1180" s="552"/>
      <c r="F1180" s="53" t="s">
        <v>244</v>
      </c>
    </row>
    <row r="1181" spans="1:6" x14ac:dyDescent="0.2">
      <c r="A1181" s="40" t="str">
        <f t="shared" si="36"/>
        <v/>
      </c>
      <c r="B1181" s="550"/>
      <c r="C1181" s="551"/>
      <c r="D1181" s="122"/>
      <c r="E1181" s="552"/>
      <c r="F1181" s="53" t="s">
        <v>245</v>
      </c>
    </row>
    <row r="1182" spans="1:6" x14ac:dyDescent="0.2">
      <c r="A1182" s="40" t="str">
        <f t="shared" si="36"/>
        <v/>
      </c>
      <c r="B1182" s="550"/>
      <c r="C1182" s="551"/>
      <c r="D1182" s="122"/>
      <c r="E1182" s="552"/>
      <c r="F1182" s="53" t="s">
        <v>248</v>
      </c>
    </row>
    <row r="1183" spans="1:6" x14ac:dyDescent="0.2">
      <c r="A1183" s="40" t="str">
        <f t="shared" si="36"/>
        <v/>
      </c>
      <c r="B1183" s="550"/>
      <c r="C1183" s="551"/>
      <c r="D1183" s="122"/>
      <c r="E1183" s="552"/>
      <c r="F1183" s="53"/>
    </row>
    <row r="1184" spans="1:6" ht="15" thickBot="1" x14ac:dyDescent="0.25">
      <c r="A1184" s="41" t="str">
        <f>IF(B1184="","",$D$1155&amp;B1184)</f>
        <v>kk-</v>
      </c>
      <c r="B1184" s="555" t="s">
        <v>1</v>
      </c>
      <c r="C1184" s="556" t="s">
        <v>1</v>
      </c>
      <c r="D1184" s="900"/>
      <c r="E1184" s="557" t="s">
        <v>147</v>
      </c>
      <c r="F1184" s="54"/>
    </row>
    <row r="1185" spans="1:6" x14ac:dyDescent="0.2">
      <c r="A1185" s="38"/>
      <c r="B1185" s="36"/>
      <c r="C1185" s="55"/>
      <c r="D1185" s="36"/>
      <c r="E1185" s="36"/>
      <c r="F1185" s="54"/>
    </row>
    <row r="1186" spans="1:6" ht="15" thickBot="1" x14ac:dyDescent="0.25">
      <c r="A1186" s="38"/>
      <c r="B1186" s="36"/>
      <c r="C1186" s="56"/>
      <c r="D1186" s="36"/>
      <c r="E1186" s="36"/>
      <c r="F1186" s="54"/>
    </row>
    <row r="1187" spans="1:6" x14ac:dyDescent="0.2">
      <c r="A1187" s="1824" t="s">
        <v>0</v>
      </c>
      <c r="B1187" s="1825"/>
      <c r="C1187" s="35" t="str">
        <f>IF(ISBLANK(List!$F$44),"",List!$F$44)</f>
        <v>-</v>
      </c>
      <c r="D1187" s="38" t="str">
        <f>IF(ISBLANK(List!$H$44),"",List!$H$44)</f>
        <v>ll</v>
      </c>
      <c r="E1187" s="44"/>
      <c r="F1187" s="45" t="s">
        <v>506</v>
      </c>
    </row>
    <row r="1188" spans="1:6" ht="15" thickBot="1" x14ac:dyDescent="0.25">
      <c r="A1188" s="1826" t="s">
        <v>508</v>
      </c>
      <c r="B1188" s="1827"/>
      <c r="C1188" s="46" t="str">
        <f>IF(ISBLANK(List!$G$44),"",List!$G$44)</f>
        <v>-</v>
      </c>
      <c r="D1188" s="39"/>
      <c r="E1188" s="38"/>
      <c r="F1188" s="47"/>
    </row>
    <row r="1189" spans="1:6" ht="15" thickBot="1" x14ac:dyDescent="0.25">
      <c r="A1189" s="48" t="s">
        <v>463</v>
      </c>
      <c r="B1189" s="49" t="s">
        <v>464</v>
      </c>
      <c r="C1189" s="50" t="s">
        <v>465</v>
      </c>
      <c r="D1189" s="49" t="s">
        <v>466</v>
      </c>
      <c r="E1189" s="51" t="s">
        <v>467</v>
      </c>
      <c r="F1189" s="44"/>
    </row>
    <row r="1190" spans="1:6" x14ac:dyDescent="0.2">
      <c r="A1190" s="60" t="str">
        <f>IF(B1190="","",$D$1187&amp;B1190)</f>
        <v/>
      </c>
      <c r="B1190" s="124"/>
      <c r="C1190" s="125"/>
      <c r="D1190" s="122"/>
      <c r="E1190" s="123" t="s">
        <v>13</v>
      </c>
      <c r="F1190" s="53" t="s">
        <v>174</v>
      </c>
    </row>
    <row r="1191" spans="1:6" x14ac:dyDescent="0.2">
      <c r="A1191" s="40" t="str">
        <f>IF(B1191="","",$D$1187&amp;B1191)</f>
        <v/>
      </c>
      <c r="B1191" s="124"/>
      <c r="C1191" s="125"/>
      <c r="D1191" s="122"/>
      <c r="E1191" s="123" t="s">
        <v>13</v>
      </c>
      <c r="F1191" s="53" t="s">
        <v>175</v>
      </c>
    </row>
    <row r="1192" spans="1:6" x14ac:dyDescent="0.2">
      <c r="A1192" s="40" t="str">
        <f t="shared" ref="A1192:A1216" si="37">IF(B1192="","",$D$1187&amp;B1192)</f>
        <v/>
      </c>
      <c r="B1192" s="124"/>
      <c r="C1192" s="125"/>
      <c r="D1192" s="122" t="s">
        <v>1160</v>
      </c>
      <c r="E1192" s="123" t="s">
        <v>92</v>
      </c>
      <c r="F1192" s="53" t="s">
        <v>176</v>
      </c>
    </row>
    <row r="1193" spans="1:6" x14ac:dyDescent="0.2">
      <c r="A1193" s="40" t="str">
        <f t="shared" si="37"/>
        <v/>
      </c>
      <c r="B1193" s="124"/>
      <c r="C1193" s="125"/>
      <c r="D1193" s="122" t="s">
        <v>1159</v>
      </c>
      <c r="E1193" s="123" t="s">
        <v>92</v>
      </c>
      <c r="F1193" s="53" t="s">
        <v>177</v>
      </c>
    </row>
    <row r="1194" spans="1:6" x14ac:dyDescent="0.2">
      <c r="A1194" s="40" t="str">
        <f t="shared" si="37"/>
        <v/>
      </c>
      <c r="B1194" s="124"/>
      <c r="C1194" s="125"/>
      <c r="D1194" s="122" t="s">
        <v>1159</v>
      </c>
      <c r="E1194" s="123" t="s">
        <v>92</v>
      </c>
      <c r="F1194" s="53" t="s">
        <v>178</v>
      </c>
    </row>
    <row r="1195" spans="1:6" x14ac:dyDescent="0.2">
      <c r="A1195" s="40" t="str">
        <f t="shared" si="37"/>
        <v/>
      </c>
      <c r="B1195" s="124"/>
      <c r="C1195" s="125"/>
      <c r="D1195" s="122"/>
      <c r="E1195" s="123" t="s">
        <v>92</v>
      </c>
      <c r="F1195" s="53" t="s">
        <v>179</v>
      </c>
    </row>
    <row r="1196" spans="1:6" x14ac:dyDescent="0.2">
      <c r="A1196" s="40" t="str">
        <f t="shared" si="37"/>
        <v/>
      </c>
      <c r="B1196" s="124"/>
      <c r="C1196" s="125"/>
      <c r="D1196" s="122"/>
      <c r="E1196" s="123" t="s">
        <v>92</v>
      </c>
      <c r="F1196" s="53" t="s">
        <v>180</v>
      </c>
    </row>
    <row r="1197" spans="1:6" x14ac:dyDescent="0.2">
      <c r="A1197" s="40" t="str">
        <f t="shared" si="37"/>
        <v/>
      </c>
      <c r="B1197" s="124"/>
      <c r="C1197" s="125"/>
      <c r="D1197" s="122"/>
      <c r="E1197" s="123" t="s">
        <v>92</v>
      </c>
      <c r="F1197" s="53" t="s">
        <v>181</v>
      </c>
    </row>
    <row r="1198" spans="1:6" x14ac:dyDescent="0.2">
      <c r="A1198" s="40" t="str">
        <f t="shared" si="37"/>
        <v/>
      </c>
      <c r="B1198" s="124"/>
      <c r="C1198" s="125"/>
      <c r="D1198" s="122"/>
      <c r="E1198" s="123" t="s">
        <v>92</v>
      </c>
      <c r="F1198" s="53" t="s">
        <v>182</v>
      </c>
    </row>
    <row r="1199" spans="1:6" x14ac:dyDescent="0.2">
      <c r="A1199" s="40" t="str">
        <f t="shared" si="37"/>
        <v/>
      </c>
      <c r="B1199" s="124"/>
      <c r="C1199" s="125"/>
      <c r="D1199" s="122"/>
      <c r="E1199" s="123" t="s">
        <v>92</v>
      </c>
      <c r="F1199" s="53" t="s">
        <v>183</v>
      </c>
    </row>
    <row r="1200" spans="1:6" x14ac:dyDescent="0.2">
      <c r="A1200" s="40" t="str">
        <f t="shared" si="37"/>
        <v/>
      </c>
      <c r="B1200" s="124"/>
      <c r="C1200" s="125"/>
      <c r="D1200" s="122"/>
      <c r="E1200" s="123" t="s">
        <v>93</v>
      </c>
      <c r="F1200" s="53" t="s">
        <v>184</v>
      </c>
    </row>
    <row r="1201" spans="1:6" x14ac:dyDescent="0.2">
      <c r="A1201" s="40" t="str">
        <f t="shared" si="37"/>
        <v/>
      </c>
      <c r="B1201" s="124"/>
      <c r="C1201" s="125"/>
      <c r="D1201" s="122"/>
      <c r="E1201" s="552" t="s">
        <v>93</v>
      </c>
      <c r="F1201" s="53" t="s">
        <v>185</v>
      </c>
    </row>
    <row r="1202" spans="1:6" x14ac:dyDescent="0.2">
      <c r="A1202" s="40" t="str">
        <f t="shared" si="37"/>
        <v/>
      </c>
      <c r="B1202" s="124"/>
      <c r="C1202" s="125"/>
      <c r="D1202" s="122"/>
      <c r="E1202" s="552" t="s">
        <v>93</v>
      </c>
      <c r="F1202" s="53" t="s">
        <v>186</v>
      </c>
    </row>
    <row r="1203" spans="1:6" x14ac:dyDescent="0.2">
      <c r="A1203" s="40" t="str">
        <f t="shared" si="37"/>
        <v/>
      </c>
      <c r="B1203" s="124"/>
      <c r="C1203" s="125"/>
      <c r="D1203" s="122"/>
      <c r="E1203" s="552" t="s">
        <v>93</v>
      </c>
      <c r="F1203" s="53" t="s">
        <v>187</v>
      </c>
    </row>
    <row r="1204" spans="1:6" x14ac:dyDescent="0.2">
      <c r="A1204" s="40" t="str">
        <f t="shared" si="37"/>
        <v/>
      </c>
      <c r="B1204" s="124"/>
      <c r="C1204" s="125"/>
      <c r="D1204" s="122"/>
      <c r="E1204" s="552" t="s">
        <v>93</v>
      </c>
      <c r="F1204" s="53" t="s">
        <v>188</v>
      </c>
    </row>
    <row r="1205" spans="1:6" x14ac:dyDescent="0.2">
      <c r="A1205" s="40" t="str">
        <f t="shared" si="37"/>
        <v/>
      </c>
      <c r="B1205" s="124"/>
      <c r="C1205" s="125"/>
      <c r="D1205" s="122"/>
      <c r="E1205" s="552" t="s">
        <v>93</v>
      </c>
      <c r="F1205" s="53" t="s">
        <v>189</v>
      </c>
    </row>
    <row r="1206" spans="1:6" x14ac:dyDescent="0.2">
      <c r="A1206" s="40" t="str">
        <f t="shared" si="37"/>
        <v/>
      </c>
      <c r="B1206" s="124"/>
      <c r="C1206" s="125"/>
      <c r="D1206" s="122"/>
      <c r="E1206" s="552" t="s">
        <v>93</v>
      </c>
      <c r="F1206" s="53" t="s">
        <v>190</v>
      </c>
    </row>
    <row r="1207" spans="1:6" x14ac:dyDescent="0.2">
      <c r="A1207" s="40" t="str">
        <f t="shared" si="37"/>
        <v/>
      </c>
      <c r="B1207" s="124"/>
      <c r="C1207" s="125"/>
      <c r="D1207" s="122"/>
      <c r="E1207" s="552" t="s">
        <v>93</v>
      </c>
      <c r="F1207" s="53" t="s">
        <v>191</v>
      </c>
    </row>
    <row r="1208" spans="1:6" x14ac:dyDescent="0.2">
      <c r="A1208" s="40" t="str">
        <f t="shared" si="37"/>
        <v/>
      </c>
      <c r="B1208" s="124"/>
      <c r="C1208" s="125"/>
      <c r="D1208" s="122"/>
      <c r="E1208" s="552" t="s">
        <v>93</v>
      </c>
      <c r="F1208" s="53" t="s">
        <v>192</v>
      </c>
    </row>
    <row r="1209" spans="1:6" x14ac:dyDescent="0.2">
      <c r="A1209" s="40" t="str">
        <f t="shared" si="37"/>
        <v/>
      </c>
      <c r="B1209" s="124"/>
      <c r="C1209" s="125"/>
      <c r="D1209" s="122"/>
      <c r="E1209" s="552" t="s">
        <v>93</v>
      </c>
      <c r="F1209" s="53" t="s">
        <v>193</v>
      </c>
    </row>
    <row r="1210" spans="1:6" x14ac:dyDescent="0.2">
      <c r="A1210" s="40" t="str">
        <f t="shared" si="37"/>
        <v/>
      </c>
      <c r="B1210" s="124"/>
      <c r="C1210" s="125"/>
      <c r="D1210" s="122"/>
      <c r="E1210" s="552" t="s">
        <v>93</v>
      </c>
      <c r="F1210" s="53" t="s">
        <v>194</v>
      </c>
    </row>
    <row r="1211" spans="1:6" x14ac:dyDescent="0.2">
      <c r="A1211" s="40" t="str">
        <f t="shared" si="37"/>
        <v/>
      </c>
      <c r="B1211" s="124"/>
      <c r="C1211" s="125"/>
      <c r="D1211" s="122"/>
      <c r="E1211" s="552" t="s">
        <v>93</v>
      </c>
      <c r="F1211" s="53" t="s">
        <v>195</v>
      </c>
    </row>
    <row r="1212" spans="1:6" x14ac:dyDescent="0.2">
      <c r="A1212" s="40" t="str">
        <f t="shared" si="37"/>
        <v/>
      </c>
      <c r="B1212" s="550"/>
      <c r="C1212" s="551"/>
      <c r="D1212" s="122"/>
      <c r="E1212" s="552"/>
      <c r="F1212" s="53" t="s">
        <v>244</v>
      </c>
    </row>
    <row r="1213" spans="1:6" x14ac:dyDescent="0.2">
      <c r="A1213" s="40" t="str">
        <f t="shared" si="37"/>
        <v/>
      </c>
      <c r="B1213" s="550"/>
      <c r="C1213" s="551"/>
      <c r="D1213" s="122"/>
      <c r="E1213" s="552"/>
      <c r="F1213" s="53" t="s">
        <v>245</v>
      </c>
    </row>
    <row r="1214" spans="1:6" x14ac:dyDescent="0.2">
      <c r="A1214" s="40" t="str">
        <f t="shared" si="37"/>
        <v/>
      </c>
      <c r="B1214" s="550"/>
      <c r="C1214" s="551"/>
      <c r="D1214" s="122"/>
      <c r="E1214" s="552"/>
      <c r="F1214" s="53" t="s">
        <v>248</v>
      </c>
    </row>
    <row r="1215" spans="1:6" x14ac:dyDescent="0.2">
      <c r="A1215" s="40" t="str">
        <f t="shared" si="37"/>
        <v/>
      </c>
      <c r="B1215" s="550"/>
      <c r="C1215" s="551"/>
      <c r="D1215" s="122"/>
      <c r="E1215" s="552"/>
      <c r="F1215" s="53"/>
    </row>
    <row r="1216" spans="1:6" ht="15" thickBot="1" x14ac:dyDescent="0.25">
      <c r="A1216" s="41" t="str">
        <f t="shared" si="37"/>
        <v>ll-</v>
      </c>
      <c r="B1216" s="555" t="s">
        <v>1</v>
      </c>
      <c r="C1216" s="556" t="s">
        <v>1</v>
      </c>
      <c r="D1216" s="900"/>
      <c r="E1216" s="557" t="s">
        <v>147</v>
      </c>
      <c r="F1216" s="54"/>
    </row>
    <row r="1217" spans="1:6" x14ac:dyDescent="0.2">
      <c r="A1217" s="38"/>
      <c r="B1217" s="36"/>
      <c r="C1217" s="55"/>
      <c r="D1217" s="36"/>
      <c r="E1217" s="36"/>
      <c r="F1217" s="54"/>
    </row>
    <row r="1218" spans="1:6" ht="15" thickBot="1" x14ac:dyDescent="0.25">
      <c r="A1218" s="38"/>
      <c r="B1218" s="36"/>
      <c r="C1218" s="56"/>
      <c r="D1218" s="36"/>
      <c r="E1218" s="36"/>
      <c r="F1218" s="54"/>
    </row>
    <row r="1219" spans="1:6" x14ac:dyDescent="0.2">
      <c r="A1219" s="1824" t="s">
        <v>0</v>
      </c>
      <c r="B1219" s="1825"/>
      <c r="C1219" s="35" t="str">
        <f>IF(ISBLANK(List!$F$45),"",List!$F$45)</f>
        <v/>
      </c>
      <c r="D1219" s="38" t="str">
        <f>IF(ISBLANK(List!$H$45),"",List!$H$45)</f>
        <v>mm</v>
      </c>
      <c r="E1219" s="44"/>
      <c r="F1219" s="45" t="s">
        <v>507</v>
      </c>
    </row>
    <row r="1220" spans="1:6" ht="15" thickBot="1" x14ac:dyDescent="0.25">
      <c r="A1220" s="1826" t="s">
        <v>508</v>
      </c>
      <c r="B1220" s="1827"/>
      <c r="C1220" s="46" t="str">
        <f>IF(ISBLANK(List!$G$45),"",List!$G$45)</f>
        <v/>
      </c>
      <c r="D1220" s="39"/>
      <c r="E1220" s="38"/>
      <c r="F1220" s="47"/>
    </row>
    <row r="1221" spans="1:6" ht="15" thickBot="1" x14ac:dyDescent="0.25">
      <c r="A1221" s="48" t="s">
        <v>463</v>
      </c>
      <c r="B1221" s="49" t="s">
        <v>464</v>
      </c>
      <c r="C1221" s="50" t="s">
        <v>465</v>
      </c>
      <c r="D1221" s="49" t="s">
        <v>466</v>
      </c>
      <c r="E1221" s="51" t="s">
        <v>467</v>
      </c>
      <c r="F1221" s="44"/>
    </row>
    <row r="1222" spans="1:6" x14ac:dyDescent="0.2">
      <c r="A1222" s="60" t="str">
        <f>IF(B1222="","",$D$1219&amp;B1222)</f>
        <v/>
      </c>
      <c r="B1222" s="124"/>
      <c r="C1222" s="125"/>
      <c r="D1222" s="122"/>
      <c r="E1222" s="123" t="s">
        <v>13</v>
      </c>
      <c r="F1222" s="53" t="s">
        <v>174</v>
      </c>
    </row>
    <row r="1223" spans="1:6" x14ac:dyDescent="0.2">
      <c r="A1223" s="40" t="str">
        <f>IF(B1223="","",$D$1219&amp;B1223)</f>
        <v/>
      </c>
      <c r="B1223" s="124"/>
      <c r="C1223" s="125"/>
      <c r="D1223" s="122"/>
      <c r="E1223" s="123" t="s">
        <v>13</v>
      </c>
      <c r="F1223" s="53" t="s">
        <v>175</v>
      </c>
    </row>
    <row r="1224" spans="1:6" x14ac:dyDescent="0.2">
      <c r="A1224" s="40" t="str">
        <f t="shared" ref="A1224:A1246" si="38">IF(B1224="","",$D$1219&amp;B1224)</f>
        <v/>
      </c>
      <c r="B1224" s="124"/>
      <c r="C1224" s="125"/>
      <c r="D1224" s="122" t="s">
        <v>1160</v>
      </c>
      <c r="E1224" s="123" t="s">
        <v>92</v>
      </c>
      <c r="F1224" s="53" t="s">
        <v>176</v>
      </c>
    </row>
    <row r="1225" spans="1:6" x14ac:dyDescent="0.2">
      <c r="A1225" s="40" t="str">
        <f t="shared" si="38"/>
        <v/>
      </c>
      <c r="B1225" s="124"/>
      <c r="C1225" s="125"/>
      <c r="D1225" s="122" t="s">
        <v>1159</v>
      </c>
      <c r="E1225" s="123" t="s">
        <v>92</v>
      </c>
      <c r="F1225" s="53" t="s">
        <v>177</v>
      </c>
    </row>
    <row r="1226" spans="1:6" x14ac:dyDescent="0.2">
      <c r="A1226" s="40" t="str">
        <f t="shared" si="38"/>
        <v/>
      </c>
      <c r="B1226" s="124"/>
      <c r="C1226" s="125"/>
      <c r="D1226" s="122" t="s">
        <v>1159</v>
      </c>
      <c r="E1226" s="123" t="s">
        <v>92</v>
      </c>
      <c r="F1226" s="53" t="s">
        <v>178</v>
      </c>
    </row>
    <row r="1227" spans="1:6" x14ac:dyDescent="0.2">
      <c r="A1227" s="40" t="str">
        <f t="shared" si="38"/>
        <v/>
      </c>
      <c r="B1227" s="124"/>
      <c r="C1227" s="125"/>
      <c r="D1227" s="122"/>
      <c r="E1227" s="123" t="s">
        <v>92</v>
      </c>
      <c r="F1227" s="53" t="s">
        <v>179</v>
      </c>
    </row>
    <row r="1228" spans="1:6" x14ac:dyDescent="0.2">
      <c r="A1228" s="40" t="str">
        <f t="shared" si="38"/>
        <v/>
      </c>
      <c r="B1228" s="124"/>
      <c r="C1228" s="125"/>
      <c r="D1228" s="122"/>
      <c r="E1228" s="123" t="s">
        <v>92</v>
      </c>
      <c r="F1228" s="53" t="s">
        <v>180</v>
      </c>
    </row>
    <row r="1229" spans="1:6" x14ac:dyDescent="0.2">
      <c r="A1229" s="40" t="str">
        <f t="shared" si="38"/>
        <v/>
      </c>
      <c r="B1229" s="124"/>
      <c r="C1229" s="125"/>
      <c r="D1229" s="122"/>
      <c r="E1229" s="123" t="s">
        <v>92</v>
      </c>
      <c r="F1229" s="53" t="s">
        <v>181</v>
      </c>
    </row>
    <row r="1230" spans="1:6" x14ac:dyDescent="0.2">
      <c r="A1230" s="40" t="str">
        <f t="shared" si="38"/>
        <v/>
      </c>
      <c r="B1230" s="124"/>
      <c r="C1230" s="125"/>
      <c r="D1230" s="122"/>
      <c r="E1230" s="123" t="s">
        <v>92</v>
      </c>
      <c r="F1230" s="53" t="s">
        <v>182</v>
      </c>
    </row>
    <row r="1231" spans="1:6" x14ac:dyDescent="0.2">
      <c r="A1231" s="40" t="str">
        <f t="shared" si="38"/>
        <v/>
      </c>
      <c r="B1231" s="124"/>
      <c r="C1231" s="125"/>
      <c r="D1231" s="122"/>
      <c r="E1231" s="123" t="s">
        <v>92</v>
      </c>
      <c r="F1231" s="53" t="s">
        <v>183</v>
      </c>
    </row>
    <row r="1232" spans="1:6" x14ac:dyDescent="0.2">
      <c r="A1232" s="40" t="str">
        <f t="shared" si="38"/>
        <v/>
      </c>
      <c r="B1232" s="124"/>
      <c r="C1232" s="125"/>
      <c r="D1232" s="122"/>
      <c r="E1232" s="123" t="s">
        <v>93</v>
      </c>
      <c r="F1232" s="53" t="s">
        <v>184</v>
      </c>
    </row>
    <row r="1233" spans="1:6" x14ac:dyDescent="0.2">
      <c r="A1233" s="40" t="str">
        <f t="shared" si="38"/>
        <v/>
      </c>
      <c r="B1233" s="124"/>
      <c r="C1233" s="125"/>
      <c r="D1233" s="122"/>
      <c r="E1233" s="552" t="s">
        <v>93</v>
      </c>
      <c r="F1233" s="53" t="s">
        <v>185</v>
      </c>
    </row>
    <row r="1234" spans="1:6" x14ac:dyDescent="0.2">
      <c r="A1234" s="40" t="str">
        <f t="shared" si="38"/>
        <v/>
      </c>
      <c r="B1234" s="124"/>
      <c r="C1234" s="125"/>
      <c r="D1234" s="122"/>
      <c r="E1234" s="552" t="s">
        <v>93</v>
      </c>
      <c r="F1234" s="53" t="s">
        <v>186</v>
      </c>
    </row>
    <row r="1235" spans="1:6" x14ac:dyDescent="0.2">
      <c r="A1235" s="40" t="str">
        <f t="shared" si="38"/>
        <v/>
      </c>
      <c r="B1235" s="124"/>
      <c r="C1235" s="125"/>
      <c r="D1235" s="122"/>
      <c r="E1235" s="552" t="s">
        <v>93</v>
      </c>
      <c r="F1235" s="53" t="s">
        <v>187</v>
      </c>
    </row>
    <row r="1236" spans="1:6" x14ac:dyDescent="0.2">
      <c r="A1236" s="40" t="str">
        <f t="shared" si="38"/>
        <v/>
      </c>
      <c r="B1236" s="124"/>
      <c r="C1236" s="125"/>
      <c r="D1236" s="122"/>
      <c r="E1236" s="552" t="s">
        <v>93</v>
      </c>
      <c r="F1236" s="53" t="s">
        <v>188</v>
      </c>
    </row>
    <row r="1237" spans="1:6" x14ac:dyDescent="0.2">
      <c r="A1237" s="40" t="str">
        <f t="shared" si="38"/>
        <v/>
      </c>
      <c r="B1237" s="124"/>
      <c r="C1237" s="125"/>
      <c r="D1237" s="122"/>
      <c r="E1237" s="552" t="s">
        <v>93</v>
      </c>
      <c r="F1237" s="53" t="s">
        <v>189</v>
      </c>
    </row>
    <row r="1238" spans="1:6" x14ac:dyDescent="0.2">
      <c r="A1238" s="40" t="str">
        <f t="shared" si="38"/>
        <v/>
      </c>
      <c r="B1238" s="124"/>
      <c r="C1238" s="125"/>
      <c r="D1238" s="122"/>
      <c r="E1238" s="552" t="s">
        <v>93</v>
      </c>
      <c r="F1238" s="53" t="s">
        <v>190</v>
      </c>
    </row>
    <row r="1239" spans="1:6" x14ac:dyDescent="0.2">
      <c r="A1239" s="40" t="str">
        <f t="shared" si="38"/>
        <v/>
      </c>
      <c r="B1239" s="124"/>
      <c r="C1239" s="125"/>
      <c r="D1239" s="122"/>
      <c r="E1239" s="552" t="s">
        <v>93</v>
      </c>
      <c r="F1239" s="53" t="s">
        <v>191</v>
      </c>
    </row>
    <row r="1240" spans="1:6" x14ac:dyDescent="0.2">
      <c r="A1240" s="40" t="str">
        <f t="shared" si="38"/>
        <v/>
      </c>
      <c r="B1240" s="124"/>
      <c r="C1240" s="125"/>
      <c r="D1240" s="122"/>
      <c r="E1240" s="552" t="s">
        <v>93</v>
      </c>
      <c r="F1240" s="53" t="s">
        <v>192</v>
      </c>
    </row>
    <row r="1241" spans="1:6" x14ac:dyDescent="0.2">
      <c r="A1241" s="40" t="str">
        <f t="shared" si="38"/>
        <v/>
      </c>
      <c r="B1241" s="124"/>
      <c r="C1241" s="125"/>
      <c r="D1241" s="122"/>
      <c r="E1241" s="552" t="s">
        <v>93</v>
      </c>
      <c r="F1241" s="53" t="s">
        <v>193</v>
      </c>
    </row>
    <row r="1242" spans="1:6" x14ac:dyDescent="0.2">
      <c r="A1242" s="40" t="str">
        <f t="shared" si="38"/>
        <v/>
      </c>
      <c r="B1242" s="124"/>
      <c r="C1242" s="125"/>
      <c r="D1242" s="122"/>
      <c r="E1242" s="552" t="s">
        <v>93</v>
      </c>
      <c r="F1242" s="53" t="s">
        <v>194</v>
      </c>
    </row>
    <row r="1243" spans="1:6" x14ac:dyDescent="0.2">
      <c r="A1243" s="40" t="str">
        <f t="shared" si="38"/>
        <v/>
      </c>
      <c r="B1243" s="124"/>
      <c r="C1243" s="125"/>
      <c r="D1243" s="122"/>
      <c r="E1243" s="552" t="s">
        <v>93</v>
      </c>
      <c r="F1243" s="53" t="s">
        <v>195</v>
      </c>
    </row>
    <row r="1244" spans="1:6" x14ac:dyDescent="0.2">
      <c r="A1244" s="40" t="str">
        <f t="shared" si="38"/>
        <v/>
      </c>
      <c r="B1244" s="550"/>
      <c r="C1244" s="551"/>
      <c r="D1244" s="122"/>
      <c r="E1244" s="552"/>
      <c r="F1244" s="53" t="s">
        <v>244</v>
      </c>
    </row>
    <row r="1245" spans="1:6" x14ac:dyDescent="0.2">
      <c r="A1245" s="40" t="str">
        <f t="shared" si="38"/>
        <v/>
      </c>
      <c r="B1245" s="550"/>
      <c r="C1245" s="551"/>
      <c r="D1245" s="122"/>
      <c r="E1245" s="552"/>
      <c r="F1245" s="53" t="s">
        <v>245</v>
      </c>
    </row>
    <row r="1246" spans="1:6" x14ac:dyDescent="0.2">
      <c r="A1246" s="40" t="str">
        <f t="shared" si="38"/>
        <v/>
      </c>
      <c r="B1246" s="550"/>
      <c r="C1246" s="551"/>
      <c r="D1246" s="122"/>
      <c r="E1246" s="552"/>
      <c r="F1246" s="53" t="s">
        <v>248</v>
      </c>
    </row>
    <row r="1247" spans="1:6" x14ac:dyDescent="0.2">
      <c r="A1247" s="40" t="str">
        <f>IF(B1247="","",$D$1219&amp;B1247)</f>
        <v/>
      </c>
      <c r="B1247" s="550"/>
      <c r="C1247" s="551"/>
      <c r="D1247" s="122"/>
      <c r="E1247" s="552"/>
      <c r="F1247" s="53"/>
    </row>
    <row r="1248" spans="1:6" ht="15" thickBot="1" x14ac:dyDescent="0.25">
      <c r="A1248" s="41" t="str">
        <f>IF(B1248="","",$D$1219&amp;B1248)</f>
        <v>mm-</v>
      </c>
      <c r="B1248" s="555" t="s">
        <v>1</v>
      </c>
      <c r="C1248" s="556" t="s">
        <v>1</v>
      </c>
      <c r="D1248" s="900"/>
      <c r="E1248" s="557" t="s">
        <v>147</v>
      </c>
      <c r="F1248" s="54"/>
    </row>
    <row r="1249" spans="1:6" x14ac:dyDescent="0.2">
      <c r="A1249" s="38"/>
      <c r="B1249" s="36"/>
      <c r="C1249" s="55"/>
      <c r="D1249" s="36"/>
      <c r="E1249" s="36"/>
      <c r="F1249" s="54"/>
    </row>
    <row r="1250" spans="1:6" ht="15" thickBot="1" x14ac:dyDescent="0.25">
      <c r="A1250" s="38"/>
      <c r="B1250" s="36"/>
      <c r="C1250" s="56"/>
      <c r="D1250" s="36"/>
      <c r="E1250" s="36"/>
      <c r="F1250" s="54"/>
    </row>
    <row r="1251" spans="1:6" x14ac:dyDescent="0.2">
      <c r="A1251" s="1824" t="s">
        <v>0</v>
      </c>
      <c r="B1251" s="1825"/>
      <c r="C1251" s="35" t="str">
        <f>IF(ISBLANK(List!$F$46),"",List!$F$46)</f>
        <v/>
      </c>
      <c r="D1251" s="38" t="str">
        <f>IF(ISBLANK(List!$H$46),"",List!$H$46)</f>
        <v>nn</v>
      </c>
      <c r="E1251" s="44"/>
      <c r="F1251" s="45" t="s">
        <v>981</v>
      </c>
    </row>
    <row r="1252" spans="1:6" ht="15" thickBot="1" x14ac:dyDescent="0.25">
      <c r="A1252" s="1826" t="s">
        <v>508</v>
      </c>
      <c r="B1252" s="1827"/>
      <c r="C1252" s="46" t="str">
        <f>IF(ISBLANK(List!$G$46),"",List!$G$46)</f>
        <v/>
      </c>
      <c r="D1252" s="39"/>
      <c r="E1252" s="38"/>
      <c r="F1252" s="47"/>
    </row>
    <row r="1253" spans="1:6" ht="15" thickBot="1" x14ac:dyDescent="0.25">
      <c r="A1253" s="48" t="s">
        <v>463</v>
      </c>
      <c r="B1253" s="49" t="s">
        <v>464</v>
      </c>
      <c r="C1253" s="50" t="s">
        <v>465</v>
      </c>
      <c r="D1253" s="49" t="s">
        <v>466</v>
      </c>
      <c r="E1253" s="51" t="s">
        <v>467</v>
      </c>
      <c r="F1253" s="44"/>
    </row>
    <row r="1254" spans="1:6" x14ac:dyDescent="0.2">
      <c r="A1254" s="60" t="str">
        <f>IF(B1254="","",$D$1251&amp;B1254)</f>
        <v/>
      </c>
      <c r="B1254" s="124"/>
      <c r="C1254" s="125"/>
      <c r="D1254" s="122"/>
      <c r="E1254" s="123" t="s">
        <v>13</v>
      </c>
      <c r="F1254" s="53" t="s">
        <v>174</v>
      </c>
    </row>
    <row r="1255" spans="1:6" x14ac:dyDescent="0.2">
      <c r="A1255" s="40" t="str">
        <f>IF(B1255="","",$D$1251&amp;B1255)</f>
        <v/>
      </c>
      <c r="B1255" s="124"/>
      <c r="C1255" s="125"/>
      <c r="D1255" s="122"/>
      <c r="E1255" s="123" t="s">
        <v>13</v>
      </c>
      <c r="F1255" s="53" t="s">
        <v>175</v>
      </c>
    </row>
    <row r="1256" spans="1:6" x14ac:dyDescent="0.2">
      <c r="A1256" s="40" t="str">
        <f t="shared" ref="A1256:A1279" si="39">IF(B1256="","",$D$1251&amp;B1256)</f>
        <v/>
      </c>
      <c r="B1256" s="124"/>
      <c r="C1256" s="125"/>
      <c r="D1256" s="122" t="s">
        <v>1160</v>
      </c>
      <c r="E1256" s="123" t="s">
        <v>92</v>
      </c>
      <c r="F1256" s="53" t="s">
        <v>176</v>
      </c>
    </row>
    <row r="1257" spans="1:6" x14ac:dyDescent="0.2">
      <c r="A1257" s="40" t="str">
        <f t="shared" si="39"/>
        <v/>
      </c>
      <c r="B1257" s="124"/>
      <c r="C1257" s="125"/>
      <c r="D1257" s="122" t="s">
        <v>1159</v>
      </c>
      <c r="E1257" s="123" t="s">
        <v>92</v>
      </c>
      <c r="F1257" s="53" t="s">
        <v>177</v>
      </c>
    </row>
    <row r="1258" spans="1:6" x14ac:dyDescent="0.2">
      <c r="A1258" s="40" t="str">
        <f t="shared" si="39"/>
        <v/>
      </c>
      <c r="B1258" s="124"/>
      <c r="C1258" s="125"/>
      <c r="D1258" s="122" t="s">
        <v>1159</v>
      </c>
      <c r="E1258" s="123" t="s">
        <v>92</v>
      </c>
      <c r="F1258" s="53" t="s">
        <v>178</v>
      </c>
    </row>
    <row r="1259" spans="1:6" x14ac:dyDescent="0.2">
      <c r="A1259" s="40" t="str">
        <f t="shared" si="39"/>
        <v/>
      </c>
      <c r="B1259" s="124"/>
      <c r="C1259" s="125"/>
      <c r="D1259" s="122"/>
      <c r="E1259" s="123" t="s">
        <v>92</v>
      </c>
      <c r="F1259" s="53" t="s">
        <v>179</v>
      </c>
    </row>
    <row r="1260" spans="1:6" x14ac:dyDescent="0.2">
      <c r="A1260" s="40" t="str">
        <f t="shared" si="39"/>
        <v/>
      </c>
      <c r="B1260" s="124"/>
      <c r="C1260" s="125"/>
      <c r="D1260" s="122"/>
      <c r="E1260" s="123" t="s">
        <v>92</v>
      </c>
      <c r="F1260" s="53" t="s">
        <v>180</v>
      </c>
    </row>
    <row r="1261" spans="1:6" x14ac:dyDescent="0.2">
      <c r="A1261" s="40" t="str">
        <f t="shared" si="39"/>
        <v/>
      </c>
      <c r="B1261" s="124"/>
      <c r="C1261" s="125"/>
      <c r="D1261" s="122"/>
      <c r="E1261" s="123" t="s">
        <v>92</v>
      </c>
      <c r="F1261" s="53" t="s">
        <v>181</v>
      </c>
    </row>
    <row r="1262" spans="1:6" x14ac:dyDescent="0.2">
      <c r="A1262" s="40" t="str">
        <f t="shared" si="39"/>
        <v/>
      </c>
      <c r="B1262" s="124"/>
      <c r="C1262" s="125"/>
      <c r="D1262" s="122"/>
      <c r="E1262" s="123" t="s">
        <v>92</v>
      </c>
      <c r="F1262" s="53" t="s">
        <v>182</v>
      </c>
    </row>
    <row r="1263" spans="1:6" x14ac:dyDescent="0.2">
      <c r="A1263" s="40" t="str">
        <f t="shared" si="39"/>
        <v/>
      </c>
      <c r="B1263" s="124"/>
      <c r="C1263" s="125"/>
      <c r="D1263" s="122"/>
      <c r="E1263" s="123" t="s">
        <v>92</v>
      </c>
      <c r="F1263" s="53" t="s">
        <v>183</v>
      </c>
    </row>
    <row r="1264" spans="1:6" x14ac:dyDescent="0.2">
      <c r="A1264" s="40" t="str">
        <f t="shared" si="39"/>
        <v/>
      </c>
      <c r="B1264" s="124"/>
      <c r="C1264" s="125"/>
      <c r="D1264" s="122"/>
      <c r="E1264" s="123" t="s">
        <v>93</v>
      </c>
      <c r="F1264" s="53" t="s">
        <v>184</v>
      </c>
    </row>
    <row r="1265" spans="1:6" x14ac:dyDescent="0.2">
      <c r="A1265" s="40" t="str">
        <f t="shared" si="39"/>
        <v/>
      </c>
      <c r="B1265" s="124"/>
      <c r="C1265" s="125"/>
      <c r="D1265" s="122"/>
      <c r="E1265" s="552" t="s">
        <v>93</v>
      </c>
      <c r="F1265" s="53" t="s">
        <v>185</v>
      </c>
    </row>
    <row r="1266" spans="1:6" x14ac:dyDescent="0.2">
      <c r="A1266" s="40" t="str">
        <f t="shared" si="39"/>
        <v/>
      </c>
      <c r="B1266" s="124"/>
      <c r="C1266" s="125"/>
      <c r="D1266" s="122"/>
      <c r="E1266" s="552" t="s">
        <v>93</v>
      </c>
      <c r="F1266" s="53" t="s">
        <v>186</v>
      </c>
    </row>
    <row r="1267" spans="1:6" x14ac:dyDescent="0.2">
      <c r="A1267" s="40" t="str">
        <f t="shared" si="39"/>
        <v/>
      </c>
      <c r="B1267" s="124"/>
      <c r="C1267" s="125"/>
      <c r="D1267" s="122"/>
      <c r="E1267" s="552" t="s">
        <v>93</v>
      </c>
      <c r="F1267" s="53" t="s">
        <v>187</v>
      </c>
    </row>
    <row r="1268" spans="1:6" x14ac:dyDescent="0.2">
      <c r="A1268" s="40" t="str">
        <f t="shared" si="39"/>
        <v/>
      </c>
      <c r="B1268" s="124"/>
      <c r="C1268" s="125"/>
      <c r="D1268" s="122"/>
      <c r="E1268" s="552" t="s">
        <v>93</v>
      </c>
      <c r="F1268" s="53" t="s">
        <v>188</v>
      </c>
    </row>
    <row r="1269" spans="1:6" x14ac:dyDescent="0.2">
      <c r="A1269" s="40" t="str">
        <f t="shared" si="39"/>
        <v/>
      </c>
      <c r="B1269" s="124"/>
      <c r="C1269" s="125"/>
      <c r="D1269" s="122"/>
      <c r="E1269" s="552" t="s">
        <v>93</v>
      </c>
      <c r="F1269" s="53" t="s">
        <v>189</v>
      </c>
    </row>
    <row r="1270" spans="1:6" x14ac:dyDescent="0.2">
      <c r="A1270" s="40" t="str">
        <f t="shared" si="39"/>
        <v/>
      </c>
      <c r="B1270" s="124"/>
      <c r="C1270" s="125"/>
      <c r="D1270" s="122"/>
      <c r="E1270" s="552" t="s">
        <v>93</v>
      </c>
      <c r="F1270" s="53" t="s">
        <v>190</v>
      </c>
    </row>
    <row r="1271" spans="1:6" x14ac:dyDescent="0.2">
      <c r="A1271" s="40" t="str">
        <f t="shared" si="39"/>
        <v/>
      </c>
      <c r="B1271" s="124"/>
      <c r="C1271" s="125"/>
      <c r="D1271" s="122"/>
      <c r="E1271" s="552" t="s">
        <v>93</v>
      </c>
      <c r="F1271" s="53" t="s">
        <v>191</v>
      </c>
    </row>
    <row r="1272" spans="1:6" x14ac:dyDescent="0.2">
      <c r="A1272" s="40" t="str">
        <f t="shared" si="39"/>
        <v/>
      </c>
      <c r="B1272" s="124"/>
      <c r="C1272" s="125"/>
      <c r="D1272" s="122"/>
      <c r="E1272" s="552" t="s">
        <v>93</v>
      </c>
      <c r="F1272" s="53" t="s">
        <v>192</v>
      </c>
    </row>
    <row r="1273" spans="1:6" x14ac:dyDescent="0.2">
      <c r="A1273" s="40" t="str">
        <f t="shared" si="39"/>
        <v/>
      </c>
      <c r="B1273" s="124"/>
      <c r="C1273" s="125"/>
      <c r="D1273" s="122"/>
      <c r="E1273" s="552" t="s">
        <v>93</v>
      </c>
      <c r="F1273" s="53" t="s">
        <v>193</v>
      </c>
    </row>
    <row r="1274" spans="1:6" x14ac:dyDescent="0.2">
      <c r="A1274" s="40" t="str">
        <f t="shared" si="39"/>
        <v/>
      </c>
      <c r="B1274" s="124"/>
      <c r="C1274" s="125"/>
      <c r="D1274" s="122"/>
      <c r="E1274" s="552" t="s">
        <v>93</v>
      </c>
      <c r="F1274" s="53" t="s">
        <v>194</v>
      </c>
    </row>
    <row r="1275" spans="1:6" x14ac:dyDescent="0.2">
      <c r="A1275" s="40" t="str">
        <f t="shared" si="39"/>
        <v/>
      </c>
      <c r="B1275" s="124"/>
      <c r="C1275" s="125"/>
      <c r="D1275" s="122"/>
      <c r="E1275" s="552" t="s">
        <v>93</v>
      </c>
      <c r="F1275" s="53" t="s">
        <v>195</v>
      </c>
    </row>
    <row r="1276" spans="1:6" x14ac:dyDescent="0.2">
      <c r="A1276" s="40" t="str">
        <f t="shared" si="39"/>
        <v/>
      </c>
      <c r="B1276" s="550"/>
      <c r="C1276" s="551"/>
      <c r="D1276" s="122"/>
      <c r="E1276" s="552"/>
      <c r="F1276" s="53" t="s">
        <v>244</v>
      </c>
    </row>
    <row r="1277" spans="1:6" x14ac:dyDescent="0.2">
      <c r="A1277" s="40" t="str">
        <f t="shared" si="39"/>
        <v/>
      </c>
      <c r="B1277" s="550"/>
      <c r="C1277" s="551"/>
      <c r="D1277" s="122"/>
      <c r="E1277" s="552"/>
      <c r="F1277" s="53" t="s">
        <v>245</v>
      </c>
    </row>
    <row r="1278" spans="1:6" x14ac:dyDescent="0.2">
      <c r="A1278" s="40" t="str">
        <f t="shared" si="39"/>
        <v/>
      </c>
      <c r="B1278" s="550"/>
      <c r="C1278" s="551"/>
      <c r="D1278" s="122"/>
      <c r="E1278" s="552"/>
      <c r="F1278" s="53" t="s">
        <v>248</v>
      </c>
    </row>
    <row r="1279" spans="1:6" x14ac:dyDescent="0.2">
      <c r="A1279" s="40" t="str">
        <f t="shared" si="39"/>
        <v/>
      </c>
      <c r="B1279" s="550"/>
      <c r="C1279" s="551"/>
      <c r="D1279" s="122"/>
      <c r="E1279" s="552"/>
      <c r="F1279" s="53"/>
    </row>
    <row r="1280" spans="1:6" ht="15" thickBot="1" x14ac:dyDescent="0.25">
      <c r="A1280" s="41" t="str">
        <f>IF(B1280="","",$D$1251&amp;B1280)</f>
        <v>nn-</v>
      </c>
      <c r="B1280" s="555" t="s">
        <v>1</v>
      </c>
      <c r="C1280" s="556" t="s">
        <v>1</v>
      </c>
      <c r="D1280" s="900"/>
      <c r="E1280" s="557" t="s">
        <v>147</v>
      </c>
      <c r="F1280" s="54"/>
    </row>
    <row r="1281" spans="1:6" x14ac:dyDescent="0.2">
      <c r="A1281" s="38"/>
      <c r="B1281" s="36"/>
      <c r="C1281" s="55"/>
      <c r="D1281" s="36"/>
      <c r="E1281" s="36"/>
      <c r="F1281" s="54"/>
    </row>
    <row r="1282" spans="1:6" ht="15" thickBot="1" x14ac:dyDescent="0.25">
      <c r="A1282" s="38"/>
      <c r="B1282" s="36"/>
      <c r="C1282" s="56"/>
      <c r="D1282" s="36"/>
      <c r="E1282" s="36"/>
      <c r="F1282" s="54"/>
    </row>
    <row r="1283" spans="1:6" x14ac:dyDescent="0.2">
      <c r="A1283" s="1824" t="s">
        <v>0</v>
      </c>
      <c r="B1283" s="1825"/>
      <c r="C1283" s="35" t="str">
        <f>IF(ISBLANK(List!$F$47),"",List!$F$47)</f>
        <v/>
      </c>
      <c r="D1283" s="38" t="str">
        <f>IF(ISBLANK(List!$H$47),"",List!$H$47)</f>
        <v>oo</v>
      </c>
      <c r="E1283" s="44"/>
      <c r="F1283" s="45" t="s">
        <v>982</v>
      </c>
    </row>
    <row r="1284" spans="1:6" ht="15" thickBot="1" x14ac:dyDescent="0.25">
      <c r="A1284" s="1826" t="s">
        <v>508</v>
      </c>
      <c r="B1284" s="1827"/>
      <c r="C1284" s="46" t="str">
        <f>IF(ISBLANK(List!$G$47),"",List!$G$47)</f>
        <v/>
      </c>
      <c r="D1284" s="39"/>
      <c r="E1284" s="38"/>
      <c r="F1284" s="47"/>
    </row>
    <row r="1285" spans="1:6" ht="15" thickBot="1" x14ac:dyDescent="0.25">
      <c r="A1285" s="48" t="s">
        <v>463</v>
      </c>
      <c r="B1285" s="49" t="s">
        <v>464</v>
      </c>
      <c r="C1285" s="50" t="s">
        <v>465</v>
      </c>
      <c r="D1285" s="49" t="s">
        <v>466</v>
      </c>
      <c r="E1285" s="51" t="s">
        <v>467</v>
      </c>
      <c r="F1285" s="44"/>
    </row>
    <row r="1286" spans="1:6" x14ac:dyDescent="0.2">
      <c r="A1286" s="60" t="str">
        <f>IF(B1286="","",$D$1283&amp;B1286)</f>
        <v/>
      </c>
      <c r="B1286" s="124"/>
      <c r="C1286" s="125"/>
      <c r="D1286" s="122"/>
      <c r="E1286" s="123" t="s">
        <v>13</v>
      </c>
      <c r="F1286" s="53" t="s">
        <v>174</v>
      </c>
    </row>
    <row r="1287" spans="1:6" x14ac:dyDescent="0.2">
      <c r="A1287" s="40" t="str">
        <f>IF(B1287="","",$D$1283&amp;B1287)</f>
        <v/>
      </c>
      <c r="B1287" s="124"/>
      <c r="C1287" s="125"/>
      <c r="D1287" s="122"/>
      <c r="E1287" s="123" t="s">
        <v>13</v>
      </c>
      <c r="F1287" s="53" t="s">
        <v>175</v>
      </c>
    </row>
    <row r="1288" spans="1:6" x14ac:dyDescent="0.2">
      <c r="A1288" s="40" t="str">
        <f t="shared" ref="A1288:A1311" si="40">IF(B1288="","",$D$1283&amp;B1288)</f>
        <v/>
      </c>
      <c r="B1288" s="124"/>
      <c r="C1288" s="125"/>
      <c r="D1288" s="122" t="s">
        <v>1160</v>
      </c>
      <c r="E1288" s="123" t="s">
        <v>92</v>
      </c>
      <c r="F1288" s="53" t="s">
        <v>176</v>
      </c>
    </row>
    <row r="1289" spans="1:6" x14ac:dyDescent="0.2">
      <c r="A1289" s="40" t="str">
        <f t="shared" si="40"/>
        <v/>
      </c>
      <c r="B1289" s="124"/>
      <c r="C1289" s="125"/>
      <c r="D1289" s="122" t="s">
        <v>1159</v>
      </c>
      <c r="E1289" s="123" t="s">
        <v>92</v>
      </c>
      <c r="F1289" s="53" t="s">
        <v>177</v>
      </c>
    </row>
    <row r="1290" spans="1:6" x14ac:dyDescent="0.2">
      <c r="A1290" s="40" t="str">
        <f t="shared" si="40"/>
        <v/>
      </c>
      <c r="B1290" s="124"/>
      <c r="C1290" s="125"/>
      <c r="D1290" s="122" t="s">
        <v>1159</v>
      </c>
      <c r="E1290" s="123" t="s">
        <v>92</v>
      </c>
      <c r="F1290" s="53" t="s">
        <v>178</v>
      </c>
    </row>
    <row r="1291" spans="1:6" x14ac:dyDescent="0.2">
      <c r="A1291" s="40" t="str">
        <f t="shared" si="40"/>
        <v/>
      </c>
      <c r="B1291" s="124"/>
      <c r="C1291" s="125"/>
      <c r="D1291" s="122"/>
      <c r="E1291" s="123" t="s">
        <v>92</v>
      </c>
      <c r="F1291" s="53" t="s">
        <v>179</v>
      </c>
    </row>
    <row r="1292" spans="1:6" x14ac:dyDescent="0.2">
      <c r="A1292" s="40" t="str">
        <f t="shared" si="40"/>
        <v/>
      </c>
      <c r="B1292" s="124"/>
      <c r="C1292" s="125"/>
      <c r="D1292" s="122"/>
      <c r="E1292" s="123" t="s">
        <v>92</v>
      </c>
      <c r="F1292" s="53" t="s">
        <v>180</v>
      </c>
    </row>
    <row r="1293" spans="1:6" x14ac:dyDescent="0.2">
      <c r="A1293" s="40" t="str">
        <f t="shared" si="40"/>
        <v/>
      </c>
      <c r="B1293" s="124"/>
      <c r="C1293" s="125"/>
      <c r="D1293" s="122"/>
      <c r="E1293" s="123" t="s">
        <v>92</v>
      </c>
      <c r="F1293" s="53" t="s">
        <v>181</v>
      </c>
    </row>
    <row r="1294" spans="1:6" x14ac:dyDescent="0.2">
      <c r="A1294" s="40" t="str">
        <f t="shared" si="40"/>
        <v/>
      </c>
      <c r="B1294" s="124"/>
      <c r="C1294" s="125"/>
      <c r="D1294" s="122"/>
      <c r="E1294" s="123" t="s">
        <v>92</v>
      </c>
      <c r="F1294" s="53" t="s">
        <v>182</v>
      </c>
    </row>
    <row r="1295" spans="1:6" x14ac:dyDescent="0.2">
      <c r="A1295" s="40" t="str">
        <f t="shared" si="40"/>
        <v/>
      </c>
      <c r="B1295" s="124"/>
      <c r="C1295" s="125"/>
      <c r="D1295" s="122"/>
      <c r="E1295" s="123" t="s">
        <v>92</v>
      </c>
      <c r="F1295" s="53" t="s">
        <v>183</v>
      </c>
    </row>
    <row r="1296" spans="1:6" x14ac:dyDescent="0.2">
      <c r="A1296" s="40" t="str">
        <f t="shared" si="40"/>
        <v/>
      </c>
      <c r="B1296" s="124"/>
      <c r="C1296" s="125"/>
      <c r="D1296" s="122"/>
      <c r="E1296" s="123" t="s">
        <v>93</v>
      </c>
      <c r="F1296" s="53" t="s">
        <v>184</v>
      </c>
    </row>
    <row r="1297" spans="1:6" x14ac:dyDescent="0.2">
      <c r="A1297" s="40" t="str">
        <f t="shared" si="40"/>
        <v/>
      </c>
      <c r="B1297" s="124"/>
      <c r="C1297" s="125"/>
      <c r="D1297" s="122"/>
      <c r="E1297" s="552" t="s">
        <v>93</v>
      </c>
      <c r="F1297" s="53" t="s">
        <v>185</v>
      </c>
    </row>
    <row r="1298" spans="1:6" x14ac:dyDescent="0.2">
      <c r="A1298" s="40" t="str">
        <f t="shared" si="40"/>
        <v/>
      </c>
      <c r="B1298" s="124"/>
      <c r="C1298" s="125"/>
      <c r="D1298" s="122"/>
      <c r="E1298" s="552" t="s">
        <v>93</v>
      </c>
      <c r="F1298" s="53" t="s">
        <v>186</v>
      </c>
    </row>
    <row r="1299" spans="1:6" x14ac:dyDescent="0.2">
      <c r="A1299" s="40" t="str">
        <f t="shared" si="40"/>
        <v/>
      </c>
      <c r="B1299" s="124"/>
      <c r="C1299" s="125"/>
      <c r="D1299" s="122"/>
      <c r="E1299" s="552" t="s">
        <v>93</v>
      </c>
      <c r="F1299" s="53" t="s">
        <v>187</v>
      </c>
    </row>
    <row r="1300" spans="1:6" x14ac:dyDescent="0.2">
      <c r="A1300" s="40" t="str">
        <f t="shared" si="40"/>
        <v/>
      </c>
      <c r="B1300" s="124"/>
      <c r="C1300" s="125"/>
      <c r="D1300" s="122"/>
      <c r="E1300" s="552" t="s">
        <v>93</v>
      </c>
      <c r="F1300" s="53" t="s">
        <v>188</v>
      </c>
    </row>
    <row r="1301" spans="1:6" x14ac:dyDescent="0.2">
      <c r="A1301" s="40" t="str">
        <f t="shared" si="40"/>
        <v/>
      </c>
      <c r="B1301" s="124"/>
      <c r="C1301" s="125"/>
      <c r="D1301" s="122"/>
      <c r="E1301" s="552" t="s">
        <v>93</v>
      </c>
      <c r="F1301" s="53" t="s">
        <v>189</v>
      </c>
    </row>
    <row r="1302" spans="1:6" x14ac:dyDescent="0.2">
      <c r="A1302" s="40" t="str">
        <f t="shared" si="40"/>
        <v/>
      </c>
      <c r="B1302" s="124"/>
      <c r="C1302" s="125"/>
      <c r="D1302" s="122"/>
      <c r="E1302" s="552" t="s">
        <v>93</v>
      </c>
      <c r="F1302" s="53" t="s">
        <v>190</v>
      </c>
    </row>
    <row r="1303" spans="1:6" x14ac:dyDescent="0.2">
      <c r="A1303" s="40" t="str">
        <f t="shared" si="40"/>
        <v/>
      </c>
      <c r="B1303" s="124"/>
      <c r="C1303" s="125"/>
      <c r="D1303" s="122"/>
      <c r="E1303" s="552" t="s">
        <v>93</v>
      </c>
      <c r="F1303" s="53" t="s">
        <v>191</v>
      </c>
    </row>
    <row r="1304" spans="1:6" x14ac:dyDescent="0.2">
      <c r="A1304" s="40" t="str">
        <f t="shared" si="40"/>
        <v/>
      </c>
      <c r="B1304" s="124"/>
      <c r="C1304" s="125"/>
      <c r="D1304" s="122"/>
      <c r="E1304" s="552" t="s">
        <v>93</v>
      </c>
      <c r="F1304" s="53" t="s">
        <v>192</v>
      </c>
    </row>
    <row r="1305" spans="1:6" x14ac:dyDescent="0.2">
      <c r="A1305" s="40" t="str">
        <f t="shared" si="40"/>
        <v/>
      </c>
      <c r="B1305" s="124"/>
      <c r="C1305" s="125"/>
      <c r="D1305" s="122"/>
      <c r="E1305" s="552" t="s">
        <v>93</v>
      </c>
      <c r="F1305" s="53" t="s">
        <v>193</v>
      </c>
    </row>
    <row r="1306" spans="1:6" x14ac:dyDescent="0.2">
      <c r="A1306" s="40" t="str">
        <f t="shared" si="40"/>
        <v/>
      </c>
      <c r="B1306" s="124"/>
      <c r="C1306" s="125"/>
      <c r="D1306" s="122"/>
      <c r="E1306" s="552" t="s">
        <v>93</v>
      </c>
      <c r="F1306" s="53" t="s">
        <v>194</v>
      </c>
    </row>
    <row r="1307" spans="1:6" x14ac:dyDescent="0.2">
      <c r="A1307" s="40" t="str">
        <f t="shared" si="40"/>
        <v/>
      </c>
      <c r="B1307" s="124"/>
      <c r="C1307" s="125"/>
      <c r="D1307" s="122"/>
      <c r="E1307" s="552" t="s">
        <v>93</v>
      </c>
      <c r="F1307" s="53" t="s">
        <v>195</v>
      </c>
    </row>
    <row r="1308" spans="1:6" x14ac:dyDescent="0.2">
      <c r="A1308" s="40" t="str">
        <f t="shared" si="40"/>
        <v/>
      </c>
      <c r="B1308" s="550"/>
      <c r="C1308" s="551"/>
      <c r="D1308" s="122"/>
      <c r="E1308" s="552"/>
      <c r="F1308" s="53" t="s">
        <v>244</v>
      </c>
    </row>
    <row r="1309" spans="1:6" x14ac:dyDescent="0.2">
      <c r="A1309" s="40" t="str">
        <f t="shared" si="40"/>
        <v/>
      </c>
      <c r="B1309" s="550"/>
      <c r="C1309" s="551"/>
      <c r="D1309" s="122"/>
      <c r="E1309" s="552"/>
      <c r="F1309" s="53" t="s">
        <v>245</v>
      </c>
    </row>
    <row r="1310" spans="1:6" x14ac:dyDescent="0.2">
      <c r="A1310" s="40" t="str">
        <f t="shared" si="40"/>
        <v/>
      </c>
      <c r="B1310" s="550"/>
      <c r="C1310" s="551"/>
      <c r="D1310" s="122"/>
      <c r="E1310" s="552"/>
      <c r="F1310" s="53" t="s">
        <v>248</v>
      </c>
    </row>
    <row r="1311" spans="1:6" x14ac:dyDescent="0.2">
      <c r="A1311" s="40" t="str">
        <f t="shared" si="40"/>
        <v/>
      </c>
      <c r="B1311" s="550"/>
      <c r="C1311" s="551"/>
      <c r="D1311" s="122"/>
      <c r="E1311" s="552"/>
      <c r="F1311" s="53"/>
    </row>
    <row r="1312" spans="1:6" ht="15" thickBot="1" x14ac:dyDescent="0.25">
      <c r="A1312" s="41" t="str">
        <f>IF(B1312="","",$D$1283&amp;B1312)</f>
        <v>oo-</v>
      </c>
      <c r="B1312" s="555" t="s">
        <v>1</v>
      </c>
      <c r="C1312" s="556" t="s">
        <v>1</v>
      </c>
      <c r="D1312" s="900"/>
      <c r="E1312" s="557" t="s">
        <v>147</v>
      </c>
      <c r="F1312" s="54"/>
    </row>
    <row r="1313" spans="1:6" x14ac:dyDescent="0.2">
      <c r="A1313" s="38"/>
      <c r="B1313" s="36"/>
      <c r="C1313" s="55"/>
      <c r="D1313" s="36"/>
      <c r="E1313" s="36"/>
      <c r="F1313" s="54"/>
    </row>
    <row r="1314" spans="1:6" ht="15" thickBot="1" x14ac:dyDescent="0.25">
      <c r="A1314" s="38"/>
      <c r="B1314" s="36"/>
      <c r="C1314" s="56"/>
      <c r="D1314" s="36"/>
      <c r="E1314" s="36"/>
      <c r="F1314" s="54"/>
    </row>
    <row r="1315" spans="1:6" x14ac:dyDescent="0.2">
      <c r="A1315" s="1824" t="s">
        <v>0</v>
      </c>
      <c r="B1315" s="1825"/>
      <c r="C1315" s="35" t="str">
        <f>IF(ISBLANK(List!$F$48),"",List!$F$48)</f>
        <v/>
      </c>
      <c r="D1315" s="38" t="str">
        <f>IF(ISBLANK(List!$H$48),"",List!$H$48)</f>
        <v>pp</v>
      </c>
      <c r="E1315" s="44"/>
      <c r="F1315" s="45" t="s">
        <v>983</v>
      </c>
    </row>
    <row r="1316" spans="1:6" ht="15" thickBot="1" x14ac:dyDescent="0.25">
      <c r="A1316" s="1826" t="s">
        <v>508</v>
      </c>
      <c r="B1316" s="1827"/>
      <c r="C1316" s="46" t="str">
        <f>IF(ISBLANK(List!$G$48),"",List!$G$48)</f>
        <v/>
      </c>
      <c r="D1316" s="39"/>
      <c r="E1316" s="38"/>
      <c r="F1316" s="47"/>
    </row>
    <row r="1317" spans="1:6" ht="15" thickBot="1" x14ac:dyDescent="0.25">
      <c r="A1317" s="48" t="s">
        <v>463</v>
      </c>
      <c r="B1317" s="49" t="s">
        <v>464</v>
      </c>
      <c r="C1317" s="50" t="s">
        <v>465</v>
      </c>
      <c r="D1317" s="49" t="s">
        <v>466</v>
      </c>
      <c r="E1317" s="51" t="s">
        <v>467</v>
      </c>
      <c r="F1317" s="44"/>
    </row>
    <row r="1318" spans="1:6" x14ac:dyDescent="0.2">
      <c r="A1318" s="60" t="str">
        <f>IF(B1318="","",$D$1315&amp;B1318)</f>
        <v/>
      </c>
      <c r="B1318" s="124"/>
      <c r="C1318" s="125"/>
      <c r="D1318" s="122"/>
      <c r="E1318" s="123" t="s">
        <v>13</v>
      </c>
      <c r="F1318" s="53" t="s">
        <v>174</v>
      </c>
    </row>
    <row r="1319" spans="1:6" x14ac:dyDescent="0.2">
      <c r="A1319" s="40" t="str">
        <f>IF(B1319="","",$D$1315&amp;B1319)</f>
        <v/>
      </c>
      <c r="B1319" s="124"/>
      <c r="C1319" s="125"/>
      <c r="D1319" s="122"/>
      <c r="E1319" s="123" t="s">
        <v>13</v>
      </c>
      <c r="F1319" s="53" t="s">
        <v>175</v>
      </c>
    </row>
    <row r="1320" spans="1:6" x14ac:dyDescent="0.2">
      <c r="A1320" s="40" t="str">
        <f t="shared" ref="A1320:A1343" si="41">IF(B1320="","",$D$1315&amp;B1320)</f>
        <v/>
      </c>
      <c r="B1320" s="124"/>
      <c r="C1320" s="125"/>
      <c r="D1320" s="122" t="s">
        <v>1160</v>
      </c>
      <c r="E1320" s="123" t="s">
        <v>92</v>
      </c>
      <c r="F1320" s="53" t="s">
        <v>176</v>
      </c>
    </row>
    <row r="1321" spans="1:6" x14ac:dyDescent="0.2">
      <c r="A1321" s="40" t="str">
        <f t="shared" si="41"/>
        <v/>
      </c>
      <c r="B1321" s="124"/>
      <c r="C1321" s="125"/>
      <c r="D1321" s="122" t="s">
        <v>1159</v>
      </c>
      <c r="E1321" s="123" t="s">
        <v>92</v>
      </c>
      <c r="F1321" s="53" t="s">
        <v>177</v>
      </c>
    </row>
    <row r="1322" spans="1:6" x14ac:dyDescent="0.2">
      <c r="A1322" s="40" t="str">
        <f t="shared" si="41"/>
        <v/>
      </c>
      <c r="B1322" s="124"/>
      <c r="C1322" s="125"/>
      <c r="D1322" s="122" t="s">
        <v>1159</v>
      </c>
      <c r="E1322" s="123" t="s">
        <v>92</v>
      </c>
      <c r="F1322" s="53" t="s">
        <v>178</v>
      </c>
    </row>
    <row r="1323" spans="1:6" x14ac:dyDescent="0.2">
      <c r="A1323" s="40" t="str">
        <f t="shared" si="41"/>
        <v/>
      </c>
      <c r="B1323" s="124"/>
      <c r="C1323" s="125"/>
      <c r="D1323" s="122"/>
      <c r="E1323" s="123" t="s">
        <v>92</v>
      </c>
      <c r="F1323" s="53" t="s">
        <v>179</v>
      </c>
    </row>
    <row r="1324" spans="1:6" x14ac:dyDescent="0.2">
      <c r="A1324" s="40" t="str">
        <f t="shared" si="41"/>
        <v/>
      </c>
      <c r="B1324" s="124"/>
      <c r="C1324" s="125"/>
      <c r="D1324" s="122"/>
      <c r="E1324" s="123" t="s">
        <v>92</v>
      </c>
      <c r="F1324" s="53" t="s">
        <v>180</v>
      </c>
    </row>
    <row r="1325" spans="1:6" x14ac:dyDescent="0.2">
      <c r="A1325" s="40" t="str">
        <f t="shared" si="41"/>
        <v/>
      </c>
      <c r="B1325" s="124"/>
      <c r="C1325" s="125"/>
      <c r="D1325" s="122"/>
      <c r="E1325" s="123" t="s">
        <v>92</v>
      </c>
      <c r="F1325" s="53" t="s">
        <v>181</v>
      </c>
    </row>
    <row r="1326" spans="1:6" x14ac:dyDescent="0.2">
      <c r="A1326" s="40" t="str">
        <f t="shared" si="41"/>
        <v/>
      </c>
      <c r="B1326" s="124"/>
      <c r="C1326" s="125"/>
      <c r="D1326" s="122"/>
      <c r="E1326" s="123" t="s">
        <v>92</v>
      </c>
      <c r="F1326" s="53" t="s">
        <v>182</v>
      </c>
    </row>
    <row r="1327" spans="1:6" x14ac:dyDescent="0.2">
      <c r="A1327" s="40" t="str">
        <f t="shared" si="41"/>
        <v/>
      </c>
      <c r="B1327" s="124"/>
      <c r="C1327" s="125"/>
      <c r="D1327" s="122"/>
      <c r="E1327" s="123" t="s">
        <v>92</v>
      </c>
      <c r="F1327" s="53" t="s">
        <v>183</v>
      </c>
    </row>
    <row r="1328" spans="1:6" x14ac:dyDescent="0.2">
      <c r="A1328" s="40" t="str">
        <f t="shared" si="41"/>
        <v/>
      </c>
      <c r="B1328" s="124"/>
      <c r="C1328" s="125"/>
      <c r="D1328" s="122"/>
      <c r="E1328" s="123" t="s">
        <v>93</v>
      </c>
      <c r="F1328" s="53" t="s">
        <v>184</v>
      </c>
    </row>
    <row r="1329" spans="1:6" x14ac:dyDescent="0.2">
      <c r="A1329" s="40" t="str">
        <f t="shared" si="41"/>
        <v/>
      </c>
      <c r="B1329" s="124"/>
      <c r="C1329" s="125"/>
      <c r="D1329" s="122"/>
      <c r="E1329" s="552" t="s">
        <v>93</v>
      </c>
      <c r="F1329" s="53" t="s">
        <v>185</v>
      </c>
    </row>
    <row r="1330" spans="1:6" x14ac:dyDescent="0.2">
      <c r="A1330" s="40" t="str">
        <f t="shared" si="41"/>
        <v/>
      </c>
      <c r="B1330" s="124"/>
      <c r="C1330" s="125"/>
      <c r="D1330" s="122"/>
      <c r="E1330" s="552" t="s">
        <v>93</v>
      </c>
      <c r="F1330" s="53" t="s">
        <v>186</v>
      </c>
    </row>
    <row r="1331" spans="1:6" x14ac:dyDescent="0.2">
      <c r="A1331" s="40" t="str">
        <f t="shared" si="41"/>
        <v/>
      </c>
      <c r="B1331" s="124"/>
      <c r="C1331" s="125"/>
      <c r="D1331" s="122"/>
      <c r="E1331" s="552" t="s">
        <v>93</v>
      </c>
      <c r="F1331" s="53" t="s">
        <v>187</v>
      </c>
    </row>
    <row r="1332" spans="1:6" x14ac:dyDescent="0.2">
      <c r="A1332" s="40" t="str">
        <f t="shared" si="41"/>
        <v/>
      </c>
      <c r="B1332" s="124"/>
      <c r="C1332" s="125"/>
      <c r="D1332" s="122"/>
      <c r="E1332" s="552" t="s">
        <v>93</v>
      </c>
      <c r="F1332" s="53" t="s">
        <v>188</v>
      </c>
    </row>
    <row r="1333" spans="1:6" x14ac:dyDescent="0.2">
      <c r="A1333" s="40" t="str">
        <f t="shared" si="41"/>
        <v/>
      </c>
      <c r="B1333" s="124"/>
      <c r="C1333" s="125"/>
      <c r="D1333" s="122"/>
      <c r="E1333" s="552" t="s">
        <v>93</v>
      </c>
      <c r="F1333" s="53" t="s">
        <v>189</v>
      </c>
    </row>
    <row r="1334" spans="1:6" x14ac:dyDescent="0.2">
      <c r="A1334" s="40" t="str">
        <f t="shared" si="41"/>
        <v/>
      </c>
      <c r="B1334" s="124"/>
      <c r="C1334" s="125"/>
      <c r="D1334" s="122"/>
      <c r="E1334" s="552" t="s">
        <v>93</v>
      </c>
      <c r="F1334" s="53" t="s">
        <v>190</v>
      </c>
    </row>
    <row r="1335" spans="1:6" x14ac:dyDescent="0.2">
      <c r="A1335" s="40" t="str">
        <f t="shared" si="41"/>
        <v/>
      </c>
      <c r="B1335" s="124"/>
      <c r="C1335" s="125"/>
      <c r="D1335" s="122"/>
      <c r="E1335" s="552" t="s">
        <v>93</v>
      </c>
      <c r="F1335" s="53" t="s">
        <v>191</v>
      </c>
    </row>
    <row r="1336" spans="1:6" x14ac:dyDescent="0.2">
      <c r="A1336" s="40" t="str">
        <f t="shared" si="41"/>
        <v/>
      </c>
      <c r="B1336" s="124"/>
      <c r="C1336" s="125"/>
      <c r="D1336" s="122"/>
      <c r="E1336" s="552" t="s">
        <v>93</v>
      </c>
      <c r="F1336" s="53" t="s">
        <v>192</v>
      </c>
    </row>
    <row r="1337" spans="1:6" x14ac:dyDescent="0.2">
      <c r="A1337" s="40" t="str">
        <f t="shared" si="41"/>
        <v/>
      </c>
      <c r="B1337" s="124"/>
      <c r="C1337" s="125"/>
      <c r="D1337" s="122"/>
      <c r="E1337" s="552" t="s">
        <v>93</v>
      </c>
      <c r="F1337" s="53" t="s">
        <v>193</v>
      </c>
    </row>
    <row r="1338" spans="1:6" x14ac:dyDescent="0.2">
      <c r="A1338" s="40" t="str">
        <f t="shared" si="41"/>
        <v/>
      </c>
      <c r="B1338" s="124"/>
      <c r="C1338" s="125"/>
      <c r="D1338" s="122"/>
      <c r="E1338" s="552" t="s">
        <v>93</v>
      </c>
      <c r="F1338" s="53" t="s">
        <v>194</v>
      </c>
    </row>
    <row r="1339" spans="1:6" x14ac:dyDescent="0.2">
      <c r="A1339" s="40" t="str">
        <f t="shared" si="41"/>
        <v/>
      </c>
      <c r="B1339" s="124"/>
      <c r="C1339" s="125"/>
      <c r="D1339" s="122"/>
      <c r="E1339" s="552" t="s">
        <v>93</v>
      </c>
      <c r="F1339" s="53" t="s">
        <v>195</v>
      </c>
    </row>
    <row r="1340" spans="1:6" x14ac:dyDescent="0.2">
      <c r="A1340" s="40" t="str">
        <f t="shared" si="41"/>
        <v/>
      </c>
      <c r="B1340" s="550"/>
      <c r="C1340" s="551"/>
      <c r="D1340" s="122"/>
      <c r="E1340" s="552"/>
      <c r="F1340" s="53" t="s">
        <v>244</v>
      </c>
    </row>
    <row r="1341" spans="1:6" x14ac:dyDescent="0.2">
      <c r="A1341" s="40" t="str">
        <f t="shared" si="41"/>
        <v/>
      </c>
      <c r="B1341" s="550"/>
      <c r="C1341" s="551"/>
      <c r="D1341" s="122"/>
      <c r="E1341" s="552"/>
      <c r="F1341" s="53" t="s">
        <v>245</v>
      </c>
    </row>
    <row r="1342" spans="1:6" x14ac:dyDescent="0.2">
      <c r="A1342" s="40" t="str">
        <f t="shared" si="41"/>
        <v/>
      </c>
      <c r="B1342" s="550"/>
      <c r="C1342" s="551"/>
      <c r="D1342" s="122"/>
      <c r="E1342" s="552"/>
      <c r="F1342" s="53" t="s">
        <v>248</v>
      </c>
    </row>
    <row r="1343" spans="1:6" x14ac:dyDescent="0.2">
      <c r="A1343" s="40" t="str">
        <f t="shared" si="41"/>
        <v/>
      </c>
      <c r="B1343" s="550"/>
      <c r="C1343" s="551"/>
      <c r="D1343" s="122"/>
      <c r="E1343" s="552"/>
      <c r="F1343" s="53"/>
    </row>
    <row r="1344" spans="1:6" ht="15" thickBot="1" x14ac:dyDescent="0.25">
      <c r="A1344" s="41" t="str">
        <f>IF(B1344="","",$D$1315&amp;B1344)</f>
        <v>pp-</v>
      </c>
      <c r="B1344" s="555" t="s">
        <v>1</v>
      </c>
      <c r="C1344" s="556" t="s">
        <v>1</v>
      </c>
      <c r="D1344" s="900"/>
      <c r="E1344" s="557" t="s">
        <v>147</v>
      </c>
      <c r="F1344" s="54"/>
    </row>
    <row r="1345" spans="1:6" x14ac:dyDescent="0.2">
      <c r="A1345" s="38"/>
      <c r="B1345" s="36"/>
      <c r="C1345" s="55"/>
      <c r="D1345" s="36"/>
      <c r="E1345" s="36"/>
      <c r="F1345" s="54"/>
    </row>
    <row r="1346" spans="1:6" ht="15" thickBot="1" x14ac:dyDescent="0.25">
      <c r="A1346" s="38"/>
      <c r="B1346" s="36"/>
      <c r="C1346" s="56"/>
      <c r="D1346" s="36"/>
      <c r="E1346" s="36"/>
      <c r="F1346" s="54"/>
    </row>
    <row r="1347" spans="1:6" x14ac:dyDescent="0.2">
      <c r="A1347" s="1824" t="s">
        <v>0</v>
      </c>
      <c r="B1347" s="1825"/>
      <c r="C1347" s="35" t="str">
        <f>IF(ISBLANK(List!$F$49),"",List!$F$49)</f>
        <v/>
      </c>
      <c r="D1347" s="38" t="str">
        <f>IF(ISBLANK(List!$H$49),"",List!$H$49)</f>
        <v>qq</v>
      </c>
      <c r="E1347" s="44"/>
      <c r="F1347" s="45" t="s">
        <v>984</v>
      </c>
    </row>
    <row r="1348" spans="1:6" ht="15" thickBot="1" x14ac:dyDescent="0.25">
      <c r="A1348" s="1826" t="s">
        <v>508</v>
      </c>
      <c r="B1348" s="1827"/>
      <c r="C1348" s="46" t="str">
        <f>IF(ISBLANK(List!$G$49),"",List!$G$49)</f>
        <v/>
      </c>
      <c r="D1348" s="39"/>
      <c r="E1348" s="38"/>
      <c r="F1348" s="47"/>
    </row>
    <row r="1349" spans="1:6" ht="15" thickBot="1" x14ac:dyDescent="0.25">
      <c r="A1349" s="48" t="s">
        <v>463</v>
      </c>
      <c r="B1349" s="49" t="s">
        <v>464</v>
      </c>
      <c r="C1349" s="50" t="s">
        <v>465</v>
      </c>
      <c r="D1349" s="49" t="s">
        <v>466</v>
      </c>
      <c r="E1349" s="51" t="s">
        <v>467</v>
      </c>
      <c r="F1349" s="44"/>
    </row>
    <row r="1350" spans="1:6" x14ac:dyDescent="0.2">
      <c r="A1350" s="60" t="str">
        <f>IF(B1350="","",$D$1347&amp;B1350)</f>
        <v/>
      </c>
      <c r="B1350" s="124"/>
      <c r="C1350" s="125"/>
      <c r="D1350" s="122"/>
      <c r="E1350" s="123" t="s">
        <v>13</v>
      </c>
      <c r="F1350" s="53" t="s">
        <v>174</v>
      </c>
    </row>
    <row r="1351" spans="1:6" x14ac:dyDescent="0.2">
      <c r="A1351" s="40" t="str">
        <f>IF(B1351="","",$D$1347&amp;B1351)</f>
        <v/>
      </c>
      <c r="B1351" s="124"/>
      <c r="C1351" s="125"/>
      <c r="D1351" s="122"/>
      <c r="E1351" s="123" t="s">
        <v>13</v>
      </c>
      <c r="F1351" s="53" t="s">
        <v>175</v>
      </c>
    </row>
    <row r="1352" spans="1:6" x14ac:dyDescent="0.2">
      <c r="A1352" s="40" t="str">
        <f t="shared" ref="A1352:A1375" si="42">IF(B1352="","",$D$1347&amp;B1352)</f>
        <v/>
      </c>
      <c r="B1352" s="124"/>
      <c r="C1352" s="125"/>
      <c r="D1352" s="122" t="s">
        <v>1160</v>
      </c>
      <c r="E1352" s="123" t="s">
        <v>92</v>
      </c>
      <c r="F1352" s="53" t="s">
        <v>176</v>
      </c>
    </row>
    <row r="1353" spans="1:6" x14ac:dyDescent="0.2">
      <c r="A1353" s="40" t="str">
        <f t="shared" si="42"/>
        <v/>
      </c>
      <c r="B1353" s="124"/>
      <c r="C1353" s="125"/>
      <c r="D1353" s="122" t="s">
        <v>1159</v>
      </c>
      <c r="E1353" s="123" t="s">
        <v>92</v>
      </c>
      <c r="F1353" s="53" t="s">
        <v>177</v>
      </c>
    </row>
    <row r="1354" spans="1:6" x14ac:dyDescent="0.2">
      <c r="A1354" s="40" t="str">
        <f t="shared" si="42"/>
        <v/>
      </c>
      <c r="B1354" s="124"/>
      <c r="C1354" s="125"/>
      <c r="D1354" s="122" t="s">
        <v>1159</v>
      </c>
      <c r="E1354" s="123" t="s">
        <v>92</v>
      </c>
      <c r="F1354" s="53" t="s">
        <v>178</v>
      </c>
    </row>
    <row r="1355" spans="1:6" x14ac:dyDescent="0.2">
      <c r="A1355" s="40" t="str">
        <f t="shared" si="42"/>
        <v/>
      </c>
      <c r="B1355" s="124"/>
      <c r="C1355" s="125"/>
      <c r="D1355" s="122"/>
      <c r="E1355" s="123" t="s">
        <v>92</v>
      </c>
      <c r="F1355" s="53" t="s">
        <v>179</v>
      </c>
    </row>
    <row r="1356" spans="1:6" x14ac:dyDescent="0.2">
      <c r="A1356" s="40" t="str">
        <f t="shared" si="42"/>
        <v/>
      </c>
      <c r="B1356" s="124"/>
      <c r="C1356" s="125"/>
      <c r="D1356" s="122"/>
      <c r="E1356" s="123" t="s">
        <v>92</v>
      </c>
      <c r="F1356" s="53" t="s">
        <v>180</v>
      </c>
    </row>
    <row r="1357" spans="1:6" x14ac:dyDescent="0.2">
      <c r="A1357" s="40" t="str">
        <f t="shared" si="42"/>
        <v/>
      </c>
      <c r="B1357" s="124"/>
      <c r="C1357" s="125"/>
      <c r="D1357" s="122"/>
      <c r="E1357" s="123" t="s">
        <v>92</v>
      </c>
      <c r="F1357" s="53" t="s">
        <v>181</v>
      </c>
    </row>
    <row r="1358" spans="1:6" x14ac:dyDescent="0.2">
      <c r="A1358" s="40" t="str">
        <f t="shared" si="42"/>
        <v/>
      </c>
      <c r="B1358" s="124"/>
      <c r="C1358" s="125"/>
      <c r="D1358" s="122"/>
      <c r="E1358" s="123" t="s">
        <v>92</v>
      </c>
      <c r="F1358" s="53" t="s">
        <v>182</v>
      </c>
    </row>
    <row r="1359" spans="1:6" x14ac:dyDescent="0.2">
      <c r="A1359" s="40" t="str">
        <f t="shared" si="42"/>
        <v/>
      </c>
      <c r="B1359" s="124"/>
      <c r="C1359" s="125"/>
      <c r="D1359" s="122"/>
      <c r="E1359" s="123" t="s">
        <v>92</v>
      </c>
      <c r="F1359" s="53" t="s">
        <v>183</v>
      </c>
    </row>
    <row r="1360" spans="1:6" x14ac:dyDescent="0.2">
      <c r="A1360" s="40" t="str">
        <f t="shared" si="42"/>
        <v/>
      </c>
      <c r="B1360" s="124"/>
      <c r="C1360" s="125"/>
      <c r="D1360" s="122"/>
      <c r="E1360" s="123" t="s">
        <v>93</v>
      </c>
      <c r="F1360" s="53" t="s">
        <v>184</v>
      </c>
    </row>
    <row r="1361" spans="1:6" x14ac:dyDescent="0.2">
      <c r="A1361" s="40" t="str">
        <f t="shared" si="42"/>
        <v/>
      </c>
      <c r="B1361" s="124"/>
      <c r="C1361" s="125"/>
      <c r="D1361" s="122"/>
      <c r="E1361" s="552" t="s">
        <v>93</v>
      </c>
      <c r="F1361" s="53" t="s">
        <v>185</v>
      </c>
    </row>
    <row r="1362" spans="1:6" x14ac:dyDescent="0.2">
      <c r="A1362" s="40" t="str">
        <f t="shared" si="42"/>
        <v/>
      </c>
      <c r="B1362" s="124"/>
      <c r="C1362" s="125"/>
      <c r="D1362" s="122"/>
      <c r="E1362" s="552" t="s">
        <v>93</v>
      </c>
      <c r="F1362" s="53" t="s">
        <v>186</v>
      </c>
    </row>
    <row r="1363" spans="1:6" x14ac:dyDescent="0.2">
      <c r="A1363" s="40" t="str">
        <f t="shared" si="42"/>
        <v/>
      </c>
      <c r="B1363" s="124"/>
      <c r="C1363" s="125"/>
      <c r="D1363" s="122"/>
      <c r="E1363" s="552" t="s">
        <v>93</v>
      </c>
      <c r="F1363" s="53" t="s">
        <v>187</v>
      </c>
    </row>
    <row r="1364" spans="1:6" x14ac:dyDescent="0.2">
      <c r="A1364" s="40" t="str">
        <f t="shared" si="42"/>
        <v/>
      </c>
      <c r="B1364" s="124"/>
      <c r="C1364" s="125"/>
      <c r="D1364" s="122"/>
      <c r="E1364" s="552" t="s">
        <v>93</v>
      </c>
      <c r="F1364" s="53" t="s">
        <v>188</v>
      </c>
    </row>
    <row r="1365" spans="1:6" x14ac:dyDescent="0.2">
      <c r="A1365" s="40" t="str">
        <f t="shared" si="42"/>
        <v/>
      </c>
      <c r="B1365" s="124"/>
      <c r="C1365" s="125"/>
      <c r="D1365" s="122"/>
      <c r="E1365" s="552" t="s">
        <v>93</v>
      </c>
      <c r="F1365" s="53" t="s">
        <v>189</v>
      </c>
    </row>
    <row r="1366" spans="1:6" x14ac:dyDescent="0.2">
      <c r="A1366" s="40" t="str">
        <f t="shared" si="42"/>
        <v/>
      </c>
      <c r="B1366" s="124"/>
      <c r="C1366" s="125"/>
      <c r="D1366" s="122"/>
      <c r="E1366" s="552" t="s">
        <v>93</v>
      </c>
      <c r="F1366" s="53" t="s">
        <v>190</v>
      </c>
    </row>
    <row r="1367" spans="1:6" x14ac:dyDescent="0.2">
      <c r="A1367" s="40" t="str">
        <f t="shared" si="42"/>
        <v/>
      </c>
      <c r="B1367" s="124"/>
      <c r="C1367" s="125"/>
      <c r="D1367" s="122"/>
      <c r="E1367" s="552" t="s">
        <v>93</v>
      </c>
      <c r="F1367" s="53" t="s">
        <v>191</v>
      </c>
    </row>
    <row r="1368" spans="1:6" x14ac:dyDescent="0.2">
      <c r="A1368" s="40" t="str">
        <f t="shared" si="42"/>
        <v/>
      </c>
      <c r="B1368" s="124"/>
      <c r="C1368" s="125"/>
      <c r="D1368" s="122"/>
      <c r="E1368" s="552" t="s">
        <v>93</v>
      </c>
      <c r="F1368" s="53" t="s">
        <v>192</v>
      </c>
    </row>
    <row r="1369" spans="1:6" x14ac:dyDescent="0.2">
      <c r="A1369" s="40" t="str">
        <f t="shared" si="42"/>
        <v/>
      </c>
      <c r="B1369" s="124"/>
      <c r="C1369" s="125"/>
      <c r="D1369" s="122"/>
      <c r="E1369" s="552" t="s">
        <v>93</v>
      </c>
      <c r="F1369" s="53" t="s">
        <v>193</v>
      </c>
    </row>
    <row r="1370" spans="1:6" x14ac:dyDescent="0.2">
      <c r="A1370" s="40" t="str">
        <f t="shared" si="42"/>
        <v/>
      </c>
      <c r="B1370" s="124"/>
      <c r="C1370" s="125"/>
      <c r="D1370" s="122"/>
      <c r="E1370" s="552" t="s">
        <v>93</v>
      </c>
      <c r="F1370" s="53" t="s">
        <v>194</v>
      </c>
    </row>
    <row r="1371" spans="1:6" x14ac:dyDescent="0.2">
      <c r="A1371" s="40" t="str">
        <f t="shared" si="42"/>
        <v/>
      </c>
      <c r="B1371" s="124"/>
      <c r="C1371" s="125"/>
      <c r="D1371" s="122"/>
      <c r="E1371" s="552" t="s">
        <v>93</v>
      </c>
      <c r="F1371" s="53" t="s">
        <v>195</v>
      </c>
    </row>
    <row r="1372" spans="1:6" x14ac:dyDescent="0.2">
      <c r="A1372" s="40" t="str">
        <f t="shared" si="42"/>
        <v/>
      </c>
      <c r="B1372" s="550"/>
      <c r="C1372" s="551"/>
      <c r="D1372" s="122"/>
      <c r="E1372" s="552"/>
      <c r="F1372" s="53" t="s">
        <v>244</v>
      </c>
    </row>
    <row r="1373" spans="1:6" x14ac:dyDescent="0.2">
      <c r="A1373" s="40" t="str">
        <f t="shared" si="42"/>
        <v/>
      </c>
      <c r="B1373" s="550"/>
      <c r="C1373" s="551"/>
      <c r="D1373" s="122"/>
      <c r="E1373" s="552"/>
      <c r="F1373" s="53" t="s">
        <v>245</v>
      </c>
    </row>
    <row r="1374" spans="1:6" x14ac:dyDescent="0.2">
      <c r="A1374" s="40" t="str">
        <f t="shared" si="42"/>
        <v/>
      </c>
      <c r="B1374" s="550"/>
      <c r="C1374" s="551"/>
      <c r="D1374" s="122"/>
      <c r="E1374" s="552"/>
      <c r="F1374" s="53" t="s">
        <v>248</v>
      </c>
    </row>
    <row r="1375" spans="1:6" x14ac:dyDescent="0.2">
      <c r="A1375" s="40" t="str">
        <f t="shared" si="42"/>
        <v/>
      </c>
      <c r="B1375" s="550"/>
      <c r="C1375" s="551"/>
      <c r="D1375" s="122"/>
      <c r="E1375" s="552"/>
      <c r="F1375" s="53"/>
    </row>
    <row r="1376" spans="1:6" ht="15" thickBot="1" x14ac:dyDescent="0.25">
      <c r="A1376" s="41" t="str">
        <f>IF(B1376="","",$D$1347&amp;B1376)</f>
        <v>qq-</v>
      </c>
      <c r="B1376" s="555" t="s">
        <v>1</v>
      </c>
      <c r="C1376" s="556" t="s">
        <v>1</v>
      </c>
      <c r="D1376" s="900"/>
      <c r="E1376" s="557" t="s">
        <v>147</v>
      </c>
      <c r="F1376" s="54"/>
    </row>
    <row r="1377" spans="1:6" x14ac:dyDescent="0.2">
      <c r="A1377" s="38"/>
      <c r="B1377" s="36"/>
      <c r="C1377" s="55"/>
      <c r="D1377" s="36"/>
      <c r="E1377" s="36"/>
      <c r="F1377" s="54"/>
    </row>
    <row r="1378" spans="1:6" ht="15" thickBot="1" x14ac:dyDescent="0.25">
      <c r="A1378" s="38"/>
      <c r="B1378" s="36"/>
      <c r="C1378" s="56"/>
      <c r="D1378" s="36"/>
      <c r="E1378" s="36"/>
      <c r="F1378" s="54"/>
    </row>
    <row r="1379" spans="1:6" x14ac:dyDescent="0.2">
      <c r="A1379" s="1824" t="s">
        <v>0</v>
      </c>
      <c r="B1379" s="1825"/>
      <c r="C1379" s="35" t="str">
        <f>IF(ISBLANK(List!$F$50),"",List!$F$50)</f>
        <v/>
      </c>
      <c r="D1379" s="38" t="str">
        <f>IF(ISBLANK(List!$H$50),"",List!$H$50)</f>
        <v>rr</v>
      </c>
      <c r="E1379" s="44"/>
      <c r="F1379" s="45" t="s">
        <v>985</v>
      </c>
    </row>
    <row r="1380" spans="1:6" ht="15" thickBot="1" x14ac:dyDescent="0.25">
      <c r="A1380" s="1826" t="s">
        <v>508</v>
      </c>
      <c r="B1380" s="1827"/>
      <c r="C1380" s="46" t="str">
        <f>IF(ISBLANK(List!$G$50),"",List!$G$50)</f>
        <v/>
      </c>
      <c r="D1380" s="39"/>
      <c r="E1380" s="38"/>
      <c r="F1380" s="47"/>
    </row>
    <row r="1381" spans="1:6" ht="15" thickBot="1" x14ac:dyDescent="0.25">
      <c r="A1381" s="48" t="s">
        <v>463</v>
      </c>
      <c r="B1381" s="49" t="s">
        <v>464</v>
      </c>
      <c r="C1381" s="50" t="s">
        <v>465</v>
      </c>
      <c r="D1381" s="49" t="s">
        <v>466</v>
      </c>
      <c r="E1381" s="51" t="s">
        <v>467</v>
      </c>
      <c r="F1381" s="44"/>
    </row>
    <row r="1382" spans="1:6" x14ac:dyDescent="0.2">
      <c r="A1382" s="60" t="str">
        <f>IF(B1382="","",$D$1379&amp;B1382)</f>
        <v/>
      </c>
      <c r="B1382" s="124"/>
      <c r="C1382" s="125"/>
      <c r="D1382" s="122"/>
      <c r="E1382" s="123" t="s">
        <v>13</v>
      </c>
      <c r="F1382" s="53" t="s">
        <v>174</v>
      </c>
    </row>
    <row r="1383" spans="1:6" x14ac:dyDescent="0.2">
      <c r="A1383" s="40" t="str">
        <f>IF(B1383="","",$D$1379&amp;B1383)</f>
        <v/>
      </c>
      <c r="B1383" s="124"/>
      <c r="C1383" s="125"/>
      <c r="D1383" s="122"/>
      <c r="E1383" s="123" t="s">
        <v>13</v>
      </c>
      <c r="F1383" s="53" t="s">
        <v>175</v>
      </c>
    </row>
    <row r="1384" spans="1:6" x14ac:dyDescent="0.2">
      <c r="A1384" s="40" t="str">
        <f t="shared" ref="A1384:A1407" si="43">IF(B1384="","",$D$1379&amp;B1384)</f>
        <v/>
      </c>
      <c r="B1384" s="124"/>
      <c r="C1384" s="125"/>
      <c r="D1384" s="122" t="s">
        <v>1160</v>
      </c>
      <c r="E1384" s="123" t="s">
        <v>92</v>
      </c>
      <c r="F1384" s="53" t="s">
        <v>176</v>
      </c>
    </row>
    <row r="1385" spans="1:6" x14ac:dyDescent="0.2">
      <c r="A1385" s="40" t="str">
        <f t="shared" si="43"/>
        <v/>
      </c>
      <c r="B1385" s="124"/>
      <c r="C1385" s="125"/>
      <c r="D1385" s="122" t="s">
        <v>1159</v>
      </c>
      <c r="E1385" s="123" t="s">
        <v>92</v>
      </c>
      <c r="F1385" s="53" t="s">
        <v>177</v>
      </c>
    </row>
    <row r="1386" spans="1:6" x14ac:dyDescent="0.2">
      <c r="A1386" s="40" t="str">
        <f t="shared" si="43"/>
        <v/>
      </c>
      <c r="B1386" s="124"/>
      <c r="C1386" s="125"/>
      <c r="D1386" s="122" t="s">
        <v>1159</v>
      </c>
      <c r="E1386" s="123" t="s">
        <v>92</v>
      </c>
      <c r="F1386" s="53" t="s">
        <v>178</v>
      </c>
    </row>
    <row r="1387" spans="1:6" x14ac:dyDescent="0.2">
      <c r="A1387" s="40" t="str">
        <f t="shared" si="43"/>
        <v/>
      </c>
      <c r="B1387" s="124"/>
      <c r="C1387" s="125"/>
      <c r="D1387" s="122"/>
      <c r="E1387" s="123" t="s">
        <v>92</v>
      </c>
      <c r="F1387" s="53" t="s">
        <v>179</v>
      </c>
    </row>
    <row r="1388" spans="1:6" x14ac:dyDescent="0.2">
      <c r="A1388" s="40" t="str">
        <f t="shared" si="43"/>
        <v/>
      </c>
      <c r="B1388" s="124"/>
      <c r="C1388" s="125"/>
      <c r="D1388" s="122"/>
      <c r="E1388" s="123" t="s">
        <v>92</v>
      </c>
      <c r="F1388" s="53" t="s">
        <v>180</v>
      </c>
    </row>
    <row r="1389" spans="1:6" x14ac:dyDescent="0.2">
      <c r="A1389" s="40" t="str">
        <f t="shared" si="43"/>
        <v/>
      </c>
      <c r="B1389" s="124"/>
      <c r="C1389" s="125"/>
      <c r="D1389" s="122"/>
      <c r="E1389" s="123" t="s">
        <v>92</v>
      </c>
      <c r="F1389" s="53" t="s">
        <v>181</v>
      </c>
    </row>
    <row r="1390" spans="1:6" x14ac:dyDescent="0.2">
      <c r="A1390" s="40" t="str">
        <f t="shared" si="43"/>
        <v/>
      </c>
      <c r="B1390" s="124"/>
      <c r="C1390" s="125"/>
      <c r="D1390" s="122"/>
      <c r="E1390" s="123" t="s">
        <v>92</v>
      </c>
      <c r="F1390" s="53" t="s">
        <v>182</v>
      </c>
    </row>
    <row r="1391" spans="1:6" x14ac:dyDescent="0.2">
      <c r="A1391" s="40" t="str">
        <f t="shared" si="43"/>
        <v/>
      </c>
      <c r="B1391" s="124"/>
      <c r="C1391" s="125"/>
      <c r="D1391" s="122"/>
      <c r="E1391" s="123" t="s">
        <v>92</v>
      </c>
      <c r="F1391" s="53" t="s">
        <v>183</v>
      </c>
    </row>
    <row r="1392" spans="1:6" x14ac:dyDescent="0.2">
      <c r="A1392" s="40" t="str">
        <f t="shared" si="43"/>
        <v/>
      </c>
      <c r="B1392" s="124"/>
      <c r="C1392" s="125"/>
      <c r="D1392" s="122"/>
      <c r="E1392" s="123" t="s">
        <v>93</v>
      </c>
      <c r="F1392" s="53" t="s">
        <v>184</v>
      </c>
    </row>
    <row r="1393" spans="1:6" x14ac:dyDescent="0.2">
      <c r="A1393" s="40" t="str">
        <f t="shared" si="43"/>
        <v/>
      </c>
      <c r="B1393" s="124"/>
      <c r="C1393" s="125"/>
      <c r="D1393" s="122"/>
      <c r="E1393" s="552" t="s">
        <v>93</v>
      </c>
      <c r="F1393" s="53" t="s">
        <v>185</v>
      </c>
    </row>
    <row r="1394" spans="1:6" x14ac:dyDescent="0.2">
      <c r="A1394" s="40" t="str">
        <f t="shared" si="43"/>
        <v/>
      </c>
      <c r="B1394" s="124"/>
      <c r="C1394" s="125"/>
      <c r="D1394" s="122"/>
      <c r="E1394" s="552" t="s">
        <v>93</v>
      </c>
      <c r="F1394" s="53" t="s">
        <v>186</v>
      </c>
    </row>
    <row r="1395" spans="1:6" x14ac:dyDescent="0.2">
      <c r="A1395" s="40" t="str">
        <f t="shared" si="43"/>
        <v/>
      </c>
      <c r="B1395" s="124"/>
      <c r="C1395" s="125"/>
      <c r="D1395" s="122"/>
      <c r="E1395" s="552" t="s">
        <v>93</v>
      </c>
      <c r="F1395" s="53" t="s">
        <v>187</v>
      </c>
    </row>
    <row r="1396" spans="1:6" x14ac:dyDescent="0.2">
      <c r="A1396" s="40" t="str">
        <f t="shared" si="43"/>
        <v/>
      </c>
      <c r="B1396" s="124"/>
      <c r="C1396" s="125"/>
      <c r="D1396" s="122"/>
      <c r="E1396" s="552" t="s">
        <v>93</v>
      </c>
      <c r="F1396" s="53" t="s">
        <v>188</v>
      </c>
    </row>
    <row r="1397" spans="1:6" x14ac:dyDescent="0.2">
      <c r="A1397" s="40" t="str">
        <f t="shared" si="43"/>
        <v/>
      </c>
      <c r="B1397" s="124"/>
      <c r="C1397" s="125"/>
      <c r="D1397" s="122"/>
      <c r="E1397" s="552" t="s">
        <v>93</v>
      </c>
      <c r="F1397" s="53" t="s">
        <v>189</v>
      </c>
    </row>
    <row r="1398" spans="1:6" x14ac:dyDescent="0.2">
      <c r="A1398" s="40" t="str">
        <f t="shared" si="43"/>
        <v/>
      </c>
      <c r="B1398" s="124"/>
      <c r="C1398" s="125"/>
      <c r="D1398" s="122"/>
      <c r="E1398" s="552" t="s">
        <v>93</v>
      </c>
      <c r="F1398" s="53" t="s">
        <v>190</v>
      </c>
    </row>
    <row r="1399" spans="1:6" x14ac:dyDescent="0.2">
      <c r="A1399" s="40" t="str">
        <f t="shared" si="43"/>
        <v/>
      </c>
      <c r="B1399" s="124"/>
      <c r="C1399" s="125"/>
      <c r="D1399" s="122"/>
      <c r="E1399" s="552" t="s">
        <v>93</v>
      </c>
      <c r="F1399" s="53" t="s">
        <v>191</v>
      </c>
    </row>
    <row r="1400" spans="1:6" x14ac:dyDescent="0.2">
      <c r="A1400" s="40" t="str">
        <f t="shared" si="43"/>
        <v/>
      </c>
      <c r="B1400" s="124"/>
      <c r="C1400" s="125"/>
      <c r="D1400" s="122"/>
      <c r="E1400" s="552" t="s">
        <v>93</v>
      </c>
      <c r="F1400" s="53" t="s">
        <v>192</v>
      </c>
    </row>
    <row r="1401" spans="1:6" x14ac:dyDescent="0.2">
      <c r="A1401" s="40" t="str">
        <f t="shared" si="43"/>
        <v/>
      </c>
      <c r="B1401" s="124"/>
      <c r="C1401" s="125"/>
      <c r="D1401" s="122"/>
      <c r="E1401" s="552" t="s">
        <v>93</v>
      </c>
      <c r="F1401" s="53" t="s">
        <v>193</v>
      </c>
    </row>
    <row r="1402" spans="1:6" x14ac:dyDescent="0.2">
      <c r="A1402" s="40" t="str">
        <f t="shared" si="43"/>
        <v/>
      </c>
      <c r="B1402" s="124"/>
      <c r="C1402" s="125"/>
      <c r="D1402" s="122"/>
      <c r="E1402" s="552" t="s">
        <v>93</v>
      </c>
      <c r="F1402" s="53" t="s">
        <v>194</v>
      </c>
    </row>
    <row r="1403" spans="1:6" x14ac:dyDescent="0.2">
      <c r="A1403" s="40" t="str">
        <f t="shared" si="43"/>
        <v/>
      </c>
      <c r="B1403" s="124"/>
      <c r="C1403" s="125"/>
      <c r="D1403" s="122"/>
      <c r="E1403" s="552" t="s">
        <v>93</v>
      </c>
      <c r="F1403" s="53" t="s">
        <v>195</v>
      </c>
    </row>
    <row r="1404" spans="1:6" x14ac:dyDescent="0.2">
      <c r="A1404" s="40" t="str">
        <f t="shared" si="43"/>
        <v/>
      </c>
      <c r="B1404" s="550"/>
      <c r="C1404" s="551"/>
      <c r="D1404" s="122"/>
      <c r="E1404" s="552"/>
      <c r="F1404" s="53" t="s">
        <v>244</v>
      </c>
    </row>
    <row r="1405" spans="1:6" x14ac:dyDescent="0.2">
      <c r="A1405" s="40" t="str">
        <f t="shared" si="43"/>
        <v/>
      </c>
      <c r="B1405" s="550"/>
      <c r="C1405" s="551"/>
      <c r="D1405" s="122"/>
      <c r="E1405" s="552"/>
      <c r="F1405" s="53" t="s">
        <v>245</v>
      </c>
    </row>
    <row r="1406" spans="1:6" x14ac:dyDescent="0.2">
      <c r="A1406" s="40" t="str">
        <f t="shared" si="43"/>
        <v/>
      </c>
      <c r="B1406" s="550"/>
      <c r="C1406" s="551"/>
      <c r="D1406" s="122"/>
      <c r="E1406" s="552"/>
      <c r="F1406" s="53" t="s">
        <v>248</v>
      </c>
    </row>
    <row r="1407" spans="1:6" x14ac:dyDescent="0.2">
      <c r="A1407" s="40" t="str">
        <f t="shared" si="43"/>
        <v/>
      </c>
      <c r="B1407" s="550"/>
      <c r="C1407" s="551"/>
      <c r="D1407" s="122"/>
      <c r="E1407" s="552"/>
      <c r="F1407" s="53"/>
    </row>
    <row r="1408" spans="1:6" ht="15" thickBot="1" x14ac:dyDescent="0.25">
      <c r="A1408" s="41" t="str">
        <f>IF(B1408="","",$D$1379&amp;B1408)</f>
        <v>rr-</v>
      </c>
      <c r="B1408" s="555" t="s">
        <v>1</v>
      </c>
      <c r="C1408" s="556" t="s">
        <v>1</v>
      </c>
      <c r="D1408" s="900"/>
      <c r="E1408" s="557" t="s">
        <v>147</v>
      </c>
      <c r="F1408" s="54"/>
    </row>
    <row r="1409" spans="1:6" x14ac:dyDescent="0.2">
      <c r="A1409" s="38"/>
      <c r="B1409" s="36"/>
      <c r="C1409" s="55"/>
      <c r="D1409" s="36"/>
      <c r="E1409" s="36"/>
      <c r="F1409" s="54"/>
    </row>
    <row r="1410" spans="1:6" ht="15" thickBot="1" x14ac:dyDescent="0.25">
      <c r="A1410" s="38"/>
      <c r="B1410" s="36"/>
      <c r="C1410" s="56"/>
      <c r="D1410" s="36"/>
      <c r="E1410" s="36"/>
      <c r="F1410" s="54"/>
    </row>
    <row r="1411" spans="1:6" x14ac:dyDescent="0.2">
      <c r="A1411" s="1824" t="s">
        <v>0</v>
      </c>
      <c r="B1411" s="1825"/>
      <c r="C1411" s="35" t="str">
        <f>IF(ISBLANK(List!$F$51),"",List!$F$51)</f>
        <v/>
      </c>
      <c r="D1411" s="38" t="str">
        <f>IF(ISBLANK(List!$H$51),"",List!$H$51)</f>
        <v>ss</v>
      </c>
      <c r="E1411" s="44"/>
      <c r="F1411" s="45" t="s">
        <v>986</v>
      </c>
    </row>
    <row r="1412" spans="1:6" ht="15" thickBot="1" x14ac:dyDescent="0.25">
      <c r="A1412" s="1826" t="s">
        <v>508</v>
      </c>
      <c r="B1412" s="1827"/>
      <c r="C1412" s="46" t="str">
        <f>IF(ISBLANK(List!$G$51),"",List!$G$51)</f>
        <v/>
      </c>
      <c r="D1412" s="39"/>
      <c r="E1412" s="38"/>
      <c r="F1412" s="47"/>
    </row>
    <row r="1413" spans="1:6" ht="15" thickBot="1" x14ac:dyDescent="0.25">
      <c r="A1413" s="48" t="s">
        <v>463</v>
      </c>
      <c r="B1413" s="49" t="s">
        <v>464</v>
      </c>
      <c r="C1413" s="50" t="s">
        <v>465</v>
      </c>
      <c r="D1413" s="49" t="s">
        <v>466</v>
      </c>
      <c r="E1413" s="51" t="s">
        <v>467</v>
      </c>
      <c r="F1413" s="44"/>
    </row>
    <row r="1414" spans="1:6" x14ac:dyDescent="0.2">
      <c r="A1414" s="60" t="str">
        <f>IF(B1414="","",$D$1411&amp;B1414)</f>
        <v/>
      </c>
      <c r="B1414" s="124"/>
      <c r="C1414" s="125"/>
      <c r="D1414" s="122"/>
      <c r="E1414" s="123" t="s">
        <v>13</v>
      </c>
      <c r="F1414" s="53" t="s">
        <v>174</v>
      </c>
    </row>
    <row r="1415" spans="1:6" x14ac:dyDescent="0.2">
      <c r="A1415" s="40" t="str">
        <f>IF(B1415="","",$D$1411&amp;B1415)</f>
        <v/>
      </c>
      <c r="B1415" s="124"/>
      <c r="C1415" s="125"/>
      <c r="D1415" s="122"/>
      <c r="E1415" s="123" t="s">
        <v>13</v>
      </c>
      <c r="F1415" s="53" t="s">
        <v>175</v>
      </c>
    </row>
    <row r="1416" spans="1:6" x14ac:dyDescent="0.2">
      <c r="A1416" s="40" t="str">
        <f t="shared" ref="A1416:A1439" si="44">IF(B1416="","",$D$1411&amp;B1416)</f>
        <v/>
      </c>
      <c r="B1416" s="124"/>
      <c r="C1416" s="125"/>
      <c r="D1416" s="122" t="s">
        <v>1160</v>
      </c>
      <c r="E1416" s="123" t="s">
        <v>92</v>
      </c>
      <c r="F1416" s="53" t="s">
        <v>176</v>
      </c>
    </row>
    <row r="1417" spans="1:6" x14ac:dyDescent="0.2">
      <c r="A1417" s="40" t="str">
        <f t="shared" si="44"/>
        <v/>
      </c>
      <c r="B1417" s="124"/>
      <c r="C1417" s="125"/>
      <c r="D1417" s="122" t="s">
        <v>1159</v>
      </c>
      <c r="E1417" s="123" t="s">
        <v>92</v>
      </c>
      <c r="F1417" s="53" t="s">
        <v>177</v>
      </c>
    </row>
    <row r="1418" spans="1:6" x14ac:dyDescent="0.2">
      <c r="A1418" s="40" t="str">
        <f t="shared" si="44"/>
        <v/>
      </c>
      <c r="B1418" s="124"/>
      <c r="C1418" s="125"/>
      <c r="D1418" s="122" t="s">
        <v>1159</v>
      </c>
      <c r="E1418" s="123" t="s">
        <v>92</v>
      </c>
      <c r="F1418" s="53" t="s">
        <v>178</v>
      </c>
    </row>
    <row r="1419" spans="1:6" x14ac:dyDescent="0.2">
      <c r="A1419" s="40" t="str">
        <f t="shared" si="44"/>
        <v/>
      </c>
      <c r="B1419" s="124"/>
      <c r="C1419" s="125"/>
      <c r="D1419" s="122"/>
      <c r="E1419" s="123" t="s">
        <v>92</v>
      </c>
      <c r="F1419" s="53" t="s">
        <v>179</v>
      </c>
    </row>
    <row r="1420" spans="1:6" x14ac:dyDescent="0.2">
      <c r="A1420" s="40" t="str">
        <f t="shared" si="44"/>
        <v/>
      </c>
      <c r="B1420" s="124"/>
      <c r="C1420" s="125"/>
      <c r="D1420" s="122"/>
      <c r="E1420" s="123" t="s">
        <v>92</v>
      </c>
      <c r="F1420" s="53" t="s">
        <v>180</v>
      </c>
    </row>
    <row r="1421" spans="1:6" x14ac:dyDescent="0.2">
      <c r="A1421" s="40" t="str">
        <f t="shared" si="44"/>
        <v/>
      </c>
      <c r="B1421" s="124"/>
      <c r="C1421" s="125"/>
      <c r="D1421" s="122"/>
      <c r="E1421" s="123" t="s">
        <v>92</v>
      </c>
      <c r="F1421" s="53" t="s">
        <v>181</v>
      </c>
    </row>
    <row r="1422" spans="1:6" x14ac:dyDescent="0.2">
      <c r="A1422" s="40" t="str">
        <f t="shared" si="44"/>
        <v/>
      </c>
      <c r="B1422" s="124"/>
      <c r="C1422" s="125"/>
      <c r="D1422" s="122"/>
      <c r="E1422" s="123" t="s">
        <v>92</v>
      </c>
      <c r="F1422" s="53" t="s">
        <v>182</v>
      </c>
    </row>
    <row r="1423" spans="1:6" x14ac:dyDescent="0.2">
      <c r="A1423" s="40" t="str">
        <f t="shared" si="44"/>
        <v/>
      </c>
      <c r="B1423" s="124"/>
      <c r="C1423" s="125"/>
      <c r="D1423" s="122"/>
      <c r="E1423" s="123" t="s">
        <v>92</v>
      </c>
      <c r="F1423" s="53" t="s">
        <v>183</v>
      </c>
    </row>
    <row r="1424" spans="1:6" x14ac:dyDescent="0.2">
      <c r="A1424" s="40" t="str">
        <f t="shared" si="44"/>
        <v/>
      </c>
      <c r="B1424" s="124"/>
      <c r="C1424" s="125"/>
      <c r="D1424" s="122"/>
      <c r="E1424" s="123" t="s">
        <v>93</v>
      </c>
      <c r="F1424" s="53" t="s">
        <v>184</v>
      </c>
    </row>
    <row r="1425" spans="1:6" x14ac:dyDescent="0.2">
      <c r="A1425" s="40" t="str">
        <f t="shared" si="44"/>
        <v/>
      </c>
      <c r="B1425" s="124"/>
      <c r="C1425" s="125"/>
      <c r="D1425" s="122"/>
      <c r="E1425" s="552" t="s">
        <v>93</v>
      </c>
      <c r="F1425" s="53" t="s">
        <v>185</v>
      </c>
    </row>
    <row r="1426" spans="1:6" x14ac:dyDescent="0.2">
      <c r="A1426" s="40" t="str">
        <f t="shared" si="44"/>
        <v/>
      </c>
      <c r="B1426" s="124"/>
      <c r="C1426" s="125"/>
      <c r="D1426" s="122"/>
      <c r="E1426" s="552" t="s">
        <v>93</v>
      </c>
      <c r="F1426" s="53" t="s">
        <v>186</v>
      </c>
    </row>
    <row r="1427" spans="1:6" x14ac:dyDescent="0.2">
      <c r="A1427" s="40" t="str">
        <f t="shared" si="44"/>
        <v/>
      </c>
      <c r="B1427" s="124"/>
      <c r="C1427" s="125"/>
      <c r="D1427" s="122"/>
      <c r="E1427" s="552" t="s">
        <v>93</v>
      </c>
      <c r="F1427" s="53" t="s">
        <v>187</v>
      </c>
    </row>
    <row r="1428" spans="1:6" x14ac:dyDescent="0.2">
      <c r="A1428" s="40" t="str">
        <f t="shared" si="44"/>
        <v/>
      </c>
      <c r="B1428" s="124"/>
      <c r="C1428" s="125"/>
      <c r="D1428" s="122"/>
      <c r="E1428" s="552" t="s">
        <v>93</v>
      </c>
      <c r="F1428" s="53" t="s">
        <v>188</v>
      </c>
    </row>
    <row r="1429" spans="1:6" x14ac:dyDescent="0.2">
      <c r="A1429" s="40" t="str">
        <f t="shared" si="44"/>
        <v/>
      </c>
      <c r="B1429" s="124"/>
      <c r="C1429" s="125"/>
      <c r="D1429" s="122"/>
      <c r="E1429" s="552" t="s">
        <v>93</v>
      </c>
      <c r="F1429" s="53" t="s">
        <v>189</v>
      </c>
    </row>
    <row r="1430" spans="1:6" x14ac:dyDescent="0.2">
      <c r="A1430" s="40" t="str">
        <f t="shared" si="44"/>
        <v/>
      </c>
      <c r="B1430" s="124"/>
      <c r="C1430" s="125"/>
      <c r="D1430" s="122"/>
      <c r="E1430" s="552" t="s">
        <v>93</v>
      </c>
      <c r="F1430" s="53" t="s">
        <v>190</v>
      </c>
    </row>
    <row r="1431" spans="1:6" x14ac:dyDescent="0.2">
      <c r="A1431" s="40" t="str">
        <f t="shared" si="44"/>
        <v/>
      </c>
      <c r="B1431" s="124"/>
      <c r="C1431" s="125"/>
      <c r="D1431" s="122"/>
      <c r="E1431" s="552" t="s">
        <v>93</v>
      </c>
      <c r="F1431" s="53" t="s">
        <v>191</v>
      </c>
    </row>
    <row r="1432" spans="1:6" x14ac:dyDescent="0.2">
      <c r="A1432" s="40" t="str">
        <f t="shared" si="44"/>
        <v/>
      </c>
      <c r="B1432" s="124"/>
      <c r="C1432" s="125"/>
      <c r="D1432" s="122"/>
      <c r="E1432" s="552" t="s">
        <v>93</v>
      </c>
      <c r="F1432" s="53" t="s">
        <v>192</v>
      </c>
    </row>
    <row r="1433" spans="1:6" x14ac:dyDescent="0.2">
      <c r="A1433" s="40" t="str">
        <f t="shared" si="44"/>
        <v/>
      </c>
      <c r="B1433" s="124"/>
      <c r="C1433" s="125"/>
      <c r="D1433" s="122"/>
      <c r="E1433" s="552" t="s">
        <v>93</v>
      </c>
      <c r="F1433" s="53" t="s">
        <v>193</v>
      </c>
    </row>
    <row r="1434" spans="1:6" x14ac:dyDescent="0.2">
      <c r="A1434" s="40" t="str">
        <f t="shared" si="44"/>
        <v/>
      </c>
      <c r="B1434" s="124"/>
      <c r="C1434" s="125"/>
      <c r="D1434" s="122"/>
      <c r="E1434" s="552" t="s">
        <v>93</v>
      </c>
      <c r="F1434" s="53" t="s">
        <v>194</v>
      </c>
    </row>
    <row r="1435" spans="1:6" x14ac:dyDescent="0.2">
      <c r="A1435" s="40" t="str">
        <f t="shared" si="44"/>
        <v/>
      </c>
      <c r="B1435" s="124"/>
      <c r="C1435" s="125"/>
      <c r="D1435" s="122"/>
      <c r="E1435" s="552" t="s">
        <v>93</v>
      </c>
      <c r="F1435" s="53" t="s">
        <v>195</v>
      </c>
    </row>
    <row r="1436" spans="1:6" x14ac:dyDescent="0.2">
      <c r="A1436" s="40" t="str">
        <f t="shared" si="44"/>
        <v/>
      </c>
      <c r="B1436" s="550"/>
      <c r="C1436" s="551"/>
      <c r="D1436" s="122"/>
      <c r="E1436" s="552"/>
      <c r="F1436" s="53" t="s">
        <v>244</v>
      </c>
    </row>
    <row r="1437" spans="1:6" x14ac:dyDescent="0.2">
      <c r="A1437" s="40" t="str">
        <f t="shared" si="44"/>
        <v/>
      </c>
      <c r="B1437" s="550"/>
      <c r="C1437" s="551"/>
      <c r="D1437" s="122"/>
      <c r="E1437" s="552"/>
      <c r="F1437" s="53" t="s">
        <v>245</v>
      </c>
    </row>
    <row r="1438" spans="1:6" x14ac:dyDescent="0.2">
      <c r="A1438" s="40" t="str">
        <f t="shared" si="44"/>
        <v/>
      </c>
      <c r="B1438" s="550"/>
      <c r="C1438" s="551"/>
      <c r="D1438" s="122"/>
      <c r="E1438" s="552"/>
      <c r="F1438" s="53" t="s">
        <v>248</v>
      </c>
    </row>
    <row r="1439" spans="1:6" x14ac:dyDescent="0.2">
      <c r="A1439" s="40" t="str">
        <f t="shared" si="44"/>
        <v/>
      </c>
      <c r="B1439" s="550"/>
      <c r="C1439" s="551"/>
      <c r="D1439" s="122"/>
      <c r="E1439" s="552"/>
      <c r="F1439" s="53"/>
    </row>
    <row r="1440" spans="1:6" ht="15" thickBot="1" x14ac:dyDescent="0.25">
      <c r="A1440" s="41" t="str">
        <f>IF(B1440="","",$D$1411&amp;B1440)</f>
        <v>ss-</v>
      </c>
      <c r="B1440" s="555" t="s">
        <v>1</v>
      </c>
      <c r="C1440" s="556" t="s">
        <v>1</v>
      </c>
      <c r="D1440" s="900"/>
      <c r="E1440" s="557" t="s">
        <v>147</v>
      </c>
      <c r="F1440" s="54"/>
    </row>
    <row r="1441" spans="1:6" x14ac:dyDescent="0.2">
      <c r="A1441" s="38"/>
      <c r="B1441" s="36"/>
      <c r="C1441" s="55"/>
      <c r="D1441" s="36"/>
      <c r="E1441" s="36"/>
      <c r="F1441" s="54"/>
    </row>
    <row r="1442" spans="1:6" ht="15" thickBot="1" x14ac:dyDescent="0.25">
      <c r="A1442" s="38"/>
      <c r="B1442" s="36"/>
      <c r="C1442" s="56"/>
      <c r="D1442" s="36"/>
      <c r="E1442" s="36"/>
      <c r="F1442" s="54"/>
    </row>
    <row r="1443" spans="1:6" x14ac:dyDescent="0.2">
      <c r="A1443" s="1824" t="s">
        <v>0</v>
      </c>
      <c r="B1443" s="1825"/>
      <c r="C1443" s="35" t="str">
        <f>IF(ISBLANK(List!$F$52),"",List!$F$52)</f>
        <v/>
      </c>
      <c r="D1443" s="38" t="str">
        <f>IF(ISBLANK(List!$H$52),"",List!$H$52)</f>
        <v>tt</v>
      </c>
      <c r="E1443" s="44"/>
      <c r="F1443" s="45" t="s">
        <v>987</v>
      </c>
    </row>
    <row r="1444" spans="1:6" ht="15" thickBot="1" x14ac:dyDescent="0.25">
      <c r="A1444" s="1826" t="s">
        <v>508</v>
      </c>
      <c r="B1444" s="1827"/>
      <c r="C1444" s="46" t="str">
        <f>IF(ISBLANK(List!$G$52),"",List!$G$52)</f>
        <v/>
      </c>
      <c r="D1444" s="39"/>
      <c r="E1444" s="38"/>
      <c r="F1444" s="47"/>
    </row>
    <row r="1445" spans="1:6" ht="15" thickBot="1" x14ac:dyDescent="0.25">
      <c r="A1445" s="48" t="s">
        <v>463</v>
      </c>
      <c r="B1445" s="49" t="s">
        <v>464</v>
      </c>
      <c r="C1445" s="50" t="s">
        <v>465</v>
      </c>
      <c r="D1445" s="49" t="s">
        <v>466</v>
      </c>
      <c r="E1445" s="51" t="s">
        <v>467</v>
      </c>
      <c r="F1445" s="44"/>
    </row>
    <row r="1446" spans="1:6" x14ac:dyDescent="0.2">
      <c r="A1446" s="60" t="str">
        <f>IF(B1446="","",$D$1443&amp;B1446)</f>
        <v/>
      </c>
      <c r="B1446" s="124"/>
      <c r="C1446" s="125"/>
      <c r="D1446" s="122"/>
      <c r="E1446" s="123" t="s">
        <v>13</v>
      </c>
      <c r="F1446" s="53" t="s">
        <v>174</v>
      </c>
    </row>
    <row r="1447" spans="1:6" x14ac:dyDescent="0.2">
      <c r="A1447" s="40" t="str">
        <f>IF(B1447="","",$D$1443&amp;B1447)</f>
        <v/>
      </c>
      <c r="B1447" s="124"/>
      <c r="C1447" s="125"/>
      <c r="D1447" s="122"/>
      <c r="E1447" s="123" t="s">
        <v>13</v>
      </c>
      <c r="F1447" s="53" t="s">
        <v>175</v>
      </c>
    </row>
    <row r="1448" spans="1:6" x14ac:dyDescent="0.2">
      <c r="A1448" s="40" t="str">
        <f t="shared" ref="A1448:A1471" si="45">IF(B1448="","",$D$1443&amp;B1448)</f>
        <v/>
      </c>
      <c r="B1448" s="124"/>
      <c r="C1448" s="125"/>
      <c r="D1448" s="122" t="s">
        <v>1160</v>
      </c>
      <c r="E1448" s="123" t="s">
        <v>92</v>
      </c>
      <c r="F1448" s="53" t="s">
        <v>176</v>
      </c>
    </row>
    <row r="1449" spans="1:6" x14ac:dyDescent="0.2">
      <c r="A1449" s="40" t="str">
        <f t="shared" si="45"/>
        <v/>
      </c>
      <c r="B1449" s="124"/>
      <c r="C1449" s="125"/>
      <c r="D1449" s="122" t="s">
        <v>1159</v>
      </c>
      <c r="E1449" s="123" t="s">
        <v>92</v>
      </c>
      <c r="F1449" s="53" t="s">
        <v>177</v>
      </c>
    </row>
    <row r="1450" spans="1:6" x14ac:dyDescent="0.2">
      <c r="A1450" s="40" t="str">
        <f t="shared" si="45"/>
        <v/>
      </c>
      <c r="B1450" s="124"/>
      <c r="C1450" s="125"/>
      <c r="D1450" s="122" t="s">
        <v>1159</v>
      </c>
      <c r="E1450" s="123" t="s">
        <v>92</v>
      </c>
      <c r="F1450" s="53" t="s">
        <v>178</v>
      </c>
    </row>
    <row r="1451" spans="1:6" x14ac:dyDescent="0.2">
      <c r="A1451" s="40" t="str">
        <f t="shared" si="45"/>
        <v/>
      </c>
      <c r="B1451" s="124"/>
      <c r="C1451" s="125"/>
      <c r="D1451" s="122"/>
      <c r="E1451" s="123" t="s">
        <v>92</v>
      </c>
      <c r="F1451" s="53" t="s">
        <v>179</v>
      </c>
    </row>
    <row r="1452" spans="1:6" x14ac:dyDescent="0.2">
      <c r="A1452" s="40" t="str">
        <f t="shared" si="45"/>
        <v/>
      </c>
      <c r="B1452" s="124"/>
      <c r="C1452" s="125"/>
      <c r="D1452" s="122"/>
      <c r="E1452" s="123" t="s">
        <v>92</v>
      </c>
      <c r="F1452" s="53" t="s">
        <v>180</v>
      </c>
    </row>
    <row r="1453" spans="1:6" x14ac:dyDescent="0.2">
      <c r="A1453" s="40" t="str">
        <f t="shared" si="45"/>
        <v/>
      </c>
      <c r="B1453" s="124"/>
      <c r="C1453" s="125"/>
      <c r="D1453" s="122"/>
      <c r="E1453" s="123" t="s">
        <v>92</v>
      </c>
      <c r="F1453" s="53" t="s">
        <v>181</v>
      </c>
    </row>
    <row r="1454" spans="1:6" x14ac:dyDescent="0.2">
      <c r="A1454" s="40" t="str">
        <f t="shared" si="45"/>
        <v/>
      </c>
      <c r="B1454" s="124"/>
      <c r="C1454" s="125"/>
      <c r="D1454" s="122"/>
      <c r="E1454" s="123" t="s">
        <v>92</v>
      </c>
      <c r="F1454" s="53" t="s">
        <v>182</v>
      </c>
    </row>
    <row r="1455" spans="1:6" x14ac:dyDescent="0.2">
      <c r="A1455" s="40" t="str">
        <f t="shared" si="45"/>
        <v/>
      </c>
      <c r="B1455" s="124"/>
      <c r="C1455" s="125"/>
      <c r="D1455" s="122"/>
      <c r="E1455" s="123" t="s">
        <v>92</v>
      </c>
      <c r="F1455" s="53" t="s">
        <v>183</v>
      </c>
    </row>
    <row r="1456" spans="1:6" x14ac:dyDescent="0.2">
      <c r="A1456" s="40" t="str">
        <f t="shared" si="45"/>
        <v/>
      </c>
      <c r="B1456" s="124"/>
      <c r="C1456" s="125"/>
      <c r="D1456" s="122"/>
      <c r="E1456" s="123" t="s">
        <v>93</v>
      </c>
      <c r="F1456" s="53" t="s">
        <v>184</v>
      </c>
    </row>
    <row r="1457" spans="1:6" x14ac:dyDescent="0.2">
      <c r="A1457" s="40" t="str">
        <f t="shared" si="45"/>
        <v/>
      </c>
      <c r="B1457" s="124"/>
      <c r="C1457" s="125"/>
      <c r="D1457" s="122"/>
      <c r="E1457" s="552" t="s">
        <v>93</v>
      </c>
      <c r="F1457" s="53" t="s">
        <v>185</v>
      </c>
    </row>
    <row r="1458" spans="1:6" x14ac:dyDescent="0.2">
      <c r="A1458" s="40" t="str">
        <f t="shared" si="45"/>
        <v/>
      </c>
      <c r="B1458" s="124"/>
      <c r="C1458" s="125"/>
      <c r="D1458" s="122"/>
      <c r="E1458" s="552" t="s">
        <v>93</v>
      </c>
      <c r="F1458" s="53" t="s">
        <v>186</v>
      </c>
    </row>
    <row r="1459" spans="1:6" x14ac:dyDescent="0.2">
      <c r="A1459" s="40" t="str">
        <f t="shared" si="45"/>
        <v/>
      </c>
      <c r="B1459" s="124"/>
      <c r="C1459" s="125"/>
      <c r="D1459" s="122"/>
      <c r="E1459" s="552" t="s">
        <v>93</v>
      </c>
      <c r="F1459" s="53" t="s">
        <v>187</v>
      </c>
    </row>
    <row r="1460" spans="1:6" x14ac:dyDescent="0.2">
      <c r="A1460" s="40" t="str">
        <f t="shared" si="45"/>
        <v/>
      </c>
      <c r="B1460" s="124"/>
      <c r="C1460" s="125"/>
      <c r="D1460" s="122"/>
      <c r="E1460" s="552" t="s">
        <v>93</v>
      </c>
      <c r="F1460" s="53" t="s">
        <v>188</v>
      </c>
    </row>
    <row r="1461" spans="1:6" x14ac:dyDescent="0.2">
      <c r="A1461" s="40" t="str">
        <f t="shared" si="45"/>
        <v/>
      </c>
      <c r="B1461" s="124"/>
      <c r="C1461" s="125"/>
      <c r="D1461" s="122"/>
      <c r="E1461" s="552" t="s">
        <v>93</v>
      </c>
      <c r="F1461" s="53" t="s">
        <v>189</v>
      </c>
    </row>
    <row r="1462" spans="1:6" x14ac:dyDescent="0.2">
      <c r="A1462" s="40" t="str">
        <f t="shared" si="45"/>
        <v/>
      </c>
      <c r="B1462" s="124"/>
      <c r="C1462" s="125"/>
      <c r="D1462" s="122"/>
      <c r="E1462" s="552" t="s">
        <v>93</v>
      </c>
      <c r="F1462" s="53" t="s">
        <v>190</v>
      </c>
    </row>
    <row r="1463" spans="1:6" x14ac:dyDescent="0.2">
      <c r="A1463" s="40" t="str">
        <f t="shared" si="45"/>
        <v/>
      </c>
      <c r="B1463" s="124"/>
      <c r="C1463" s="125"/>
      <c r="D1463" s="122"/>
      <c r="E1463" s="552" t="s">
        <v>93</v>
      </c>
      <c r="F1463" s="53" t="s">
        <v>191</v>
      </c>
    </row>
    <row r="1464" spans="1:6" x14ac:dyDescent="0.2">
      <c r="A1464" s="40" t="str">
        <f t="shared" si="45"/>
        <v/>
      </c>
      <c r="B1464" s="124"/>
      <c r="C1464" s="125"/>
      <c r="D1464" s="122"/>
      <c r="E1464" s="552" t="s">
        <v>93</v>
      </c>
      <c r="F1464" s="53" t="s">
        <v>192</v>
      </c>
    </row>
    <row r="1465" spans="1:6" x14ac:dyDescent="0.2">
      <c r="A1465" s="40" t="str">
        <f t="shared" si="45"/>
        <v/>
      </c>
      <c r="B1465" s="124"/>
      <c r="C1465" s="125"/>
      <c r="D1465" s="122"/>
      <c r="E1465" s="552" t="s">
        <v>93</v>
      </c>
      <c r="F1465" s="53" t="s">
        <v>193</v>
      </c>
    </row>
    <row r="1466" spans="1:6" x14ac:dyDescent="0.2">
      <c r="A1466" s="40" t="str">
        <f t="shared" si="45"/>
        <v/>
      </c>
      <c r="B1466" s="124"/>
      <c r="C1466" s="125"/>
      <c r="D1466" s="122"/>
      <c r="E1466" s="552" t="s">
        <v>93</v>
      </c>
      <c r="F1466" s="53" t="s">
        <v>194</v>
      </c>
    </row>
    <row r="1467" spans="1:6" x14ac:dyDescent="0.2">
      <c r="A1467" s="40" t="str">
        <f t="shared" si="45"/>
        <v/>
      </c>
      <c r="B1467" s="124"/>
      <c r="C1467" s="125"/>
      <c r="D1467" s="122"/>
      <c r="E1467" s="552" t="s">
        <v>93</v>
      </c>
      <c r="F1467" s="53" t="s">
        <v>195</v>
      </c>
    </row>
    <row r="1468" spans="1:6" x14ac:dyDescent="0.2">
      <c r="A1468" s="40" t="str">
        <f t="shared" si="45"/>
        <v/>
      </c>
      <c r="B1468" s="550"/>
      <c r="C1468" s="551"/>
      <c r="D1468" s="122"/>
      <c r="E1468" s="552"/>
      <c r="F1468" s="53" t="s">
        <v>244</v>
      </c>
    </row>
    <row r="1469" spans="1:6" x14ac:dyDescent="0.2">
      <c r="A1469" s="40" t="str">
        <f t="shared" si="45"/>
        <v/>
      </c>
      <c r="B1469" s="550"/>
      <c r="C1469" s="551"/>
      <c r="D1469" s="122"/>
      <c r="E1469" s="552"/>
      <c r="F1469" s="53" t="s">
        <v>245</v>
      </c>
    </row>
    <row r="1470" spans="1:6" x14ac:dyDescent="0.2">
      <c r="A1470" s="40" t="str">
        <f>IF(B1470="","",$D$1443&amp;B1470)</f>
        <v/>
      </c>
      <c r="B1470" s="550"/>
      <c r="C1470" s="551"/>
      <c r="D1470" s="122"/>
      <c r="E1470" s="552"/>
      <c r="F1470" s="53" t="s">
        <v>248</v>
      </c>
    </row>
    <row r="1471" spans="1:6" x14ac:dyDescent="0.2">
      <c r="A1471" s="40" t="str">
        <f t="shared" si="45"/>
        <v/>
      </c>
      <c r="B1471" s="550"/>
      <c r="C1471" s="551"/>
      <c r="D1471" s="122"/>
      <c r="E1471" s="552"/>
      <c r="F1471" s="53"/>
    </row>
    <row r="1472" spans="1:6" ht="15" thickBot="1" x14ac:dyDescent="0.25">
      <c r="A1472" s="41" t="str">
        <f>IF(B1472="","",$D$1443&amp;B1472)</f>
        <v>tt-</v>
      </c>
      <c r="B1472" s="555" t="s">
        <v>1</v>
      </c>
      <c r="C1472" s="556" t="s">
        <v>1</v>
      </c>
      <c r="D1472" s="900"/>
      <c r="E1472" s="557" t="s">
        <v>147</v>
      </c>
      <c r="F1472" s="54"/>
    </row>
    <row r="1473" spans="1:6" x14ac:dyDescent="0.2">
      <c r="A1473" s="38"/>
      <c r="B1473" s="36"/>
      <c r="C1473" s="55"/>
      <c r="D1473" s="36"/>
      <c r="E1473" s="36"/>
      <c r="F1473" s="54"/>
    </row>
    <row r="1474" spans="1:6" ht="15" thickBot="1" x14ac:dyDescent="0.25">
      <c r="A1474" s="38"/>
      <c r="B1474" s="36"/>
      <c r="C1474" s="56"/>
      <c r="D1474" s="36"/>
      <c r="E1474" s="36"/>
      <c r="F1474" s="54"/>
    </row>
    <row r="1475" spans="1:6" x14ac:dyDescent="0.2">
      <c r="A1475" s="1824" t="s">
        <v>0</v>
      </c>
      <c r="B1475" s="1825"/>
      <c r="C1475" s="35" t="str">
        <f>IF(ISBLANK(List!$F$53),"",List!$F$53)</f>
        <v/>
      </c>
      <c r="D1475" s="38" t="str">
        <f>IF(ISBLANK(List!$H$53),"",List!$H$53)</f>
        <v>uu</v>
      </c>
      <c r="E1475" s="44"/>
      <c r="F1475" s="45" t="s">
        <v>980</v>
      </c>
    </row>
    <row r="1476" spans="1:6" ht="15" thickBot="1" x14ac:dyDescent="0.25">
      <c r="A1476" s="1826" t="s">
        <v>508</v>
      </c>
      <c r="B1476" s="1827"/>
      <c r="C1476" s="46" t="str">
        <f>IF(ISBLANK(List!$G$53),"",List!$G$53)</f>
        <v/>
      </c>
      <c r="D1476" s="39"/>
      <c r="E1476" s="38"/>
      <c r="F1476" s="47"/>
    </row>
    <row r="1477" spans="1:6" ht="15" thickBot="1" x14ac:dyDescent="0.25">
      <c r="A1477" s="48" t="s">
        <v>463</v>
      </c>
      <c r="B1477" s="49" t="s">
        <v>464</v>
      </c>
      <c r="C1477" s="50" t="s">
        <v>465</v>
      </c>
      <c r="D1477" s="49" t="s">
        <v>466</v>
      </c>
      <c r="E1477" s="51" t="s">
        <v>467</v>
      </c>
      <c r="F1477" s="44"/>
    </row>
    <row r="1478" spans="1:6" x14ac:dyDescent="0.2">
      <c r="A1478" s="60" t="str">
        <f>IF(B1478="","",$D$1475&amp;B1478)</f>
        <v/>
      </c>
      <c r="B1478" s="124"/>
      <c r="C1478" s="125"/>
      <c r="D1478" s="122"/>
      <c r="E1478" s="123" t="s">
        <v>13</v>
      </c>
      <c r="F1478" s="53" t="s">
        <v>174</v>
      </c>
    </row>
    <row r="1479" spans="1:6" x14ac:dyDescent="0.2">
      <c r="A1479" s="40" t="str">
        <f>IF(B1479="","",$D$1475&amp;B1479)</f>
        <v/>
      </c>
      <c r="B1479" s="124"/>
      <c r="C1479" s="125"/>
      <c r="D1479" s="122"/>
      <c r="E1479" s="123" t="s">
        <v>13</v>
      </c>
      <c r="F1479" s="53" t="s">
        <v>175</v>
      </c>
    </row>
    <row r="1480" spans="1:6" x14ac:dyDescent="0.2">
      <c r="A1480" s="40" t="str">
        <f t="shared" ref="A1480:A1504" si="46">IF(B1480="","",$D$1475&amp;B1480)</f>
        <v/>
      </c>
      <c r="B1480" s="124"/>
      <c r="C1480" s="125"/>
      <c r="D1480" s="122" t="s">
        <v>1160</v>
      </c>
      <c r="E1480" s="123" t="s">
        <v>92</v>
      </c>
      <c r="F1480" s="53" t="s">
        <v>176</v>
      </c>
    </row>
    <row r="1481" spans="1:6" x14ac:dyDescent="0.2">
      <c r="A1481" s="40" t="str">
        <f t="shared" si="46"/>
        <v/>
      </c>
      <c r="B1481" s="124"/>
      <c r="C1481" s="125"/>
      <c r="D1481" s="122" t="s">
        <v>1159</v>
      </c>
      <c r="E1481" s="123" t="s">
        <v>92</v>
      </c>
      <c r="F1481" s="53" t="s">
        <v>177</v>
      </c>
    </row>
    <row r="1482" spans="1:6" x14ac:dyDescent="0.2">
      <c r="A1482" s="40" t="str">
        <f t="shared" si="46"/>
        <v/>
      </c>
      <c r="B1482" s="124"/>
      <c r="C1482" s="125"/>
      <c r="D1482" s="122" t="s">
        <v>1159</v>
      </c>
      <c r="E1482" s="123" t="s">
        <v>92</v>
      </c>
      <c r="F1482" s="53" t="s">
        <v>178</v>
      </c>
    </row>
    <row r="1483" spans="1:6" x14ac:dyDescent="0.2">
      <c r="A1483" s="40" t="str">
        <f t="shared" si="46"/>
        <v/>
      </c>
      <c r="B1483" s="124"/>
      <c r="C1483" s="125"/>
      <c r="D1483" s="122"/>
      <c r="E1483" s="123" t="s">
        <v>92</v>
      </c>
      <c r="F1483" s="53" t="s">
        <v>179</v>
      </c>
    </row>
    <row r="1484" spans="1:6" x14ac:dyDescent="0.2">
      <c r="A1484" s="40" t="str">
        <f t="shared" si="46"/>
        <v/>
      </c>
      <c r="B1484" s="124"/>
      <c r="C1484" s="125"/>
      <c r="D1484" s="122"/>
      <c r="E1484" s="123" t="s">
        <v>92</v>
      </c>
      <c r="F1484" s="53" t="s">
        <v>180</v>
      </c>
    </row>
    <row r="1485" spans="1:6" x14ac:dyDescent="0.2">
      <c r="A1485" s="40" t="str">
        <f t="shared" si="46"/>
        <v/>
      </c>
      <c r="B1485" s="124"/>
      <c r="C1485" s="125"/>
      <c r="D1485" s="122"/>
      <c r="E1485" s="123" t="s">
        <v>92</v>
      </c>
      <c r="F1485" s="53" t="s">
        <v>181</v>
      </c>
    </row>
    <row r="1486" spans="1:6" x14ac:dyDescent="0.2">
      <c r="A1486" s="40" t="str">
        <f t="shared" si="46"/>
        <v/>
      </c>
      <c r="B1486" s="124"/>
      <c r="C1486" s="125"/>
      <c r="D1486" s="122"/>
      <c r="E1486" s="123" t="s">
        <v>92</v>
      </c>
      <c r="F1486" s="53" t="s">
        <v>182</v>
      </c>
    </row>
    <row r="1487" spans="1:6" x14ac:dyDescent="0.2">
      <c r="A1487" s="40" t="str">
        <f t="shared" si="46"/>
        <v/>
      </c>
      <c r="B1487" s="124"/>
      <c r="C1487" s="125"/>
      <c r="D1487" s="122"/>
      <c r="E1487" s="123" t="s">
        <v>92</v>
      </c>
      <c r="F1487" s="53" t="s">
        <v>183</v>
      </c>
    </row>
    <row r="1488" spans="1:6" x14ac:dyDescent="0.2">
      <c r="A1488" s="40" t="str">
        <f t="shared" si="46"/>
        <v/>
      </c>
      <c r="B1488" s="124"/>
      <c r="C1488" s="125"/>
      <c r="D1488" s="122"/>
      <c r="E1488" s="123" t="s">
        <v>93</v>
      </c>
      <c r="F1488" s="53" t="s">
        <v>184</v>
      </c>
    </row>
    <row r="1489" spans="1:6" x14ac:dyDescent="0.2">
      <c r="A1489" s="40" t="str">
        <f t="shared" si="46"/>
        <v/>
      </c>
      <c r="B1489" s="124"/>
      <c r="C1489" s="125"/>
      <c r="D1489" s="122"/>
      <c r="E1489" s="552" t="s">
        <v>93</v>
      </c>
      <c r="F1489" s="53" t="s">
        <v>185</v>
      </c>
    </row>
    <row r="1490" spans="1:6" x14ac:dyDescent="0.2">
      <c r="A1490" s="40" t="str">
        <f t="shared" si="46"/>
        <v/>
      </c>
      <c r="B1490" s="124"/>
      <c r="C1490" s="125"/>
      <c r="D1490" s="122"/>
      <c r="E1490" s="552" t="s">
        <v>93</v>
      </c>
      <c r="F1490" s="53" t="s">
        <v>186</v>
      </c>
    </row>
    <row r="1491" spans="1:6" x14ac:dyDescent="0.2">
      <c r="A1491" s="40" t="str">
        <f t="shared" si="46"/>
        <v/>
      </c>
      <c r="B1491" s="124"/>
      <c r="C1491" s="125"/>
      <c r="D1491" s="122"/>
      <c r="E1491" s="552" t="s">
        <v>93</v>
      </c>
      <c r="F1491" s="53" t="s">
        <v>187</v>
      </c>
    </row>
    <row r="1492" spans="1:6" x14ac:dyDescent="0.2">
      <c r="A1492" s="40" t="str">
        <f t="shared" si="46"/>
        <v/>
      </c>
      <c r="B1492" s="124"/>
      <c r="C1492" s="125"/>
      <c r="D1492" s="122"/>
      <c r="E1492" s="552" t="s">
        <v>93</v>
      </c>
      <c r="F1492" s="53" t="s">
        <v>188</v>
      </c>
    </row>
    <row r="1493" spans="1:6" x14ac:dyDescent="0.2">
      <c r="A1493" s="40" t="str">
        <f t="shared" si="46"/>
        <v/>
      </c>
      <c r="B1493" s="124"/>
      <c r="C1493" s="125"/>
      <c r="D1493" s="122"/>
      <c r="E1493" s="552" t="s">
        <v>93</v>
      </c>
      <c r="F1493" s="53" t="s">
        <v>189</v>
      </c>
    </row>
    <row r="1494" spans="1:6" x14ac:dyDescent="0.2">
      <c r="A1494" s="40" t="str">
        <f t="shared" si="46"/>
        <v/>
      </c>
      <c r="B1494" s="124"/>
      <c r="C1494" s="125"/>
      <c r="D1494" s="122"/>
      <c r="E1494" s="552" t="s">
        <v>93</v>
      </c>
      <c r="F1494" s="53" t="s">
        <v>190</v>
      </c>
    </row>
    <row r="1495" spans="1:6" x14ac:dyDescent="0.2">
      <c r="A1495" s="40" t="str">
        <f t="shared" si="46"/>
        <v/>
      </c>
      <c r="B1495" s="124"/>
      <c r="C1495" s="125"/>
      <c r="D1495" s="122"/>
      <c r="E1495" s="552" t="s">
        <v>93</v>
      </c>
      <c r="F1495" s="53" t="s">
        <v>191</v>
      </c>
    </row>
    <row r="1496" spans="1:6" x14ac:dyDescent="0.2">
      <c r="A1496" s="40" t="str">
        <f t="shared" si="46"/>
        <v/>
      </c>
      <c r="B1496" s="124"/>
      <c r="C1496" s="125"/>
      <c r="D1496" s="122"/>
      <c r="E1496" s="552" t="s">
        <v>93</v>
      </c>
      <c r="F1496" s="53" t="s">
        <v>192</v>
      </c>
    </row>
    <row r="1497" spans="1:6" x14ac:dyDescent="0.2">
      <c r="A1497" s="40" t="str">
        <f t="shared" si="46"/>
        <v/>
      </c>
      <c r="B1497" s="124"/>
      <c r="C1497" s="125"/>
      <c r="D1497" s="122"/>
      <c r="E1497" s="552" t="s">
        <v>93</v>
      </c>
      <c r="F1497" s="53" t="s">
        <v>193</v>
      </c>
    </row>
    <row r="1498" spans="1:6" x14ac:dyDescent="0.2">
      <c r="A1498" s="40" t="str">
        <f t="shared" si="46"/>
        <v/>
      </c>
      <c r="B1498" s="124"/>
      <c r="C1498" s="125"/>
      <c r="D1498" s="122"/>
      <c r="E1498" s="552" t="s">
        <v>93</v>
      </c>
      <c r="F1498" s="53" t="s">
        <v>194</v>
      </c>
    </row>
    <row r="1499" spans="1:6" x14ac:dyDescent="0.2">
      <c r="A1499" s="40" t="str">
        <f t="shared" si="46"/>
        <v/>
      </c>
      <c r="B1499" s="124"/>
      <c r="C1499" s="125"/>
      <c r="D1499" s="122"/>
      <c r="E1499" s="552" t="s">
        <v>93</v>
      </c>
      <c r="F1499" s="53" t="s">
        <v>195</v>
      </c>
    </row>
    <row r="1500" spans="1:6" x14ac:dyDescent="0.2">
      <c r="A1500" s="40" t="str">
        <f t="shared" si="46"/>
        <v/>
      </c>
      <c r="B1500" s="550"/>
      <c r="C1500" s="551"/>
      <c r="D1500" s="122"/>
      <c r="E1500" s="552"/>
      <c r="F1500" s="53" t="s">
        <v>244</v>
      </c>
    </row>
    <row r="1501" spans="1:6" x14ac:dyDescent="0.2">
      <c r="A1501" s="40" t="str">
        <f t="shared" si="46"/>
        <v/>
      </c>
      <c r="B1501" s="550"/>
      <c r="C1501" s="551"/>
      <c r="D1501" s="122"/>
      <c r="E1501" s="552"/>
      <c r="F1501" s="53" t="s">
        <v>245</v>
      </c>
    </row>
    <row r="1502" spans="1:6" x14ac:dyDescent="0.2">
      <c r="A1502" s="40" t="str">
        <f t="shared" si="46"/>
        <v/>
      </c>
      <c r="B1502" s="550"/>
      <c r="C1502" s="551"/>
      <c r="D1502" s="122"/>
      <c r="E1502" s="552"/>
      <c r="F1502" s="53" t="s">
        <v>248</v>
      </c>
    </row>
    <row r="1503" spans="1:6" x14ac:dyDescent="0.2">
      <c r="A1503" s="40" t="str">
        <f t="shared" si="46"/>
        <v/>
      </c>
      <c r="B1503" s="550"/>
      <c r="C1503" s="551"/>
      <c r="D1503" s="122"/>
      <c r="E1503" s="552"/>
      <c r="F1503" s="53"/>
    </row>
    <row r="1504" spans="1:6" ht="15" thickBot="1" x14ac:dyDescent="0.25">
      <c r="A1504" s="41" t="str">
        <f t="shared" si="46"/>
        <v>uu-</v>
      </c>
      <c r="B1504" s="555" t="s">
        <v>1</v>
      </c>
      <c r="C1504" s="556" t="s">
        <v>1</v>
      </c>
      <c r="D1504" s="900"/>
      <c r="E1504" s="557" t="s">
        <v>147</v>
      </c>
      <c r="F1504" s="54"/>
    </row>
    <row r="1505" spans="1:6" x14ac:dyDescent="0.2">
      <c r="A1505" s="38"/>
      <c r="B1505" s="36"/>
      <c r="C1505" s="55"/>
      <c r="D1505" s="36"/>
      <c r="E1505" s="36"/>
      <c r="F1505" s="54"/>
    </row>
    <row r="1506" spans="1:6" ht="15" thickBot="1" x14ac:dyDescent="0.25">
      <c r="A1506" s="38"/>
      <c r="B1506" s="36"/>
      <c r="C1506" s="56"/>
      <c r="D1506" s="36"/>
      <c r="E1506" s="36"/>
      <c r="F1506" s="54"/>
    </row>
    <row r="1507" spans="1:6" x14ac:dyDescent="0.2">
      <c r="A1507" s="1824" t="s">
        <v>0</v>
      </c>
      <c r="B1507" s="1825"/>
      <c r="C1507" s="35" t="str">
        <f>IF(ISBLANK(List!$F$54),"",List!$F$54)</f>
        <v/>
      </c>
      <c r="D1507" s="38" t="str">
        <f>IF(ISBLANK(List!$H$54),"",List!$H$54)</f>
        <v>vv</v>
      </c>
      <c r="E1507" s="44"/>
      <c r="F1507" s="45" t="s">
        <v>979</v>
      </c>
    </row>
    <row r="1508" spans="1:6" ht="15" thickBot="1" x14ac:dyDescent="0.25">
      <c r="A1508" s="1826" t="s">
        <v>508</v>
      </c>
      <c r="B1508" s="1827"/>
      <c r="C1508" s="46" t="str">
        <f>IF(ISBLANK(List!$G$54),"",List!$G$54)</f>
        <v/>
      </c>
      <c r="D1508" s="39"/>
      <c r="E1508" s="38"/>
      <c r="F1508" s="47"/>
    </row>
    <row r="1509" spans="1:6" ht="15" thickBot="1" x14ac:dyDescent="0.25">
      <c r="A1509" s="48" t="s">
        <v>463</v>
      </c>
      <c r="B1509" s="49" t="s">
        <v>464</v>
      </c>
      <c r="C1509" s="50" t="s">
        <v>465</v>
      </c>
      <c r="D1509" s="49" t="s">
        <v>466</v>
      </c>
      <c r="E1509" s="51" t="s">
        <v>467</v>
      </c>
      <c r="F1509" s="44"/>
    </row>
    <row r="1510" spans="1:6" x14ac:dyDescent="0.2">
      <c r="A1510" s="60" t="str">
        <f>IF(B1510="","",$D$1507&amp;B1510)</f>
        <v/>
      </c>
      <c r="B1510" s="124"/>
      <c r="C1510" s="125"/>
      <c r="D1510" s="122"/>
      <c r="E1510" s="123" t="s">
        <v>13</v>
      </c>
      <c r="F1510" s="53" t="s">
        <v>174</v>
      </c>
    </row>
    <row r="1511" spans="1:6" x14ac:dyDescent="0.2">
      <c r="A1511" s="40" t="str">
        <f>IF(B1511="","",$D$1507&amp;B1511)</f>
        <v/>
      </c>
      <c r="B1511" s="124"/>
      <c r="C1511" s="125"/>
      <c r="D1511" s="122"/>
      <c r="E1511" s="123" t="s">
        <v>13</v>
      </c>
      <c r="F1511" s="53" t="s">
        <v>175</v>
      </c>
    </row>
    <row r="1512" spans="1:6" x14ac:dyDescent="0.2">
      <c r="A1512" s="40" t="str">
        <f t="shared" ref="A1512:A1536" si="47">IF(B1512="","",$D$1507&amp;B1512)</f>
        <v/>
      </c>
      <c r="B1512" s="124"/>
      <c r="C1512" s="125"/>
      <c r="D1512" s="122" t="s">
        <v>1160</v>
      </c>
      <c r="E1512" s="123" t="s">
        <v>92</v>
      </c>
      <c r="F1512" s="53" t="s">
        <v>176</v>
      </c>
    </row>
    <row r="1513" spans="1:6" x14ac:dyDescent="0.2">
      <c r="A1513" s="40" t="str">
        <f t="shared" si="47"/>
        <v/>
      </c>
      <c r="B1513" s="124"/>
      <c r="C1513" s="125"/>
      <c r="D1513" s="122" t="s">
        <v>1159</v>
      </c>
      <c r="E1513" s="123" t="s">
        <v>92</v>
      </c>
      <c r="F1513" s="53" t="s">
        <v>177</v>
      </c>
    </row>
    <row r="1514" spans="1:6" x14ac:dyDescent="0.2">
      <c r="A1514" s="40" t="str">
        <f t="shared" si="47"/>
        <v/>
      </c>
      <c r="B1514" s="124"/>
      <c r="C1514" s="125"/>
      <c r="D1514" s="122" t="s">
        <v>1159</v>
      </c>
      <c r="E1514" s="123" t="s">
        <v>92</v>
      </c>
      <c r="F1514" s="53" t="s">
        <v>178</v>
      </c>
    </row>
    <row r="1515" spans="1:6" x14ac:dyDescent="0.2">
      <c r="A1515" s="40" t="str">
        <f t="shared" si="47"/>
        <v/>
      </c>
      <c r="B1515" s="124"/>
      <c r="C1515" s="125"/>
      <c r="D1515" s="122"/>
      <c r="E1515" s="123" t="s">
        <v>92</v>
      </c>
      <c r="F1515" s="53" t="s">
        <v>179</v>
      </c>
    </row>
    <row r="1516" spans="1:6" x14ac:dyDescent="0.2">
      <c r="A1516" s="40" t="str">
        <f t="shared" si="47"/>
        <v/>
      </c>
      <c r="B1516" s="124"/>
      <c r="C1516" s="125"/>
      <c r="D1516" s="122"/>
      <c r="E1516" s="123" t="s">
        <v>92</v>
      </c>
      <c r="F1516" s="53" t="s">
        <v>180</v>
      </c>
    </row>
    <row r="1517" spans="1:6" x14ac:dyDescent="0.2">
      <c r="A1517" s="40" t="str">
        <f t="shared" si="47"/>
        <v/>
      </c>
      <c r="B1517" s="124"/>
      <c r="C1517" s="125"/>
      <c r="D1517" s="122"/>
      <c r="E1517" s="123" t="s">
        <v>92</v>
      </c>
      <c r="F1517" s="53" t="s">
        <v>181</v>
      </c>
    </row>
    <row r="1518" spans="1:6" x14ac:dyDescent="0.2">
      <c r="A1518" s="40" t="str">
        <f t="shared" si="47"/>
        <v/>
      </c>
      <c r="B1518" s="124"/>
      <c r="C1518" s="125"/>
      <c r="D1518" s="122"/>
      <c r="E1518" s="123" t="s">
        <v>92</v>
      </c>
      <c r="F1518" s="53" t="s">
        <v>182</v>
      </c>
    </row>
    <row r="1519" spans="1:6" x14ac:dyDescent="0.2">
      <c r="A1519" s="40" t="str">
        <f t="shared" si="47"/>
        <v/>
      </c>
      <c r="B1519" s="124"/>
      <c r="C1519" s="125"/>
      <c r="D1519" s="122"/>
      <c r="E1519" s="123" t="s">
        <v>92</v>
      </c>
      <c r="F1519" s="53" t="s">
        <v>183</v>
      </c>
    </row>
    <row r="1520" spans="1:6" x14ac:dyDescent="0.2">
      <c r="A1520" s="40" t="str">
        <f t="shared" si="47"/>
        <v/>
      </c>
      <c r="B1520" s="124"/>
      <c r="C1520" s="125"/>
      <c r="D1520" s="122"/>
      <c r="E1520" s="123" t="s">
        <v>93</v>
      </c>
      <c r="F1520" s="53" t="s">
        <v>184</v>
      </c>
    </row>
    <row r="1521" spans="1:6" x14ac:dyDescent="0.2">
      <c r="A1521" s="40" t="str">
        <f t="shared" si="47"/>
        <v/>
      </c>
      <c r="B1521" s="124"/>
      <c r="C1521" s="125"/>
      <c r="D1521" s="122"/>
      <c r="E1521" s="552" t="s">
        <v>93</v>
      </c>
      <c r="F1521" s="53" t="s">
        <v>185</v>
      </c>
    </row>
    <row r="1522" spans="1:6" x14ac:dyDescent="0.2">
      <c r="A1522" s="40" t="str">
        <f t="shared" si="47"/>
        <v/>
      </c>
      <c r="B1522" s="124"/>
      <c r="C1522" s="125"/>
      <c r="D1522" s="122"/>
      <c r="E1522" s="552" t="s">
        <v>93</v>
      </c>
      <c r="F1522" s="53" t="s">
        <v>186</v>
      </c>
    </row>
    <row r="1523" spans="1:6" x14ac:dyDescent="0.2">
      <c r="A1523" s="40" t="str">
        <f t="shared" si="47"/>
        <v/>
      </c>
      <c r="B1523" s="124"/>
      <c r="C1523" s="125"/>
      <c r="D1523" s="122"/>
      <c r="E1523" s="552" t="s">
        <v>93</v>
      </c>
      <c r="F1523" s="53" t="s">
        <v>187</v>
      </c>
    </row>
    <row r="1524" spans="1:6" x14ac:dyDescent="0.2">
      <c r="A1524" s="40" t="str">
        <f t="shared" si="47"/>
        <v/>
      </c>
      <c r="B1524" s="124"/>
      <c r="C1524" s="125"/>
      <c r="D1524" s="122"/>
      <c r="E1524" s="552" t="s">
        <v>93</v>
      </c>
      <c r="F1524" s="53" t="s">
        <v>188</v>
      </c>
    </row>
    <row r="1525" spans="1:6" x14ac:dyDescent="0.2">
      <c r="A1525" s="40" t="str">
        <f t="shared" si="47"/>
        <v/>
      </c>
      <c r="B1525" s="124"/>
      <c r="C1525" s="125"/>
      <c r="D1525" s="122"/>
      <c r="E1525" s="552" t="s">
        <v>93</v>
      </c>
      <c r="F1525" s="53" t="s">
        <v>189</v>
      </c>
    </row>
    <row r="1526" spans="1:6" x14ac:dyDescent="0.2">
      <c r="A1526" s="40" t="str">
        <f t="shared" si="47"/>
        <v/>
      </c>
      <c r="B1526" s="124"/>
      <c r="C1526" s="125"/>
      <c r="D1526" s="122"/>
      <c r="E1526" s="552" t="s">
        <v>93</v>
      </c>
      <c r="F1526" s="53" t="s">
        <v>190</v>
      </c>
    </row>
    <row r="1527" spans="1:6" x14ac:dyDescent="0.2">
      <c r="A1527" s="40" t="str">
        <f t="shared" si="47"/>
        <v/>
      </c>
      <c r="B1527" s="124"/>
      <c r="C1527" s="125"/>
      <c r="D1527" s="122"/>
      <c r="E1527" s="552" t="s">
        <v>93</v>
      </c>
      <c r="F1527" s="53" t="s">
        <v>191</v>
      </c>
    </row>
    <row r="1528" spans="1:6" x14ac:dyDescent="0.2">
      <c r="A1528" s="40" t="str">
        <f t="shared" si="47"/>
        <v/>
      </c>
      <c r="B1528" s="124"/>
      <c r="C1528" s="125"/>
      <c r="D1528" s="122"/>
      <c r="E1528" s="552" t="s">
        <v>93</v>
      </c>
      <c r="F1528" s="53" t="s">
        <v>192</v>
      </c>
    </row>
    <row r="1529" spans="1:6" x14ac:dyDescent="0.2">
      <c r="A1529" s="40" t="str">
        <f t="shared" si="47"/>
        <v/>
      </c>
      <c r="B1529" s="124"/>
      <c r="C1529" s="125"/>
      <c r="D1529" s="122"/>
      <c r="E1529" s="552" t="s">
        <v>93</v>
      </c>
      <c r="F1529" s="53" t="s">
        <v>193</v>
      </c>
    </row>
    <row r="1530" spans="1:6" x14ac:dyDescent="0.2">
      <c r="A1530" s="40" t="str">
        <f t="shared" si="47"/>
        <v/>
      </c>
      <c r="B1530" s="124"/>
      <c r="C1530" s="125"/>
      <c r="D1530" s="122"/>
      <c r="E1530" s="552" t="s">
        <v>93</v>
      </c>
      <c r="F1530" s="53" t="s">
        <v>194</v>
      </c>
    </row>
    <row r="1531" spans="1:6" x14ac:dyDescent="0.2">
      <c r="A1531" s="40" t="str">
        <f t="shared" si="47"/>
        <v/>
      </c>
      <c r="B1531" s="124"/>
      <c r="C1531" s="125"/>
      <c r="D1531" s="122"/>
      <c r="E1531" s="552" t="s">
        <v>93</v>
      </c>
      <c r="F1531" s="53" t="s">
        <v>195</v>
      </c>
    </row>
    <row r="1532" spans="1:6" x14ac:dyDescent="0.2">
      <c r="A1532" s="40" t="str">
        <f t="shared" si="47"/>
        <v/>
      </c>
      <c r="B1532" s="550"/>
      <c r="C1532" s="551"/>
      <c r="D1532" s="122"/>
      <c r="E1532" s="552"/>
      <c r="F1532" s="53" t="s">
        <v>244</v>
      </c>
    </row>
    <row r="1533" spans="1:6" x14ac:dyDescent="0.2">
      <c r="A1533" s="40" t="str">
        <f t="shared" si="47"/>
        <v/>
      </c>
      <c r="B1533" s="550"/>
      <c r="C1533" s="551"/>
      <c r="D1533" s="122"/>
      <c r="E1533" s="552"/>
      <c r="F1533" s="53" t="s">
        <v>245</v>
      </c>
    </row>
    <row r="1534" spans="1:6" x14ac:dyDescent="0.2">
      <c r="A1534" s="40" t="str">
        <f t="shared" si="47"/>
        <v/>
      </c>
      <c r="B1534" s="550"/>
      <c r="C1534" s="551"/>
      <c r="D1534" s="122"/>
      <c r="E1534" s="552"/>
      <c r="F1534" s="53" t="s">
        <v>248</v>
      </c>
    </row>
    <row r="1535" spans="1:6" x14ac:dyDescent="0.2">
      <c r="A1535" s="40" t="str">
        <f t="shared" si="47"/>
        <v/>
      </c>
      <c r="B1535" s="550"/>
      <c r="C1535" s="551"/>
      <c r="D1535" s="122"/>
      <c r="E1535" s="552"/>
      <c r="F1535" s="53"/>
    </row>
    <row r="1536" spans="1:6" ht="15" thickBot="1" x14ac:dyDescent="0.25">
      <c r="A1536" s="41" t="str">
        <f t="shared" si="47"/>
        <v>vv-</v>
      </c>
      <c r="B1536" s="555" t="s">
        <v>1</v>
      </c>
      <c r="C1536" s="556" t="s">
        <v>1</v>
      </c>
      <c r="D1536" s="900"/>
      <c r="E1536" s="557" t="s">
        <v>147</v>
      </c>
      <c r="F1536" s="54"/>
    </row>
    <row r="1537" spans="1:6" x14ac:dyDescent="0.2">
      <c r="A1537" s="38"/>
      <c r="B1537" s="36"/>
      <c r="C1537" s="55"/>
      <c r="D1537" s="36"/>
      <c r="E1537" s="36"/>
      <c r="F1537" s="54"/>
    </row>
    <row r="1538" spans="1:6" ht="15" thickBot="1" x14ac:dyDescent="0.25">
      <c r="A1538" s="38"/>
      <c r="B1538" s="36"/>
      <c r="C1538" s="56"/>
      <c r="D1538" s="36"/>
      <c r="E1538" s="36"/>
      <c r="F1538" s="54"/>
    </row>
    <row r="1539" spans="1:6" x14ac:dyDescent="0.2">
      <c r="A1539" s="1824" t="s">
        <v>0</v>
      </c>
      <c r="B1539" s="1825"/>
      <c r="C1539" s="35" t="str">
        <f>IF(ISBLANK(List!$F$55),"",List!$F$55)</f>
        <v>-</v>
      </c>
      <c r="D1539" s="38" t="str">
        <f>IF(ISBLANK(List!$H$55),"",List!$H$55)</f>
        <v>-</v>
      </c>
      <c r="E1539" s="44"/>
      <c r="F1539" s="45" t="s">
        <v>988</v>
      </c>
    </row>
    <row r="1540" spans="1:6" ht="15" thickBot="1" x14ac:dyDescent="0.25">
      <c r="A1540" s="1826" t="s">
        <v>508</v>
      </c>
      <c r="B1540" s="1827"/>
      <c r="C1540" s="46" t="str">
        <f>IF(ISBLANK(List!$G$55),"",List!$G$55)</f>
        <v>-</v>
      </c>
      <c r="D1540" s="39"/>
      <c r="E1540" s="38"/>
      <c r="F1540" s="47"/>
    </row>
    <row r="1541" spans="1:6" ht="15" thickBot="1" x14ac:dyDescent="0.25">
      <c r="A1541" s="48" t="s">
        <v>463</v>
      </c>
      <c r="B1541" s="49" t="s">
        <v>464</v>
      </c>
      <c r="C1541" s="50" t="s">
        <v>465</v>
      </c>
      <c r="D1541" s="49" t="s">
        <v>466</v>
      </c>
      <c r="E1541" s="51" t="s">
        <v>467</v>
      </c>
      <c r="F1541" s="44"/>
    </row>
    <row r="1542" spans="1:6" x14ac:dyDescent="0.2">
      <c r="A1542" s="60" t="str">
        <f>IF(B1542="","",$D$1539&amp;B1542)</f>
        <v/>
      </c>
      <c r="B1542" s="124"/>
      <c r="C1542" s="125"/>
      <c r="D1542" s="122"/>
      <c r="E1542" s="123" t="s">
        <v>13</v>
      </c>
      <c r="F1542" s="53" t="s">
        <v>174</v>
      </c>
    </row>
    <row r="1543" spans="1:6" x14ac:dyDescent="0.2">
      <c r="A1543" s="40" t="str">
        <f>IF(B1543="","",$D$1539&amp;B1543)</f>
        <v/>
      </c>
      <c r="B1543" s="124"/>
      <c r="C1543" s="125"/>
      <c r="D1543" s="122"/>
      <c r="E1543" s="123" t="s">
        <v>13</v>
      </c>
      <c r="F1543" s="53" t="s">
        <v>175</v>
      </c>
    </row>
    <row r="1544" spans="1:6" x14ac:dyDescent="0.2">
      <c r="A1544" s="40" t="str">
        <f t="shared" ref="A1544:A1567" si="48">IF(B1544="","",$D$1539&amp;B1544)</f>
        <v/>
      </c>
      <c r="B1544" s="124"/>
      <c r="C1544" s="125"/>
      <c r="D1544" s="122" t="s">
        <v>1160</v>
      </c>
      <c r="E1544" s="123" t="s">
        <v>92</v>
      </c>
      <c r="F1544" s="53" t="s">
        <v>176</v>
      </c>
    </row>
    <row r="1545" spans="1:6" x14ac:dyDescent="0.2">
      <c r="A1545" s="40" t="str">
        <f t="shared" si="48"/>
        <v/>
      </c>
      <c r="B1545" s="124"/>
      <c r="C1545" s="125"/>
      <c r="D1545" s="122" t="s">
        <v>1159</v>
      </c>
      <c r="E1545" s="123" t="s">
        <v>92</v>
      </c>
      <c r="F1545" s="53" t="s">
        <v>177</v>
      </c>
    </row>
    <row r="1546" spans="1:6" x14ac:dyDescent="0.2">
      <c r="A1546" s="40" t="str">
        <f t="shared" si="48"/>
        <v/>
      </c>
      <c r="B1546" s="124"/>
      <c r="C1546" s="125"/>
      <c r="D1546" s="122" t="s">
        <v>1159</v>
      </c>
      <c r="E1546" s="123" t="s">
        <v>92</v>
      </c>
      <c r="F1546" s="53" t="s">
        <v>178</v>
      </c>
    </row>
    <row r="1547" spans="1:6" x14ac:dyDescent="0.2">
      <c r="A1547" s="40" t="str">
        <f t="shared" si="48"/>
        <v/>
      </c>
      <c r="B1547" s="124"/>
      <c r="C1547" s="125"/>
      <c r="D1547" s="122"/>
      <c r="E1547" s="123" t="s">
        <v>92</v>
      </c>
      <c r="F1547" s="53" t="s">
        <v>179</v>
      </c>
    </row>
    <row r="1548" spans="1:6" x14ac:dyDescent="0.2">
      <c r="A1548" s="40" t="str">
        <f t="shared" si="48"/>
        <v/>
      </c>
      <c r="B1548" s="124"/>
      <c r="C1548" s="125"/>
      <c r="D1548" s="122"/>
      <c r="E1548" s="123" t="s">
        <v>92</v>
      </c>
      <c r="F1548" s="53" t="s">
        <v>180</v>
      </c>
    </row>
    <row r="1549" spans="1:6" x14ac:dyDescent="0.2">
      <c r="A1549" s="40" t="str">
        <f t="shared" si="48"/>
        <v/>
      </c>
      <c r="B1549" s="124"/>
      <c r="C1549" s="125"/>
      <c r="D1549" s="122"/>
      <c r="E1549" s="123" t="s">
        <v>92</v>
      </c>
      <c r="F1549" s="53" t="s">
        <v>181</v>
      </c>
    </row>
    <row r="1550" spans="1:6" x14ac:dyDescent="0.2">
      <c r="A1550" s="40" t="str">
        <f t="shared" si="48"/>
        <v/>
      </c>
      <c r="B1550" s="124"/>
      <c r="C1550" s="125"/>
      <c r="D1550" s="122"/>
      <c r="E1550" s="123" t="s">
        <v>92</v>
      </c>
      <c r="F1550" s="53" t="s">
        <v>182</v>
      </c>
    </row>
    <row r="1551" spans="1:6" x14ac:dyDescent="0.2">
      <c r="A1551" s="40" t="str">
        <f t="shared" si="48"/>
        <v/>
      </c>
      <c r="B1551" s="124"/>
      <c r="C1551" s="125"/>
      <c r="D1551" s="122"/>
      <c r="E1551" s="123" t="s">
        <v>92</v>
      </c>
      <c r="F1551" s="53" t="s">
        <v>183</v>
      </c>
    </row>
    <row r="1552" spans="1:6" x14ac:dyDescent="0.2">
      <c r="A1552" s="40" t="str">
        <f t="shared" si="48"/>
        <v/>
      </c>
      <c r="B1552" s="124"/>
      <c r="C1552" s="125"/>
      <c r="D1552" s="122"/>
      <c r="E1552" s="123" t="s">
        <v>93</v>
      </c>
      <c r="F1552" s="53" t="s">
        <v>184</v>
      </c>
    </row>
    <row r="1553" spans="1:6" x14ac:dyDescent="0.2">
      <c r="A1553" s="40" t="str">
        <f t="shared" si="48"/>
        <v/>
      </c>
      <c r="B1553" s="124"/>
      <c r="C1553" s="125"/>
      <c r="D1553" s="122"/>
      <c r="E1553" s="552" t="s">
        <v>93</v>
      </c>
      <c r="F1553" s="53" t="s">
        <v>185</v>
      </c>
    </row>
    <row r="1554" spans="1:6" x14ac:dyDescent="0.2">
      <c r="A1554" s="40" t="str">
        <f t="shared" si="48"/>
        <v/>
      </c>
      <c r="B1554" s="124"/>
      <c r="C1554" s="125"/>
      <c r="D1554" s="122"/>
      <c r="E1554" s="552" t="s">
        <v>93</v>
      </c>
      <c r="F1554" s="53" t="s">
        <v>186</v>
      </c>
    </row>
    <row r="1555" spans="1:6" x14ac:dyDescent="0.2">
      <c r="A1555" s="40" t="str">
        <f t="shared" si="48"/>
        <v/>
      </c>
      <c r="B1555" s="124"/>
      <c r="C1555" s="125"/>
      <c r="D1555" s="122"/>
      <c r="E1555" s="552" t="s">
        <v>93</v>
      </c>
      <c r="F1555" s="53" t="s">
        <v>187</v>
      </c>
    </row>
    <row r="1556" spans="1:6" x14ac:dyDescent="0.2">
      <c r="A1556" s="40" t="str">
        <f t="shared" si="48"/>
        <v/>
      </c>
      <c r="B1556" s="124"/>
      <c r="C1556" s="125"/>
      <c r="D1556" s="122"/>
      <c r="E1556" s="552" t="s">
        <v>93</v>
      </c>
      <c r="F1556" s="53" t="s">
        <v>188</v>
      </c>
    </row>
    <row r="1557" spans="1:6" x14ac:dyDescent="0.2">
      <c r="A1557" s="40" t="str">
        <f t="shared" si="48"/>
        <v/>
      </c>
      <c r="B1557" s="124"/>
      <c r="C1557" s="125"/>
      <c r="D1557" s="122"/>
      <c r="E1557" s="552" t="s">
        <v>93</v>
      </c>
      <c r="F1557" s="53" t="s">
        <v>189</v>
      </c>
    </row>
    <row r="1558" spans="1:6" x14ac:dyDescent="0.2">
      <c r="A1558" s="40" t="str">
        <f t="shared" si="48"/>
        <v/>
      </c>
      <c r="B1558" s="124"/>
      <c r="C1558" s="125"/>
      <c r="D1558" s="122"/>
      <c r="E1558" s="552" t="s">
        <v>93</v>
      </c>
      <c r="F1558" s="53" t="s">
        <v>190</v>
      </c>
    </row>
    <row r="1559" spans="1:6" x14ac:dyDescent="0.2">
      <c r="A1559" s="40" t="str">
        <f t="shared" si="48"/>
        <v/>
      </c>
      <c r="B1559" s="124"/>
      <c r="C1559" s="125"/>
      <c r="D1559" s="122"/>
      <c r="E1559" s="552" t="s">
        <v>93</v>
      </c>
      <c r="F1559" s="53" t="s">
        <v>191</v>
      </c>
    </row>
    <row r="1560" spans="1:6" x14ac:dyDescent="0.2">
      <c r="A1560" s="40" t="str">
        <f t="shared" si="48"/>
        <v/>
      </c>
      <c r="B1560" s="124"/>
      <c r="C1560" s="125"/>
      <c r="D1560" s="122"/>
      <c r="E1560" s="552" t="s">
        <v>93</v>
      </c>
      <c r="F1560" s="53" t="s">
        <v>192</v>
      </c>
    </row>
    <row r="1561" spans="1:6" x14ac:dyDescent="0.2">
      <c r="A1561" s="40" t="str">
        <f t="shared" si="48"/>
        <v/>
      </c>
      <c r="B1561" s="124"/>
      <c r="C1561" s="125"/>
      <c r="D1561" s="122"/>
      <c r="E1561" s="552" t="s">
        <v>93</v>
      </c>
      <c r="F1561" s="53" t="s">
        <v>193</v>
      </c>
    </row>
    <row r="1562" spans="1:6" x14ac:dyDescent="0.2">
      <c r="A1562" s="40" t="str">
        <f t="shared" si="48"/>
        <v/>
      </c>
      <c r="B1562" s="124"/>
      <c r="C1562" s="125"/>
      <c r="D1562" s="122"/>
      <c r="E1562" s="552" t="s">
        <v>93</v>
      </c>
      <c r="F1562" s="53" t="s">
        <v>194</v>
      </c>
    </row>
    <row r="1563" spans="1:6" x14ac:dyDescent="0.2">
      <c r="A1563" s="40" t="str">
        <f t="shared" si="48"/>
        <v/>
      </c>
      <c r="B1563" s="124"/>
      <c r="C1563" s="125"/>
      <c r="D1563" s="122"/>
      <c r="E1563" s="552" t="s">
        <v>93</v>
      </c>
      <c r="F1563" s="53" t="s">
        <v>195</v>
      </c>
    </row>
    <row r="1564" spans="1:6" x14ac:dyDescent="0.2">
      <c r="A1564" s="40" t="str">
        <f t="shared" si="48"/>
        <v/>
      </c>
      <c r="B1564" s="550"/>
      <c r="C1564" s="551"/>
      <c r="D1564" s="122"/>
      <c r="E1564" s="552"/>
      <c r="F1564" s="53" t="s">
        <v>244</v>
      </c>
    </row>
    <row r="1565" spans="1:6" x14ac:dyDescent="0.2">
      <c r="A1565" s="40" t="str">
        <f t="shared" si="48"/>
        <v/>
      </c>
      <c r="B1565" s="550"/>
      <c r="C1565" s="551"/>
      <c r="D1565" s="122"/>
      <c r="E1565" s="552"/>
      <c r="F1565" s="53" t="s">
        <v>245</v>
      </c>
    </row>
    <row r="1566" spans="1:6" x14ac:dyDescent="0.2">
      <c r="A1566" s="40" t="str">
        <f t="shared" si="48"/>
        <v/>
      </c>
      <c r="B1566" s="550"/>
      <c r="C1566" s="551"/>
      <c r="D1566" s="122"/>
      <c r="E1566" s="552"/>
      <c r="F1566" s="53" t="s">
        <v>248</v>
      </c>
    </row>
    <row r="1567" spans="1:6" x14ac:dyDescent="0.2">
      <c r="A1567" s="40" t="str">
        <f t="shared" si="48"/>
        <v/>
      </c>
      <c r="B1567" s="550"/>
      <c r="C1567" s="551"/>
      <c r="D1567" s="122"/>
      <c r="E1567" s="552"/>
      <c r="F1567" s="53"/>
    </row>
    <row r="1568" spans="1:6" ht="15" thickBot="1" x14ac:dyDescent="0.25">
      <c r="A1568" s="41" t="str">
        <f>IF(B1568="","",$D$1539&amp;B1568)</f>
        <v>--</v>
      </c>
      <c r="B1568" s="555" t="s">
        <v>1</v>
      </c>
      <c r="C1568" s="556" t="s">
        <v>1</v>
      </c>
      <c r="D1568" s="900"/>
      <c r="E1568" s="557" t="s">
        <v>147</v>
      </c>
      <c r="F1568" s="54"/>
    </row>
    <row r="1569" spans="1:6" x14ac:dyDescent="0.2">
      <c r="A1569" s="38"/>
      <c r="B1569" s="36"/>
      <c r="C1569" s="55"/>
      <c r="D1569" s="36"/>
      <c r="E1569" s="36"/>
      <c r="F1569" s="54"/>
    </row>
    <row r="1570" spans="1:6" ht="15" thickBot="1" x14ac:dyDescent="0.25">
      <c r="A1570" s="38"/>
      <c r="B1570" s="36"/>
      <c r="C1570" s="56"/>
      <c r="D1570" s="36"/>
      <c r="E1570" s="36"/>
      <c r="F1570" s="54"/>
    </row>
    <row r="1571" spans="1:6" x14ac:dyDescent="0.2">
      <c r="A1571" s="1824" t="s">
        <v>0</v>
      </c>
      <c r="B1571" s="1825"/>
      <c r="C1571" s="35" t="str">
        <f>IF(ISBLANK(List!$F$56),"",List!$F$56)</f>
        <v/>
      </c>
      <c r="D1571" s="38" t="str">
        <f>IF(ISBLANK(List!$H$56),"",List!$H$56)</f>
        <v/>
      </c>
      <c r="E1571" s="44"/>
      <c r="F1571" s="45" t="s">
        <v>990</v>
      </c>
    </row>
    <row r="1572" spans="1:6" ht="15" thickBot="1" x14ac:dyDescent="0.25">
      <c r="A1572" s="1826" t="s">
        <v>508</v>
      </c>
      <c r="B1572" s="1827"/>
      <c r="C1572" s="46" t="str">
        <f>IF(ISBLANK(List!$G$56),"",List!$G$56)</f>
        <v/>
      </c>
      <c r="D1572" s="39"/>
      <c r="E1572" s="38"/>
      <c r="F1572" s="47"/>
    </row>
    <row r="1573" spans="1:6" ht="15" thickBot="1" x14ac:dyDescent="0.25">
      <c r="A1573" s="48" t="s">
        <v>463</v>
      </c>
      <c r="B1573" s="49" t="s">
        <v>464</v>
      </c>
      <c r="C1573" s="50" t="s">
        <v>465</v>
      </c>
      <c r="D1573" s="49" t="s">
        <v>466</v>
      </c>
      <c r="E1573" s="51" t="s">
        <v>467</v>
      </c>
      <c r="F1573" s="44"/>
    </row>
    <row r="1574" spans="1:6" x14ac:dyDescent="0.2">
      <c r="A1574" s="60" t="str">
        <f>IF(B1574="","",$D$1571&amp;B1574)</f>
        <v/>
      </c>
      <c r="B1574" s="124"/>
      <c r="C1574" s="125"/>
      <c r="D1574" s="122"/>
      <c r="E1574" s="123"/>
      <c r="F1574" s="53" t="s">
        <v>174</v>
      </c>
    </row>
    <row r="1575" spans="1:6" x14ac:dyDescent="0.2">
      <c r="A1575" s="40" t="str">
        <f>IF(B1575="","",$D$1571&amp;B1575)</f>
        <v/>
      </c>
      <c r="B1575" s="124"/>
      <c r="C1575" s="125"/>
      <c r="D1575" s="122"/>
      <c r="E1575" s="123"/>
      <c r="F1575" s="53" t="s">
        <v>175</v>
      </c>
    </row>
    <row r="1576" spans="1:6" x14ac:dyDescent="0.2">
      <c r="A1576" s="40" t="str">
        <f t="shared" ref="A1576:A1599" si="49">IF(B1576="","",$D$1571&amp;B1576)</f>
        <v/>
      </c>
      <c r="B1576" s="124"/>
      <c r="C1576" s="125"/>
      <c r="D1576" s="122"/>
      <c r="E1576" s="123"/>
      <c r="F1576" s="53" t="s">
        <v>176</v>
      </c>
    </row>
    <row r="1577" spans="1:6" x14ac:dyDescent="0.2">
      <c r="A1577" s="40" t="str">
        <f t="shared" si="49"/>
        <v/>
      </c>
      <c r="B1577" s="124"/>
      <c r="C1577" s="125"/>
      <c r="D1577" s="122"/>
      <c r="E1577" s="123"/>
      <c r="F1577" s="53" t="s">
        <v>177</v>
      </c>
    </row>
    <row r="1578" spans="1:6" x14ac:dyDescent="0.2">
      <c r="A1578" s="40" t="str">
        <f t="shared" si="49"/>
        <v/>
      </c>
      <c r="B1578" s="124"/>
      <c r="C1578" s="125"/>
      <c r="D1578" s="122"/>
      <c r="E1578" s="123"/>
      <c r="F1578" s="53" t="s">
        <v>178</v>
      </c>
    </row>
    <row r="1579" spans="1:6" x14ac:dyDescent="0.2">
      <c r="A1579" s="40" t="str">
        <f t="shared" si="49"/>
        <v/>
      </c>
      <c r="B1579" s="124"/>
      <c r="C1579" s="125"/>
      <c r="D1579" s="122"/>
      <c r="E1579" s="123"/>
      <c r="F1579" s="53" t="s">
        <v>179</v>
      </c>
    </row>
    <row r="1580" spans="1:6" x14ac:dyDescent="0.2">
      <c r="A1580" s="40" t="str">
        <f t="shared" si="49"/>
        <v/>
      </c>
      <c r="B1580" s="124"/>
      <c r="C1580" s="125"/>
      <c r="D1580" s="122"/>
      <c r="E1580" s="123"/>
      <c r="F1580" s="53" t="s">
        <v>180</v>
      </c>
    </row>
    <row r="1581" spans="1:6" x14ac:dyDescent="0.2">
      <c r="A1581" s="40" t="str">
        <f t="shared" si="49"/>
        <v/>
      </c>
      <c r="B1581" s="124"/>
      <c r="C1581" s="125"/>
      <c r="D1581" s="122"/>
      <c r="E1581" s="123"/>
      <c r="F1581" s="53" t="s">
        <v>181</v>
      </c>
    </row>
    <row r="1582" spans="1:6" x14ac:dyDescent="0.2">
      <c r="A1582" s="40" t="str">
        <f t="shared" si="49"/>
        <v/>
      </c>
      <c r="B1582" s="124"/>
      <c r="C1582" s="125"/>
      <c r="D1582" s="122"/>
      <c r="E1582" s="123"/>
      <c r="F1582" s="53" t="s">
        <v>182</v>
      </c>
    </row>
    <row r="1583" spans="1:6" x14ac:dyDescent="0.2">
      <c r="A1583" s="40" t="str">
        <f t="shared" si="49"/>
        <v/>
      </c>
      <c r="B1583" s="124"/>
      <c r="C1583" s="125"/>
      <c r="D1583" s="122"/>
      <c r="E1583" s="123"/>
      <c r="F1583" s="53" t="s">
        <v>183</v>
      </c>
    </row>
    <row r="1584" spans="1:6" x14ac:dyDescent="0.2">
      <c r="A1584" s="40" t="str">
        <f t="shared" si="49"/>
        <v/>
      </c>
      <c r="B1584" s="124"/>
      <c r="C1584" s="125"/>
      <c r="D1584" s="122"/>
      <c r="E1584" s="123"/>
      <c r="F1584" s="53" t="s">
        <v>184</v>
      </c>
    </row>
    <row r="1585" spans="1:6" x14ac:dyDescent="0.2">
      <c r="A1585" s="40" t="str">
        <f t="shared" si="49"/>
        <v/>
      </c>
      <c r="B1585" s="124"/>
      <c r="C1585" s="125"/>
      <c r="D1585" s="122"/>
      <c r="E1585" s="552"/>
      <c r="F1585" s="53" t="s">
        <v>185</v>
      </c>
    </row>
    <row r="1586" spans="1:6" x14ac:dyDescent="0.2">
      <c r="A1586" s="40" t="str">
        <f t="shared" si="49"/>
        <v/>
      </c>
      <c r="B1586" s="124"/>
      <c r="C1586" s="125"/>
      <c r="D1586" s="122"/>
      <c r="E1586" s="552"/>
      <c r="F1586" s="53" t="s">
        <v>186</v>
      </c>
    </row>
    <row r="1587" spans="1:6" x14ac:dyDescent="0.2">
      <c r="A1587" s="40" t="str">
        <f t="shared" si="49"/>
        <v/>
      </c>
      <c r="B1587" s="124"/>
      <c r="C1587" s="125"/>
      <c r="D1587" s="122"/>
      <c r="E1587" s="552"/>
      <c r="F1587" s="53" t="s">
        <v>187</v>
      </c>
    </row>
    <row r="1588" spans="1:6" x14ac:dyDescent="0.2">
      <c r="A1588" s="40" t="str">
        <f t="shared" si="49"/>
        <v/>
      </c>
      <c r="B1588" s="124"/>
      <c r="C1588" s="125"/>
      <c r="D1588" s="122"/>
      <c r="E1588" s="552"/>
      <c r="F1588" s="53" t="s">
        <v>188</v>
      </c>
    </row>
    <row r="1589" spans="1:6" x14ac:dyDescent="0.2">
      <c r="A1589" s="40" t="str">
        <f t="shared" si="49"/>
        <v/>
      </c>
      <c r="B1589" s="124"/>
      <c r="C1589" s="125"/>
      <c r="D1589" s="122"/>
      <c r="E1589" s="552"/>
      <c r="F1589" s="53" t="s">
        <v>189</v>
      </c>
    </row>
    <row r="1590" spans="1:6" x14ac:dyDescent="0.2">
      <c r="A1590" s="40" t="str">
        <f t="shared" si="49"/>
        <v/>
      </c>
      <c r="B1590" s="124"/>
      <c r="C1590" s="125"/>
      <c r="D1590" s="122"/>
      <c r="E1590" s="552"/>
      <c r="F1590" s="53" t="s">
        <v>190</v>
      </c>
    </row>
    <row r="1591" spans="1:6" x14ac:dyDescent="0.2">
      <c r="A1591" s="40" t="str">
        <f t="shared" si="49"/>
        <v/>
      </c>
      <c r="B1591" s="124"/>
      <c r="C1591" s="125"/>
      <c r="D1591" s="122"/>
      <c r="E1591" s="552"/>
      <c r="F1591" s="53" t="s">
        <v>191</v>
      </c>
    </row>
    <row r="1592" spans="1:6" x14ac:dyDescent="0.2">
      <c r="A1592" s="40" t="str">
        <f t="shared" si="49"/>
        <v/>
      </c>
      <c r="B1592" s="124"/>
      <c r="C1592" s="125"/>
      <c r="D1592" s="122"/>
      <c r="E1592" s="552"/>
      <c r="F1592" s="53" t="s">
        <v>192</v>
      </c>
    </row>
    <row r="1593" spans="1:6" x14ac:dyDescent="0.2">
      <c r="A1593" s="40" t="str">
        <f t="shared" si="49"/>
        <v/>
      </c>
      <c r="B1593" s="124"/>
      <c r="C1593" s="125"/>
      <c r="D1593" s="122"/>
      <c r="E1593" s="552"/>
      <c r="F1593" s="53" t="s">
        <v>193</v>
      </c>
    </row>
    <row r="1594" spans="1:6" x14ac:dyDescent="0.2">
      <c r="A1594" s="40" t="str">
        <f t="shared" si="49"/>
        <v/>
      </c>
      <c r="B1594" s="124"/>
      <c r="C1594" s="125"/>
      <c r="D1594" s="122"/>
      <c r="E1594" s="552"/>
      <c r="F1594" s="53" t="s">
        <v>194</v>
      </c>
    </row>
    <row r="1595" spans="1:6" x14ac:dyDescent="0.2">
      <c r="A1595" s="40" t="str">
        <f>IF(B1595="","",$D$1571&amp;B1595)</f>
        <v/>
      </c>
      <c r="B1595" s="124"/>
      <c r="C1595" s="125"/>
      <c r="D1595" s="122"/>
      <c r="E1595" s="552"/>
      <c r="F1595" s="53" t="s">
        <v>195</v>
      </c>
    </row>
    <row r="1596" spans="1:6" x14ac:dyDescent="0.2">
      <c r="A1596" s="40" t="str">
        <f t="shared" si="49"/>
        <v/>
      </c>
      <c r="B1596" s="550"/>
      <c r="C1596" s="551"/>
      <c r="D1596" s="122"/>
      <c r="E1596" s="552"/>
      <c r="F1596" s="53" t="s">
        <v>244</v>
      </c>
    </row>
    <row r="1597" spans="1:6" x14ac:dyDescent="0.2">
      <c r="A1597" s="40" t="str">
        <f t="shared" si="49"/>
        <v/>
      </c>
      <c r="B1597" s="550"/>
      <c r="C1597" s="551"/>
      <c r="D1597" s="122"/>
      <c r="E1597" s="552"/>
      <c r="F1597" s="53" t="s">
        <v>245</v>
      </c>
    </row>
    <row r="1598" spans="1:6" x14ac:dyDescent="0.2">
      <c r="A1598" s="40" t="str">
        <f t="shared" si="49"/>
        <v/>
      </c>
      <c r="B1598" s="550"/>
      <c r="C1598" s="551"/>
      <c r="D1598" s="122"/>
      <c r="E1598" s="552"/>
      <c r="F1598" s="53" t="s">
        <v>248</v>
      </c>
    </row>
    <row r="1599" spans="1:6" x14ac:dyDescent="0.2">
      <c r="A1599" s="40" t="str">
        <f t="shared" si="49"/>
        <v/>
      </c>
      <c r="B1599" s="550"/>
      <c r="C1599" s="551"/>
      <c r="D1599" s="122"/>
      <c r="E1599" s="552"/>
      <c r="F1599" s="53"/>
    </row>
    <row r="1600" spans="1:6" ht="15" thickBot="1" x14ac:dyDescent="0.25">
      <c r="A1600" s="41" t="str">
        <f>IF(B1600="","",$D$1571&amp;B1600)</f>
        <v>-</v>
      </c>
      <c r="B1600" s="555" t="s">
        <v>1</v>
      </c>
      <c r="C1600" s="556" t="s">
        <v>1</v>
      </c>
      <c r="D1600" s="900"/>
      <c r="E1600" s="557" t="s">
        <v>147</v>
      </c>
      <c r="F1600" s="54"/>
    </row>
  </sheetData>
  <mergeCells count="101">
    <mergeCell ref="A1540:B1540"/>
    <mergeCell ref="A1571:B1571"/>
    <mergeCell ref="A1572:B1572"/>
    <mergeCell ref="A1411:B1411"/>
    <mergeCell ref="A1412:B1412"/>
    <mergeCell ref="A1443:B1443"/>
    <mergeCell ref="A1444:B1444"/>
    <mergeCell ref="A1539:B1539"/>
    <mergeCell ref="A1316:B1316"/>
    <mergeCell ref="A1347:B1347"/>
    <mergeCell ref="A1348:B1348"/>
    <mergeCell ref="A1379:B1379"/>
    <mergeCell ref="A1380:B1380"/>
    <mergeCell ref="A1475:B1475"/>
    <mergeCell ref="A1476:B1476"/>
    <mergeCell ref="A1507:B1507"/>
    <mergeCell ref="A1508:B1508"/>
    <mergeCell ref="A1283:B1283"/>
    <mergeCell ref="A1284:B1284"/>
    <mergeCell ref="A1315:B1315"/>
    <mergeCell ref="A1059:B1059"/>
    <mergeCell ref="A1060:B1060"/>
    <mergeCell ref="A1091:B1091"/>
    <mergeCell ref="A1092:B1092"/>
    <mergeCell ref="A1123:B1123"/>
    <mergeCell ref="A964:B964"/>
    <mergeCell ref="A995:B995"/>
    <mergeCell ref="A996:B996"/>
    <mergeCell ref="A1027:B1027"/>
    <mergeCell ref="A1028:B1028"/>
    <mergeCell ref="A1124:B1124"/>
    <mergeCell ref="A1155:B1155"/>
    <mergeCell ref="A1156:B1156"/>
    <mergeCell ref="A1187:B1187"/>
    <mergeCell ref="A1188:B1188"/>
    <mergeCell ref="A1219:B1219"/>
    <mergeCell ref="A1220:B1220"/>
    <mergeCell ref="A1251:B1251"/>
    <mergeCell ref="A1252:B1252"/>
    <mergeCell ref="A899:B899"/>
    <mergeCell ref="A900:B900"/>
    <mergeCell ref="A931:B931"/>
    <mergeCell ref="A932:B932"/>
    <mergeCell ref="A963:B963"/>
    <mergeCell ref="A804:B804"/>
    <mergeCell ref="A835:B835"/>
    <mergeCell ref="A836:B836"/>
    <mergeCell ref="A867:B867"/>
    <mergeCell ref="A868:B868"/>
    <mergeCell ref="A739:B739"/>
    <mergeCell ref="A740:B740"/>
    <mergeCell ref="A771:B771"/>
    <mergeCell ref="A772:B772"/>
    <mergeCell ref="A803:B803"/>
    <mergeCell ref="A644:B644"/>
    <mergeCell ref="A675:B675"/>
    <mergeCell ref="A676:B676"/>
    <mergeCell ref="A707:B707"/>
    <mergeCell ref="A708:B708"/>
    <mergeCell ref="A579:B579"/>
    <mergeCell ref="A580:B580"/>
    <mergeCell ref="A611:B611"/>
    <mergeCell ref="A612:B612"/>
    <mergeCell ref="A643:B643"/>
    <mergeCell ref="A484:B484"/>
    <mergeCell ref="A515:B515"/>
    <mergeCell ref="A516:B516"/>
    <mergeCell ref="A547:B547"/>
    <mergeCell ref="A548:B548"/>
    <mergeCell ref="A419:B419"/>
    <mergeCell ref="A420:B420"/>
    <mergeCell ref="A451:B451"/>
    <mergeCell ref="A452:B452"/>
    <mergeCell ref="A483:B483"/>
    <mergeCell ref="A324:B324"/>
    <mergeCell ref="A355:B355"/>
    <mergeCell ref="A356:B356"/>
    <mergeCell ref="A387:B387"/>
    <mergeCell ref="A388:B388"/>
    <mergeCell ref="A323:B323"/>
    <mergeCell ref="A228:B228"/>
    <mergeCell ref="A195:B195"/>
    <mergeCell ref="A196:B196"/>
    <mergeCell ref="A163:B163"/>
    <mergeCell ref="A164:B164"/>
    <mergeCell ref="A291:B291"/>
    <mergeCell ref="A292:B292"/>
    <mergeCell ref="A259:B259"/>
    <mergeCell ref="A260:B260"/>
    <mergeCell ref="B1:E1"/>
    <mergeCell ref="A227:B227"/>
    <mergeCell ref="A131:B131"/>
    <mergeCell ref="A132:B132"/>
    <mergeCell ref="A99:B99"/>
    <mergeCell ref="A100:B100"/>
    <mergeCell ref="A67:B67"/>
    <mergeCell ref="A68:B68"/>
    <mergeCell ref="A35:B35"/>
    <mergeCell ref="A36:B36"/>
    <mergeCell ref="A3:B3"/>
    <mergeCell ref="A4:B4"/>
  </mergeCells>
  <phoneticPr fontId="2"/>
  <dataValidations count="4">
    <dataValidation type="list" allowBlank="1" showInputMessage="1" showErrorMessage="1" sqref="E129 E1025:E1026 E1089 E705:E706 E769 E385:E386 E449 E65:E66" xr:uid="{00000000-0002-0000-0900-000000000000}">
      <formula1>POS</formula1>
    </dataValidation>
    <dataValidation type="list" allowBlank="1" showInputMessage="1" showErrorMessage="1" sqref="D65:D66 D1089 D1025:D1026 D769 D705:D706 D449 D385:D386 D129" xr:uid="{00000000-0002-0000-0900-000001000000}">
      <formula1>CA</formula1>
    </dataValidation>
    <dataValidation type="list" allowBlank="1" showInputMessage="1" showErrorMessage="1" sqref="E102:E128 E1574:E1600 E38:E64 E70:E96 E6:E32 E166:E192 E134:E160 E230:E256 E294:E320 E326:E352 E358:E384 E198:E224 E390:E416 E422:E448 E454:E480 E486:E512 E518:E544 E550:E576 E582:E608 E614:E640 E646:E672 E678:E704 E710:E736 E742:E768 E774:E800 E806:E832 E838:E864 E870:E896 E902:E928 E934:E960 E966:E992 E998:E1024 E1030:E1056 E1062:E1088 E1094:E1120 E1126:E1152 E1158:E1184 E1190:E1216 E1222:E1248 E1254:E1280 E1286:E1312 E1318:E1344 E1350:E1376 E1382:E1408 E1414:E1440 E1446:E1472 E1478:E1504 E1510:E1536 E1542:E1568 E262:E288" xr:uid="{00000000-0002-0000-0900-000002000000}">
      <formula1>"EG,G,D,F,-"</formula1>
    </dataValidation>
    <dataValidation type="list" allowBlank="1" showInputMessage="1" showErrorMessage="1" sqref="D6:D32 D1574:D1600 D38:D64 D70:D96 D230:D256 D102:D128 D166:D192 D134:D160 D294:D320 D326:D352 D358:D384 D198:D224 D390:D416 D422:D448 D454:D480 D486:D512 D518:D544 D550:D576 D582:D608 D614:D640 D646:D672 D678:D704 D710:D736 D742:D768 D774:D800 D806:D832 D838:D864 D870:D896 D902:D928 D934:D960 D966:D992 D998:D1024 D1030:D1056 D1062:D1088 D1094:D1120 D1126:D1152 D1158:D1184 D1190:D1216 D1222:D1248 D1254:D1280 D1286:D1312 D1318:D1344 D1350:D1376 D1382:D1408 D1414:D1440 D1446:D1472 D1478:D1504 D1510:D1536 D1542:D1568 D262:D288" xr:uid="{00000000-0002-0000-0900-000003000000}">
      <formula1>"+C,+A"</formula1>
    </dataValidation>
  </dataValidations>
  <pageMargins left="0.78740157480314965" right="0.78740157480314965" top="0.78740157480314965" bottom="0.59055118110236227" header="0" footer="0"/>
  <pageSetup paperSize="9" orientation="portrait" horizontalDpi="4294967293" verticalDpi="4294967293" r:id="rId1"/>
  <headerFoot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AA114"/>
  <sheetViews>
    <sheetView showGridLines="0" showRowColHeaders="0" zoomScaleNormal="100" workbookViewId="0">
      <selection sqref="A1:D1"/>
    </sheetView>
  </sheetViews>
  <sheetFormatPr defaultColWidth="13" defaultRowHeight="13.5" customHeight="1" x14ac:dyDescent="0.15"/>
  <cols>
    <col min="1" max="1" width="6.75" style="3" bestFit="1" customWidth="1"/>
    <col min="2" max="2" width="18.625" style="4" bestFit="1" customWidth="1"/>
    <col min="3" max="3" width="7.5" style="4" customWidth="1"/>
    <col min="4" max="4" width="26.875" style="4" customWidth="1"/>
    <col min="5" max="5" width="2.5" style="4" customWidth="1"/>
    <col min="6" max="6" width="24.75" style="3" customWidth="1"/>
    <col min="7" max="7" width="15.125" style="3" customWidth="1"/>
    <col min="8" max="8" width="6.125" style="3" bestFit="1" customWidth="1"/>
    <col min="9" max="9" width="2.5" style="23" customWidth="1"/>
    <col min="10" max="10" width="16.625" style="496" customWidth="1"/>
    <col min="11" max="11" width="19" style="526" customWidth="1"/>
    <col min="12" max="12" width="16.625" style="26" customWidth="1"/>
    <col min="13" max="13" width="19" style="526" bestFit="1" customWidth="1"/>
    <col min="14" max="14" width="2.5" style="3" customWidth="1"/>
    <col min="15" max="15" width="8.75" style="3" bestFit="1" customWidth="1"/>
    <col min="16" max="16" width="2.5" style="135" customWidth="1"/>
    <col min="17" max="17" width="8.75" style="28" customWidth="1"/>
    <col min="18" max="18" width="2.5" style="135" customWidth="1"/>
    <col min="19" max="19" width="12.5" style="135" customWidth="1"/>
    <col min="20" max="20" width="2.5" style="23" customWidth="1"/>
    <col min="21" max="21" width="12.5" style="119" customWidth="1"/>
    <col min="22" max="22" width="4.625" style="3" bestFit="1" customWidth="1"/>
    <col min="23" max="23" width="15.125" style="4" customWidth="1"/>
    <col min="24" max="24" width="16.75" style="4" bestFit="1" customWidth="1"/>
    <col min="25" max="25" width="2.5" style="4" customWidth="1"/>
    <col min="26" max="26" width="13.625" style="4" customWidth="1"/>
    <col min="27" max="16384" width="13" style="2"/>
  </cols>
  <sheetData>
    <row r="1" spans="1:27" s="32" customFormat="1" ht="18" customHeight="1" x14ac:dyDescent="0.15">
      <c r="A1" s="1833" t="s">
        <v>1409</v>
      </c>
      <c r="B1" s="1833"/>
      <c r="C1" s="1833"/>
      <c r="D1" s="1833"/>
      <c r="E1" s="5"/>
      <c r="F1" s="23"/>
      <c r="G1" s="23"/>
      <c r="H1" s="23"/>
      <c r="I1" s="23"/>
      <c r="J1" s="496"/>
      <c r="K1" s="526"/>
      <c r="L1" s="26"/>
      <c r="M1" s="526"/>
      <c r="N1" s="3"/>
      <c r="O1" s="5"/>
      <c r="P1" s="5"/>
      <c r="Q1" s="452"/>
      <c r="R1" s="5"/>
      <c r="S1" s="5"/>
      <c r="T1" s="5"/>
      <c r="U1" s="5"/>
      <c r="V1" s="26"/>
      <c r="W1" s="4"/>
      <c r="X1" s="4"/>
      <c r="Y1" s="3"/>
      <c r="Z1" s="119"/>
    </row>
    <row r="2" spans="1:27" s="1" customFormat="1" ht="27" customHeight="1" x14ac:dyDescent="0.15">
      <c r="A2" s="1828" t="s">
        <v>212</v>
      </c>
      <c r="B2" s="1830" t="s">
        <v>1306</v>
      </c>
      <c r="C2" s="1831"/>
      <c r="D2" s="1832"/>
      <c r="F2" s="528"/>
      <c r="G2" s="23"/>
      <c r="H2" s="23"/>
      <c r="I2" s="23"/>
      <c r="J2" s="496"/>
      <c r="K2" s="526"/>
      <c r="L2" s="26"/>
      <c r="M2" s="526"/>
      <c r="N2" s="24"/>
      <c r="O2" s="5"/>
      <c r="P2" s="5"/>
      <c r="Q2" s="452"/>
      <c r="R2" s="24"/>
      <c r="S2" s="24"/>
      <c r="T2" s="24"/>
      <c r="U2" s="24"/>
      <c r="V2" s="26"/>
      <c r="W2" s="4"/>
      <c r="X2" s="4"/>
      <c r="Y2" s="33"/>
      <c r="Z2" s="33"/>
      <c r="AA2" s="32"/>
    </row>
    <row r="3" spans="1:27" ht="27" customHeight="1" x14ac:dyDescent="0.15">
      <c r="A3" s="1829"/>
      <c r="B3" s="1830"/>
      <c r="C3" s="1831"/>
      <c r="D3" s="1832"/>
      <c r="F3" s="23"/>
      <c r="G3" s="23"/>
      <c r="H3" s="23"/>
      <c r="N3" s="22"/>
      <c r="O3" s="5"/>
      <c r="P3" s="5"/>
      <c r="Q3" s="452"/>
      <c r="R3" s="4"/>
      <c r="S3" s="4"/>
      <c r="T3" s="4"/>
      <c r="U3" s="4"/>
      <c r="V3" s="26"/>
      <c r="Y3" s="33"/>
      <c r="Z3" s="33"/>
      <c r="AA3" s="32"/>
    </row>
    <row r="4" spans="1:27" ht="13.5" customHeight="1" x14ac:dyDescent="0.15">
      <c r="A4" s="27"/>
      <c r="F4" s="23"/>
      <c r="G4" s="23"/>
      <c r="H4" s="23"/>
      <c r="N4" s="22"/>
      <c r="O4" s="5"/>
      <c r="P4" s="5"/>
      <c r="Q4" s="452"/>
      <c r="R4" s="4"/>
      <c r="S4" s="4"/>
      <c r="T4" s="4"/>
      <c r="U4" s="4"/>
      <c r="V4" s="26"/>
      <c r="Y4" s="33"/>
      <c r="Z4" s="33"/>
      <c r="AA4" s="32"/>
    </row>
    <row r="5" spans="1:27" ht="13.5" customHeight="1" thickBot="1" x14ac:dyDescent="0.2">
      <c r="A5" s="563" t="s">
        <v>1101</v>
      </c>
      <c r="B5" s="527"/>
      <c r="C5" s="527"/>
      <c r="D5" s="527"/>
      <c r="F5" s="563" t="s">
        <v>1190</v>
      </c>
      <c r="G5" s="527"/>
      <c r="H5" s="527"/>
      <c r="J5" s="525" t="s">
        <v>1103</v>
      </c>
      <c r="L5" s="525" t="s">
        <v>1102</v>
      </c>
      <c r="N5" s="22"/>
      <c r="O5" s="5"/>
      <c r="P5" s="5"/>
      <c r="Q5" s="452"/>
      <c r="R5" s="4"/>
      <c r="S5" s="4"/>
      <c r="T5" s="4"/>
      <c r="U5" s="4"/>
      <c r="V5" s="26"/>
      <c r="Y5" s="33"/>
      <c r="Z5" s="126"/>
      <c r="AA5" s="32"/>
    </row>
    <row r="6" spans="1:27" ht="13.5" customHeight="1" thickBot="1" x14ac:dyDescent="0.25">
      <c r="A6" s="529" t="s">
        <v>213</v>
      </c>
      <c r="B6" s="529" t="s">
        <v>250</v>
      </c>
      <c r="C6" s="529" t="s">
        <v>249</v>
      </c>
      <c r="D6" s="529" t="s">
        <v>251</v>
      </c>
      <c r="F6" s="530" t="s">
        <v>210</v>
      </c>
      <c r="G6" s="529" t="s">
        <v>242</v>
      </c>
      <c r="H6" s="529" t="s">
        <v>211</v>
      </c>
      <c r="I6" s="29"/>
      <c r="J6" s="532" t="s">
        <v>1042</v>
      </c>
      <c r="K6" s="529" t="s">
        <v>1043</v>
      </c>
      <c r="L6" s="531" t="s">
        <v>1041</v>
      </c>
      <c r="M6" s="529" t="s">
        <v>1044</v>
      </c>
      <c r="N6" s="22"/>
      <c r="O6" s="529" t="s">
        <v>1045</v>
      </c>
      <c r="P6" s="139"/>
      <c r="Q6" s="29"/>
      <c r="R6" s="4"/>
      <c r="S6" s="4"/>
      <c r="T6" s="4"/>
      <c r="U6" s="4"/>
      <c r="V6" s="540"/>
      <c r="W6" s="548" t="s">
        <v>252</v>
      </c>
      <c r="X6" s="549" t="s">
        <v>253</v>
      </c>
      <c r="Y6" s="33"/>
      <c r="Z6" s="127"/>
    </row>
    <row r="7" spans="1:27" ht="13.5" customHeight="1" x14ac:dyDescent="0.15">
      <c r="A7" s="365">
        <v>1</v>
      </c>
      <c r="B7" s="964" t="s">
        <v>1300</v>
      </c>
      <c r="C7" s="364">
        <v>0.41666666666666669</v>
      </c>
      <c r="D7" s="361" t="s">
        <v>1401</v>
      </c>
      <c r="F7" s="142" t="s">
        <v>1317</v>
      </c>
      <c r="G7" s="141" t="str">
        <f t="shared" ref="G7:G38" si="0">IF(F7="","",VLOOKUP(F7,$W$7:$X$114,2,FALSE))</f>
        <v>寺尾　幸也</v>
      </c>
      <c r="H7" s="30" t="s">
        <v>398</v>
      </c>
      <c r="I7" s="19"/>
      <c r="J7" s="534" t="s">
        <v>1046</v>
      </c>
      <c r="K7" s="966" t="s">
        <v>1382</v>
      </c>
      <c r="L7" s="533" t="s">
        <v>458</v>
      </c>
      <c r="M7" s="968" t="s">
        <v>1413</v>
      </c>
      <c r="N7" s="22"/>
      <c r="O7" s="537" t="s">
        <v>108</v>
      </c>
      <c r="P7" s="137"/>
      <c r="Q7" s="138"/>
      <c r="R7" s="1"/>
      <c r="S7" s="1"/>
      <c r="T7" s="1"/>
      <c r="U7" s="1"/>
      <c r="V7" s="540" t="s">
        <v>254</v>
      </c>
      <c r="W7" s="541" t="s">
        <v>255</v>
      </c>
      <c r="X7" s="448" t="s">
        <v>256</v>
      </c>
      <c r="Y7" s="33"/>
      <c r="Z7" s="126"/>
    </row>
    <row r="8" spans="1:27" ht="13.5" customHeight="1" x14ac:dyDescent="0.15">
      <c r="A8" s="365">
        <v>2</v>
      </c>
      <c r="B8" s="964" t="s">
        <v>1300</v>
      </c>
      <c r="C8" s="364">
        <v>0.51041666666666663</v>
      </c>
      <c r="D8" s="361" t="s">
        <v>1401</v>
      </c>
      <c r="F8" s="142" t="s">
        <v>1214</v>
      </c>
      <c r="G8" s="141" t="str">
        <f t="shared" si="0"/>
        <v>今　隆之</v>
      </c>
      <c r="H8" s="30" t="s">
        <v>399</v>
      </c>
      <c r="I8" s="19"/>
      <c r="J8" s="534" t="s">
        <v>142</v>
      </c>
      <c r="K8" s="966" t="s">
        <v>1383</v>
      </c>
      <c r="L8" s="535" t="s">
        <v>1394</v>
      </c>
      <c r="M8" s="968" t="s">
        <v>1414</v>
      </c>
      <c r="N8" s="31"/>
      <c r="O8" s="537" t="s">
        <v>91</v>
      </c>
      <c r="P8" s="137"/>
      <c r="Q8" s="138"/>
      <c r="R8" s="1"/>
      <c r="S8" s="1"/>
      <c r="T8" s="1"/>
      <c r="U8" s="1"/>
      <c r="V8" s="540"/>
      <c r="W8" s="542" t="s">
        <v>257</v>
      </c>
      <c r="X8" s="449" t="s">
        <v>258</v>
      </c>
      <c r="Y8" s="33"/>
      <c r="Z8" s="33"/>
    </row>
    <row r="9" spans="1:27" ht="13.5" customHeight="1" x14ac:dyDescent="0.15">
      <c r="A9" s="362">
        <v>3</v>
      </c>
      <c r="B9" s="965" t="s">
        <v>1300</v>
      </c>
      <c r="C9" s="364">
        <v>0.60416666666666663</v>
      </c>
      <c r="D9" s="361" t="s">
        <v>1401</v>
      </c>
      <c r="F9" s="142" t="s">
        <v>1213</v>
      </c>
      <c r="G9" s="141" t="str">
        <f t="shared" si="0"/>
        <v>中島谷　友二朗</v>
      </c>
      <c r="H9" s="30" t="s">
        <v>400</v>
      </c>
      <c r="I9" s="19"/>
      <c r="J9" s="534" t="s">
        <v>1397</v>
      </c>
      <c r="K9" s="966" t="s">
        <v>1384</v>
      </c>
      <c r="L9" s="535" t="s">
        <v>1395</v>
      </c>
      <c r="M9" s="968" t="s">
        <v>1415</v>
      </c>
      <c r="N9" s="31"/>
      <c r="O9" s="537" t="s">
        <v>665</v>
      </c>
      <c r="P9" s="137"/>
      <c r="Q9" s="138"/>
      <c r="R9" s="1"/>
      <c r="S9" s="1"/>
      <c r="T9" s="1"/>
      <c r="U9" s="1"/>
      <c r="V9" s="540"/>
      <c r="W9" s="542" t="s">
        <v>259</v>
      </c>
      <c r="X9" s="449" t="s">
        <v>554</v>
      </c>
      <c r="Y9" s="33"/>
      <c r="Z9" s="33"/>
    </row>
    <row r="10" spans="1:27" ht="13.5" customHeight="1" x14ac:dyDescent="0.15">
      <c r="A10" s="365">
        <v>4</v>
      </c>
      <c r="B10" s="964" t="s">
        <v>1300</v>
      </c>
      <c r="C10" s="364">
        <v>0.69791666666666663</v>
      </c>
      <c r="D10" s="361" t="s">
        <v>1401</v>
      </c>
      <c r="F10" s="142" t="s">
        <v>1311</v>
      </c>
      <c r="G10" s="141" t="str">
        <f t="shared" si="0"/>
        <v>藤田　卓志</v>
      </c>
      <c r="H10" s="30" t="s">
        <v>401</v>
      </c>
      <c r="I10" s="19"/>
      <c r="J10" s="131" t="s">
        <v>1398</v>
      </c>
      <c r="K10" s="966" t="s">
        <v>440</v>
      </c>
      <c r="L10" s="535" t="s">
        <v>1396</v>
      </c>
      <c r="M10" s="968" t="s">
        <v>1416</v>
      </c>
      <c r="N10" s="31"/>
      <c r="O10" s="537" t="s">
        <v>109</v>
      </c>
      <c r="P10" s="137"/>
      <c r="Q10" s="138"/>
      <c r="R10" s="1"/>
      <c r="S10" s="1"/>
      <c r="T10" s="1"/>
      <c r="U10" s="1"/>
      <c r="V10" s="540"/>
      <c r="W10" s="542" t="s">
        <v>260</v>
      </c>
      <c r="X10" s="449" t="s">
        <v>261</v>
      </c>
      <c r="Y10" s="33"/>
      <c r="Z10" s="33"/>
    </row>
    <row r="11" spans="1:27" ht="13.5" customHeight="1" x14ac:dyDescent="0.15">
      <c r="A11" s="365">
        <v>5</v>
      </c>
      <c r="B11" s="964" t="s">
        <v>1303</v>
      </c>
      <c r="C11" s="364">
        <v>0.41666666666666669</v>
      </c>
      <c r="D11" s="361" t="s">
        <v>1401</v>
      </c>
      <c r="F11" s="142" t="s">
        <v>1319</v>
      </c>
      <c r="G11" s="141" t="str">
        <f t="shared" si="0"/>
        <v>任田　大泰</v>
      </c>
      <c r="H11" s="30" t="s">
        <v>402</v>
      </c>
      <c r="I11" s="19"/>
      <c r="J11" s="534" t="s">
        <v>1399</v>
      </c>
      <c r="K11" s="966" t="s">
        <v>696</v>
      </c>
      <c r="L11" s="535" t="s">
        <v>1391</v>
      </c>
      <c r="M11" s="968" t="s">
        <v>1417</v>
      </c>
      <c r="N11" s="31"/>
      <c r="O11" s="537" t="s">
        <v>110</v>
      </c>
      <c r="P11" s="137"/>
      <c r="Q11" s="138"/>
      <c r="R11" s="1"/>
      <c r="S11" s="1"/>
      <c r="T11" s="1"/>
      <c r="U11" s="1"/>
      <c r="V11" s="540"/>
      <c r="W11" s="542" t="s">
        <v>262</v>
      </c>
      <c r="X11" s="449" t="s">
        <v>263</v>
      </c>
      <c r="Y11" s="33"/>
      <c r="Z11" s="33"/>
    </row>
    <row r="12" spans="1:27" ht="13.5" customHeight="1" x14ac:dyDescent="0.15">
      <c r="A12" s="362">
        <v>6</v>
      </c>
      <c r="B12" s="363" t="s">
        <v>1303</v>
      </c>
      <c r="C12" s="364">
        <v>0.51041666666666663</v>
      </c>
      <c r="D12" s="361" t="s">
        <v>1401</v>
      </c>
      <c r="F12" s="142" t="s">
        <v>1322</v>
      </c>
      <c r="G12" s="141" t="str">
        <f t="shared" si="0"/>
        <v>前島　臣政</v>
      </c>
      <c r="H12" s="30" t="s">
        <v>403</v>
      </c>
      <c r="I12" s="19"/>
      <c r="J12" s="534" t="s">
        <v>1400</v>
      </c>
      <c r="K12" s="966" t="s">
        <v>168</v>
      </c>
      <c r="L12" s="535" t="s">
        <v>1392</v>
      </c>
      <c r="M12" s="968"/>
      <c r="N12" s="31"/>
      <c r="O12" s="538" t="s">
        <v>171</v>
      </c>
      <c r="P12" s="138"/>
      <c r="Q12" s="138"/>
      <c r="R12" s="1"/>
      <c r="S12" s="1"/>
      <c r="T12" s="1"/>
      <c r="U12" s="1"/>
      <c r="V12" s="540"/>
      <c r="W12" s="542" t="s">
        <v>264</v>
      </c>
      <c r="X12" s="449" t="s">
        <v>265</v>
      </c>
      <c r="Y12" s="33"/>
      <c r="Z12" s="33"/>
    </row>
    <row r="13" spans="1:27" ht="13.5" customHeight="1" x14ac:dyDescent="0.15">
      <c r="A13" s="362">
        <v>7</v>
      </c>
      <c r="B13" s="363" t="s">
        <v>1303</v>
      </c>
      <c r="C13" s="364">
        <v>0.60416666666666663</v>
      </c>
      <c r="D13" s="361" t="s">
        <v>1401</v>
      </c>
      <c r="F13" s="142" t="s">
        <v>1324</v>
      </c>
      <c r="G13" s="141" t="str">
        <f t="shared" si="0"/>
        <v>安宅　奈々</v>
      </c>
      <c r="H13" s="30" t="s">
        <v>404</v>
      </c>
      <c r="I13" s="19"/>
      <c r="J13" s="534" t="s">
        <v>564</v>
      </c>
      <c r="K13" s="536" t="s">
        <v>280</v>
      </c>
      <c r="L13" s="535" t="s">
        <v>1393</v>
      </c>
      <c r="M13" s="968" t="s">
        <v>1403</v>
      </c>
      <c r="N13" s="31"/>
      <c r="O13" s="538" t="s">
        <v>111</v>
      </c>
      <c r="P13" s="138"/>
      <c r="Q13" s="138"/>
      <c r="R13" s="1"/>
      <c r="S13" s="1"/>
      <c r="T13" s="1"/>
      <c r="U13" s="1"/>
      <c r="V13" s="540"/>
      <c r="W13" s="542" t="s">
        <v>266</v>
      </c>
      <c r="X13" s="449" t="s">
        <v>267</v>
      </c>
      <c r="Y13" s="33"/>
      <c r="Z13" s="33"/>
    </row>
    <row r="14" spans="1:27" ht="13.5" customHeight="1" x14ac:dyDescent="0.15">
      <c r="A14" s="362">
        <v>8</v>
      </c>
      <c r="B14" s="363" t="s">
        <v>1303</v>
      </c>
      <c r="C14" s="364">
        <v>0.69791666666666663</v>
      </c>
      <c r="D14" s="361" t="s">
        <v>1401</v>
      </c>
      <c r="F14" s="142" t="s">
        <v>1326</v>
      </c>
      <c r="G14" s="141" t="str">
        <f t="shared" si="0"/>
        <v>加藤　哲也</v>
      </c>
      <c r="H14" s="30" t="s">
        <v>405</v>
      </c>
      <c r="I14" s="19"/>
      <c r="J14" s="536"/>
      <c r="K14" s="966" t="s">
        <v>441</v>
      </c>
      <c r="L14" s="136" t="s">
        <v>105</v>
      </c>
      <c r="M14" s="536" t="s">
        <v>439</v>
      </c>
      <c r="N14" s="31"/>
      <c r="O14" s="538" t="s">
        <v>112</v>
      </c>
      <c r="P14" s="138"/>
      <c r="Q14" s="138"/>
      <c r="R14" s="1"/>
      <c r="S14" s="1"/>
      <c r="T14" s="1"/>
      <c r="U14" s="1"/>
      <c r="V14" s="540"/>
      <c r="W14" s="542" t="s">
        <v>268</v>
      </c>
      <c r="X14" s="449" t="s">
        <v>269</v>
      </c>
      <c r="Y14" s="33"/>
      <c r="Z14" s="33"/>
    </row>
    <row r="15" spans="1:27" ht="13.5" customHeight="1" x14ac:dyDescent="0.15">
      <c r="A15" s="362">
        <v>9</v>
      </c>
      <c r="B15" s="363" t="s">
        <v>1303</v>
      </c>
      <c r="C15" s="364">
        <v>0.41666666666666669</v>
      </c>
      <c r="D15" s="361" t="s">
        <v>1401</v>
      </c>
      <c r="F15" s="142"/>
      <c r="G15" s="141" t="str">
        <f t="shared" si="0"/>
        <v/>
      </c>
      <c r="H15" s="30" t="s">
        <v>406</v>
      </c>
      <c r="I15" s="19"/>
      <c r="J15" s="535" t="s">
        <v>161</v>
      </c>
      <c r="K15" s="966" t="s">
        <v>442</v>
      </c>
      <c r="L15" s="535" t="s">
        <v>161</v>
      </c>
      <c r="M15" s="968" t="s">
        <v>1386</v>
      </c>
      <c r="N15" s="31"/>
      <c r="O15" s="538" t="s">
        <v>113</v>
      </c>
      <c r="P15" s="138"/>
      <c r="Q15" s="138"/>
      <c r="R15" s="1"/>
      <c r="S15" s="1"/>
      <c r="T15" s="1"/>
      <c r="U15" s="1"/>
      <c r="V15" s="540"/>
      <c r="W15" s="542" t="s">
        <v>270</v>
      </c>
      <c r="X15" s="449" t="s">
        <v>271</v>
      </c>
      <c r="Y15" s="33"/>
      <c r="Z15" s="33"/>
    </row>
    <row r="16" spans="1:27" ht="13.5" customHeight="1" x14ac:dyDescent="0.15">
      <c r="A16" s="362">
        <v>10</v>
      </c>
      <c r="B16" s="363" t="s">
        <v>1303</v>
      </c>
      <c r="C16" s="364">
        <v>0.51041666666666663</v>
      </c>
      <c r="D16" s="361" t="s">
        <v>1401</v>
      </c>
      <c r="F16" s="142" t="s">
        <v>1327</v>
      </c>
      <c r="G16" s="141" t="str">
        <f t="shared" si="0"/>
        <v>-</v>
      </c>
      <c r="H16" s="30" t="s">
        <v>407</v>
      </c>
      <c r="I16" s="19"/>
      <c r="J16" s="19"/>
      <c r="K16" s="966" t="s">
        <v>707</v>
      </c>
      <c r="L16" s="19"/>
      <c r="M16" s="968" t="s">
        <v>600</v>
      </c>
      <c r="N16" s="31"/>
      <c r="O16" s="538" t="s">
        <v>55</v>
      </c>
      <c r="P16" s="138"/>
      <c r="Q16" s="138"/>
      <c r="R16" s="1"/>
      <c r="S16" s="1"/>
      <c r="T16" s="1"/>
      <c r="U16" s="1"/>
      <c r="V16" s="540" t="s">
        <v>272</v>
      </c>
      <c r="W16" s="542" t="s">
        <v>273</v>
      </c>
      <c r="X16" s="449" t="s">
        <v>274</v>
      </c>
      <c r="Y16" s="33"/>
      <c r="Z16" s="33"/>
    </row>
    <row r="17" spans="1:26" ht="13.5" customHeight="1" x14ac:dyDescent="0.15">
      <c r="A17" s="362">
        <v>11</v>
      </c>
      <c r="B17" s="363" t="s">
        <v>1304</v>
      </c>
      <c r="C17" s="364">
        <v>0.41666666666666669</v>
      </c>
      <c r="D17" s="363" t="s">
        <v>1302</v>
      </c>
      <c r="F17" s="142" t="s">
        <v>1327</v>
      </c>
      <c r="G17" s="141" t="str">
        <f t="shared" si="0"/>
        <v>-</v>
      </c>
      <c r="H17" s="30" t="s">
        <v>408</v>
      </c>
      <c r="I17" s="19"/>
      <c r="J17" s="19"/>
      <c r="K17" s="966" t="s">
        <v>706</v>
      </c>
      <c r="L17" s="19"/>
      <c r="M17" s="536" t="s">
        <v>276</v>
      </c>
      <c r="N17" s="31"/>
      <c r="O17" s="538" t="s">
        <v>666</v>
      </c>
      <c r="P17" s="138"/>
      <c r="Q17" s="138"/>
      <c r="R17" s="1"/>
      <c r="S17" s="1"/>
      <c r="T17" s="1"/>
      <c r="U17" s="1"/>
      <c r="V17" s="540"/>
      <c r="W17" s="542" t="s">
        <v>275</v>
      </c>
      <c r="X17" s="449" t="s">
        <v>276</v>
      </c>
      <c r="Y17" s="33"/>
      <c r="Z17" s="33"/>
    </row>
    <row r="18" spans="1:26" ht="13.5" customHeight="1" x14ac:dyDescent="0.15">
      <c r="A18" s="362">
        <v>12</v>
      </c>
      <c r="B18" s="363" t="s">
        <v>1304</v>
      </c>
      <c r="C18" s="364">
        <v>0.51041666666666663</v>
      </c>
      <c r="D18" s="363" t="s">
        <v>1302</v>
      </c>
      <c r="F18" s="142" t="s">
        <v>1327</v>
      </c>
      <c r="G18" s="141" t="str">
        <f t="shared" si="0"/>
        <v>-</v>
      </c>
      <c r="H18" s="30" t="s">
        <v>409</v>
      </c>
      <c r="I18" s="19"/>
      <c r="J18" s="19"/>
      <c r="K18" s="966" t="s">
        <v>1385</v>
      </c>
      <c r="L18" s="19"/>
      <c r="M18" s="536" t="s">
        <v>440</v>
      </c>
      <c r="N18" s="31"/>
      <c r="O18" s="538" t="s">
        <v>114</v>
      </c>
      <c r="P18" s="138"/>
      <c r="Q18" s="138"/>
      <c r="R18" s="1"/>
      <c r="S18" s="1"/>
      <c r="T18" s="1"/>
      <c r="U18" s="1"/>
      <c r="V18" s="540"/>
      <c r="W18" s="542" t="s">
        <v>277</v>
      </c>
      <c r="X18" s="449" t="s">
        <v>278</v>
      </c>
      <c r="Y18" s="33"/>
      <c r="Z18" s="33"/>
    </row>
    <row r="19" spans="1:26" ht="13.5" customHeight="1" x14ac:dyDescent="0.15">
      <c r="A19" s="362" t="s">
        <v>1301</v>
      </c>
      <c r="B19" s="363" t="s">
        <v>147</v>
      </c>
      <c r="C19" s="364" t="s">
        <v>147</v>
      </c>
      <c r="D19" s="363" t="s">
        <v>147</v>
      </c>
      <c r="F19" s="142" t="s">
        <v>147</v>
      </c>
      <c r="G19" s="141" t="str">
        <f t="shared" si="0"/>
        <v>-</v>
      </c>
      <c r="H19" s="30" t="s">
        <v>410</v>
      </c>
      <c r="I19" s="19"/>
      <c r="J19" s="19"/>
      <c r="K19" s="966" t="s">
        <v>1386</v>
      </c>
      <c r="L19" s="19"/>
      <c r="M19" s="536" t="s">
        <v>221</v>
      </c>
      <c r="N19" s="31"/>
      <c r="O19" s="538" t="s">
        <v>667</v>
      </c>
      <c r="P19" s="138"/>
      <c r="Q19" s="138"/>
      <c r="R19" s="1"/>
      <c r="S19" s="1"/>
      <c r="T19" s="1"/>
      <c r="U19" s="1"/>
      <c r="V19" s="540"/>
      <c r="W19" s="542" t="s">
        <v>279</v>
      </c>
      <c r="X19" s="449" t="s">
        <v>280</v>
      </c>
      <c r="Y19" s="33"/>
      <c r="Z19" s="33"/>
    </row>
    <row r="20" spans="1:26" ht="13.5" customHeight="1" x14ac:dyDescent="0.15">
      <c r="A20" s="362" t="s">
        <v>1</v>
      </c>
      <c r="B20" s="363" t="s">
        <v>147</v>
      </c>
      <c r="C20" s="364" t="s">
        <v>147</v>
      </c>
      <c r="D20" s="363" t="s">
        <v>147</v>
      </c>
      <c r="F20" s="142" t="s">
        <v>147</v>
      </c>
      <c r="G20" s="141" t="str">
        <f t="shared" si="0"/>
        <v>-</v>
      </c>
      <c r="H20" s="30" t="s">
        <v>411</v>
      </c>
      <c r="I20" s="19"/>
      <c r="J20" s="19"/>
      <c r="K20" s="536" t="s">
        <v>439</v>
      </c>
      <c r="L20" s="19"/>
      <c r="M20" s="536" t="s">
        <v>104</v>
      </c>
      <c r="N20" s="31"/>
      <c r="O20" s="538" t="s">
        <v>115</v>
      </c>
      <c r="P20" s="138"/>
      <c r="Q20" s="138"/>
      <c r="R20" s="1"/>
      <c r="S20" s="1"/>
      <c r="T20" s="1"/>
      <c r="U20" s="1"/>
      <c r="V20" s="540"/>
      <c r="W20" s="542" t="s">
        <v>281</v>
      </c>
      <c r="X20" s="449" t="s">
        <v>715</v>
      </c>
      <c r="Y20" s="33"/>
      <c r="Z20" s="33"/>
    </row>
    <row r="21" spans="1:26" ht="13.5" customHeight="1" x14ac:dyDescent="0.15">
      <c r="A21" s="362" t="s">
        <v>551</v>
      </c>
      <c r="B21" s="363" t="s">
        <v>147</v>
      </c>
      <c r="C21" s="364" t="s">
        <v>147</v>
      </c>
      <c r="D21" s="363" t="s">
        <v>147</v>
      </c>
      <c r="F21" s="142" t="s">
        <v>147</v>
      </c>
      <c r="G21" s="141" t="str">
        <f t="shared" si="0"/>
        <v>-</v>
      </c>
      <c r="H21" s="30" t="s">
        <v>412</v>
      </c>
      <c r="I21" s="19"/>
      <c r="J21" s="19"/>
      <c r="K21" s="966" t="s">
        <v>276</v>
      </c>
      <c r="L21" s="19"/>
      <c r="M21" s="536" t="s">
        <v>696</v>
      </c>
      <c r="N21" s="31"/>
      <c r="O21" s="538" t="s">
        <v>116</v>
      </c>
      <c r="P21" s="138"/>
      <c r="Q21" s="138"/>
      <c r="R21" s="1"/>
      <c r="S21" s="1"/>
      <c r="T21" s="1"/>
      <c r="U21" s="1"/>
      <c r="V21" s="540"/>
      <c r="W21" s="542" t="s">
        <v>282</v>
      </c>
      <c r="X21" s="449" t="s">
        <v>283</v>
      </c>
      <c r="Y21" s="33"/>
      <c r="Z21" s="33"/>
    </row>
    <row r="22" spans="1:26" ht="13.5" customHeight="1" x14ac:dyDescent="0.15">
      <c r="A22" s="362" t="s">
        <v>552</v>
      </c>
      <c r="B22" s="363" t="s">
        <v>147</v>
      </c>
      <c r="C22" s="364" t="s">
        <v>147</v>
      </c>
      <c r="D22" s="363" t="s">
        <v>147</v>
      </c>
      <c r="F22" s="142" t="s">
        <v>147</v>
      </c>
      <c r="G22" s="141" t="str">
        <f t="shared" si="0"/>
        <v>-</v>
      </c>
      <c r="H22" s="30" t="s">
        <v>413</v>
      </c>
      <c r="I22" s="19"/>
      <c r="J22" s="19"/>
      <c r="K22" s="966" t="s">
        <v>459</v>
      </c>
      <c r="L22" s="19"/>
      <c r="M22" s="536" t="s">
        <v>1407</v>
      </c>
      <c r="N22" s="31"/>
      <c r="O22" s="538" t="s">
        <v>668</v>
      </c>
      <c r="P22" s="138"/>
      <c r="Q22" s="138"/>
      <c r="R22" s="1"/>
      <c r="S22" s="1"/>
      <c r="T22" s="1"/>
      <c r="U22" s="1"/>
      <c r="V22" s="540"/>
      <c r="W22" s="542" t="s">
        <v>284</v>
      </c>
      <c r="X22" s="449" t="s">
        <v>285</v>
      </c>
      <c r="Y22" s="33"/>
      <c r="Z22" s="33"/>
    </row>
    <row r="23" spans="1:26" ht="13.5" customHeight="1" x14ac:dyDescent="0.15">
      <c r="A23" s="362" t="s">
        <v>552</v>
      </c>
      <c r="B23" s="363" t="s">
        <v>147</v>
      </c>
      <c r="C23" s="364" t="s">
        <v>147</v>
      </c>
      <c r="D23" s="363" t="s">
        <v>147</v>
      </c>
      <c r="F23" s="142" t="s">
        <v>147</v>
      </c>
      <c r="G23" s="141" t="str">
        <f t="shared" si="0"/>
        <v>-</v>
      </c>
      <c r="H23" s="30" t="s">
        <v>414</v>
      </c>
      <c r="I23" s="19"/>
      <c r="J23" s="19"/>
      <c r="K23" s="966" t="s">
        <v>137</v>
      </c>
      <c r="L23" s="19"/>
      <c r="M23" s="536" t="s">
        <v>168</v>
      </c>
      <c r="N23" s="31"/>
      <c r="O23" s="538" t="s">
        <v>669</v>
      </c>
      <c r="P23" s="138"/>
      <c r="Q23" s="138"/>
      <c r="R23" s="1"/>
      <c r="S23" s="1"/>
      <c r="T23" s="1"/>
      <c r="U23" s="1"/>
      <c r="V23" s="540"/>
      <c r="W23" s="542" t="s">
        <v>286</v>
      </c>
      <c r="X23" s="449" t="s">
        <v>287</v>
      </c>
      <c r="Y23" s="33"/>
      <c r="Z23" s="33"/>
    </row>
    <row r="24" spans="1:26" ht="13.5" customHeight="1" x14ac:dyDescent="0.15">
      <c r="A24" s="362" t="s">
        <v>552</v>
      </c>
      <c r="B24" s="363" t="s">
        <v>147</v>
      </c>
      <c r="C24" s="364" t="s">
        <v>147</v>
      </c>
      <c r="D24" s="363" t="s">
        <v>147</v>
      </c>
      <c r="F24" s="142" t="s">
        <v>147</v>
      </c>
      <c r="G24" s="141" t="str">
        <f t="shared" si="0"/>
        <v>-</v>
      </c>
      <c r="H24" s="30" t="s">
        <v>415</v>
      </c>
      <c r="I24" s="19"/>
      <c r="J24" s="19"/>
      <c r="K24" s="966" t="s">
        <v>697</v>
      </c>
      <c r="L24" s="19"/>
      <c r="M24" s="536" t="s">
        <v>222</v>
      </c>
      <c r="N24" s="31"/>
      <c r="O24" s="538" t="s">
        <v>670</v>
      </c>
      <c r="P24" s="138"/>
      <c r="Q24" s="138"/>
      <c r="R24" s="1"/>
      <c r="S24" s="1"/>
      <c r="T24" s="1"/>
      <c r="U24" s="1"/>
      <c r="V24" s="540"/>
      <c r="W24" s="542" t="s">
        <v>288</v>
      </c>
      <c r="X24" s="449" t="s">
        <v>247</v>
      </c>
      <c r="Y24" s="33"/>
      <c r="Z24" s="33"/>
    </row>
    <row r="25" spans="1:26" ht="13.5" customHeight="1" x14ac:dyDescent="0.15">
      <c r="A25" s="362" t="s">
        <v>552</v>
      </c>
      <c r="B25" s="363" t="s">
        <v>147</v>
      </c>
      <c r="C25" s="364" t="s">
        <v>147</v>
      </c>
      <c r="D25" s="363" t="s">
        <v>147</v>
      </c>
      <c r="F25" s="142" t="s">
        <v>147</v>
      </c>
      <c r="G25" s="141" t="str">
        <f t="shared" si="0"/>
        <v>-</v>
      </c>
      <c r="H25" s="30" t="s">
        <v>416</v>
      </c>
      <c r="I25" s="19"/>
      <c r="J25" s="19"/>
      <c r="K25" s="966" t="s">
        <v>138</v>
      </c>
      <c r="L25" s="19"/>
      <c r="M25" s="536" t="s">
        <v>280</v>
      </c>
      <c r="N25" s="31"/>
      <c r="O25" s="538" t="s">
        <v>117</v>
      </c>
      <c r="P25" s="138"/>
      <c r="Q25" s="138"/>
      <c r="R25" s="1"/>
      <c r="S25" s="1"/>
      <c r="T25" s="1"/>
      <c r="U25" s="1"/>
      <c r="V25" s="540"/>
      <c r="W25" s="542" t="s">
        <v>289</v>
      </c>
      <c r="X25" s="449" t="s">
        <v>290</v>
      </c>
      <c r="Y25" s="33"/>
      <c r="Z25" s="33"/>
    </row>
    <row r="26" spans="1:26" ht="13.5" customHeight="1" x14ac:dyDescent="0.15">
      <c r="A26" s="362" t="s">
        <v>551</v>
      </c>
      <c r="B26" s="363" t="s">
        <v>147</v>
      </c>
      <c r="C26" s="364" t="s">
        <v>147</v>
      </c>
      <c r="D26" s="363" t="s">
        <v>147</v>
      </c>
      <c r="F26" s="142" t="s">
        <v>147</v>
      </c>
      <c r="G26" s="141" t="str">
        <f t="shared" si="0"/>
        <v>-</v>
      </c>
      <c r="H26" s="30" t="s">
        <v>417</v>
      </c>
      <c r="I26" s="19"/>
      <c r="J26" s="19"/>
      <c r="K26" s="966" t="s">
        <v>225</v>
      </c>
      <c r="L26" s="19"/>
      <c r="M26" s="536" t="s">
        <v>441</v>
      </c>
      <c r="N26" s="31"/>
      <c r="O26" s="538" t="s">
        <v>724</v>
      </c>
      <c r="P26" s="138"/>
      <c r="Q26" s="138"/>
      <c r="R26" s="1"/>
      <c r="S26" s="1"/>
      <c r="T26" s="1"/>
      <c r="U26" s="1"/>
      <c r="V26" s="540" t="s">
        <v>291</v>
      </c>
      <c r="W26" s="542" t="s">
        <v>292</v>
      </c>
      <c r="X26" s="449" t="s">
        <v>293</v>
      </c>
      <c r="Y26" s="33"/>
      <c r="Z26" s="33"/>
    </row>
    <row r="27" spans="1:26" ht="13.5" customHeight="1" x14ac:dyDescent="0.15">
      <c r="A27" s="362" t="s">
        <v>552</v>
      </c>
      <c r="B27" s="363" t="s">
        <v>147</v>
      </c>
      <c r="C27" s="364" t="s">
        <v>147</v>
      </c>
      <c r="D27" s="363" t="s">
        <v>147</v>
      </c>
      <c r="F27" s="142" t="s">
        <v>147</v>
      </c>
      <c r="G27" s="141" t="str">
        <f t="shared" si="0"/>
        <v>-</v>
      </c>
      <c r="H27" s="30" t="s">
        <v>418</v>
      </c>
      <c r="I27" s="19"/>
      <c r="J27" s="19"/>
      <c r="K27" s="966" t="s">
        <v>226</v>
      </c>
      <c r="L27" s="19"/>
      <c r="M27" s="536" t="s">
        <v>223</v>
      </c>
      <c r="N27" s="31"/>
      <c r="O27" s="538" t="s">
        <v>118</v>
      </c>
      <c r="P27" s="138"/>
      <c r="Q27" s="138"/>
      <c r="R27" s="1"/>
      <c r="S27" s="1"/>
      <c r="T27" s="1"/>
      <c r="U27" s="1"/>
      <c r="V27" s="540"/>
      <c r="W27" s="542" t="s">
        <v>294</v>
      </c>
      <c r="X27" s="449" t="s">
        <v>295</v>
      </c>
      <c r="Y27" s="33"/>
      <c r="Z27" s="33"/>
    </row>
    <row r="28" spans="1:26" ht="13.5" customHeight="1" x14ac:dyDescent="0.15">
      <c r="A28" s="362" t="s">
        <v>552</v>
      </c>
      <c r="B28" s="363" t="s">
        <v>147</v>
      </c>
      <c r="C28" s="364" t="s">
        <v>147</v>
      </c>
      <c r="D28" s="363" t="s">
        <v>147</v>
      </c>
      <c r="F28" s="142" t="s">
        <v>147</v>
      </c>
      <c r="G28" s="141" t="str">
        <f t="shared" si="0"/>
        <v>-</v>
      </c>
      <c r="H28" s="30" t="s">
        <v>419</v>
      </c>
      <c r="I28" s="19"/>
      <c r="J28" s="19"/>
      <c r="K28" s="966" t="s">
        <v>712</v>
      </c>
      <c r="L28" s="19"/>
      <c r="M28" s="536" t="s">
        <v>442</v>
      </c>
      <c r="N28" s="31"/>
      <c r="O28" s="538" t="s">
        <v>119</v>
      </c>
      <c r="P28" s="138"/>
      <c r="Q28" s="138"/>
      <c r="R28" s="1"/>
      <c r="S28" s="1"/>
      <c r="T28" s="1"/>
      <c r="U28" s="1"/>
      <c r="V28" s="540"/>
      <c r="W28" s="542" t="s">
        <v>296</v>
      </c>
      <c r="X28" s="449" t="s">
        <v>297</v>
      </c>
      <c r="Y28" s="33"/>
      <c r="Z28" s="33"/>
    </row>
    <row r="29" spans="1:26" ht="13.5" customHeight="1" x14ac:dyDescent="0.15">
      <c r="A29" s="362" t="s">
        <v>551</v>
      </c>
      <c r="B29" s="363" t="s">
        <v>147</v>
      </c>
      <c r="C29" s="364" t="s">
        <v>147</v>
      </c>
      <c r="D29" s="363" t="s">
        <v>147</v>
      </c>
      <c r="F29" s="142" t="s">
        <v>147</v>
      </c>
      <c r="G29" s="141" t="str">
        <f t="shared" si="0"/>
        <v>-</v>
      </c>
      <c r="H29" s="30" t="s">
        <v>420</v>
      </c>
      <c r="I29" s="19"/>
      <c r="J29" s="19"/>
      <c r="K29" s="966" t="s">
        <v>164</v>
      </c>
      <c r="L29" s="19"/>
      <c r="M29" s="536" t="s">
        <v>707</v>
      </c>
      <c r="N29" s="31"/>
      <c r="O29" s="538" t="s">
        <v>671</v>
      </c>
      <c r="P29" s="138"/>
      <c r="Q29" s="138"/>
      <c r="R29" s="1"/>
      <c r="S29" s="1"/>
      <c r="T29" s="1"/>
      <c r="U29" s="1"/>
      <c r="V29" s="540"/>
      <c r="W29" s="542" t="s">
        <v>298</v>
      </c>
      <c r="X29" s="449" t="s">
        <v>299</v>
      </c>
      <c r="Y29" s="33"/>
      <c r="Z29" s="33"/>
    </row>
    <row r="30" spans="1:26" ht="13.5" customHeight="1" x14ac:dyDescent="0.15">
      <c r="A30" s="362" t="s">
        <v>553</v>
      </c>
      <c r="B30" s="363" t="s">
        <v>147</v>
      </c>
      <c r="C30" s="364" t="s">
        <v>147</v>
      </c>
      <c r="D30" s="363" t="s">
        <v>147</v>
      </c>
      <c r="F30" s="142" t="s">
        <v>147</v>
      </c>
      <c r="G30" s="141" t="str">
        <f t="shared" si="0"/>
        <v>-</v>
      </c>
      <c r="H30" s="30" t="s">
        <v>421</v>
      </c>
      <c r="I30" s="19"/>
      <c r="J30" s="19"/>
      <c r="K30" s="967" t="s">
        <v>165</v>
      </c>
      <c r="L30" s="19"/>
      <c r="M30" s="536" t="s">
        <v>1405</v>
      </c>
      <c r="N30" s="31"/>
      <c r="O30" s="538" t="s">
        <v>120</v>
      </c>
      <c r="P30" s="138"/>
      <c r="Q30" s="138"/>
      <c r="R30" s="1"/>
      <c r="S30" s="1"/>
      <c r="T30" s="1"/>
      <c r="U30" s="1"/>
      <c r="V30" s="540"/>
      <c r="W30" s="542" t="s">
        <v>300</v>
      </c>
      <c r="X30" s="449" t="s">
        <v>301</v>
      </c>
      <c r="Y30" s="33"/>
      <c r="Z30" s="33"/>
    </row>
    <row r="31" spans="1:26" ht="13.5" customHeight="1" x14ac:dyDescent="0.15">
      <c r="A31" s="362" t="s">
        <v>552</v>
      </c>
      <c r="B31" s="363" t="s">
        <v>147</v>
      </c>
      <c r="C31" s="364" t="s">
        <v>147</v>
      </c>
      <c r="D31" s="363" t="s">
        <v>147</v>
      </c>
      <c r="F31" s="142" t="s">
        <v>147</v>
      </c>
      <c r="G31" s="141" t="str">
        <f t="shared" si="0"/>
        <v>-</v>
      </c>
      <c r="H31" s="30" t="s">
        <v>422</v>
      </c>
      <c r="I31" s="19"/>
      <c r="J31" s="19"/>
      <c r="K31" s="967" t="s">
        <v>239</v>
      </c>
      <c r="L31" s="19"/>
      <c r="M31" s="536" t="s">
        <v>706</v>
      </c>
      <c r="N31" s="31"/>
      <c r="O31" s="538" t="s">
        <v>122</v>
      </c>
      <c r="P31" s="138"/>
      <c r="Q31" s="138"/>
      <c r="R31" s="1"/>
      <c r="S31" s="1"/>
      <c r="T31" s="1"/>
      <c r="U31" s="1"/>
      <c r="V31" s="540"/>
      <c r="W31" s="542" t="s">
        <v>302</v>
      </c>
      <c r="X31" s="449" t="s">
        <v>303</v>
      </c>
      <c r="Y31" s="33"/>
      <c r="Z31" s="33"/>
    </row>
    <row r="32" spans="1:26" ht="13.5" customHeight="1" x14ac:dyDescent="0.15">
      <c r="A32" s="362" t="s">
        <v>552</v>
      </c>
      <c r="B32" s="363" t="s">
        <v>147</v>
      </c>
      <c r="C32" s="364" t="s">
        <v>147</v>
      </c>
      <c r="D32" s="363" t="s">
        <v>147</v>
      </c>
      <c r="F32" s="142" t="s">
        <v>147</v>
      </c>
      <c r="G32" s="141" t="str">
        <f t="shared" si="0"/>
        <v>-</v>
      </c>
      <c r="H32" s="30" t="s">
        <v>423</v>
      </c>
      <c r="I32" s="19"/>
      <c r="J32" s="19"/>
      <c r="K32" s="967" t="s">
        <v>709</v>
      </c>
      <c r="L32" s="19"/>
      <c r="M32" s="536" t="s">
        <v>159</v>
      </c>
      <c r="N32" s="31"/>
      <c r="O32" s="538" t="s">
        <v>725</v>
      </c>
      <c r="P32" s="138"/>
      <c r="Q32" s="138"/>
      <c r="R32" s="1"/>
      <c r="S32" s="1"/>
      <c r="T32" s="1"/>
      <c r="U32" s="1"/>
      <c r="V32" s="540"/>
      <c r="W32" s="542" t="s">
        <v>304</v>
      </c>
      <c r="X32" s="449" t="s">
        <v>305</v>
      </c>
      <c r="Y32" s="33"/>
      <c r="Z32" s="33"/>
    </row>
    <row r="33" spans="1:26" ht="13.5" customHeight="1" x14ac:dyDescent="0.15">
      <c r="A33" s="362" t="s">
        <v>1</v>
      </c>
      <c r="B33" s="363" t="s">
        <v>147</v>
      </c>
      <c r="C33" s="364" t="s">
        <v>147</v>
      </c>
      <c r="D33" s="363" t="s">
        <v>147</v>
      </c>
      <c r="F33" s="142" t="s">
        <v>147</v>
      </c>
      <c r="G33" s="141" t="str">
        <f t="shared" si="0"/>
        <v>-</v>
      </c>
      <c r="H33" s="30" t="s">
        <v>424</v>
      </c>
      <c r="I33" s="19"/>
      <c r="J33" s="19"/>
      <c r="K33" s="967" t="s">
        <v>708</v>
      </c>
      <c r="L33" s="19"/>
      <c r="M33" s="536" t="s">
        <v>224</v>
      </c>
      <c r="N33" s="31"/>
      <c r="O33" s="538" t="s">
        <v>123</v>
      </c>
      <c r="P33" s="138"/>
      <c r="Q33" s="138"/>
      <c r="R33" s="1"/>
      <c r="S33" s="1"/>
      <c r="T33" s="1"/>
      <c r="U33" s="1"/>
      <c r="V33" s="540"/>
      <c r="W33" s="542" t="s">
        <v>306</v>
      </c>
      <c r="X33" s="449" t="s">
        <v>246</v>
      </c>
      <c r="Y33" s="33"/>
      <c r="Z33" s="33"/>
    </row>
    <row r="34" spans="1:26" ht="13.5" customHeight="1" x14ac:dyDescent="0.15">
      <c r="A34" s="362" t="s">
        <v>1</v>
      </c>
      <c r="B34" s="363" t="s">
        <v>147</v>
      </c>
      <c r="C34" s="364" t="s">
        <v>147</v>
      </c>
      <c r="D34" s="363" t="s">
        <v>147</v>
      </c>
      <c r="F34" s="142" t="s">
        <v>147</v>
      </c>
      <c r="G34" s="141" t="str">
        <f t="shared" si="0"/>
        <v>-</v>
      </c>
      <c r="H34" s="30" t="s">
        <v>425</v>
      </c>
      <c r="I34" s="19"/>
      <c r="J34" s="19"/>
      <c r="K34" s="966" t="s">
        <v>447</v>
      </c>
      <c r="L34" s="19"/>
      <c r="M34" s="536" t="s">
        <v>105</v>
      </c>
      <c r="N34" s="31"/>
      <c r="O34" s="538" t="s">
        <v>672</v>
      </c>
      <c r="P34" s="138"/>
      <c r="Q34" s="138"/>
      <c r="R34" s="1"/>
      <c r="S34" s="1"/>
      <c r="T34" s="1"/>
      <c r="U34" s="1"/>
      <c r="V34" s="540"/>
      <c r="W34" s="542" t="s">
        <v>307</v>
      </c>
      <c r="X34" s="449" t="s">
        <v>308</v>
      </c>
      <c r="Y34" s="33"/>
      <c r="Z34" s="33"/>
    </row>
    <row r="35" spans="1:26" ht="13.5" customHeight="1" x14ac:dyDescent="0.15">
      <c r="A35" s="362" t="s">
        <v>1</v>
      </c>
      <c r="B35" s="363" t="s">
        <v>147</v>
      </c>
      <c r="C35" s="364" t="s">
        <v>147</v>
      </c>
      <c r="D35" s="363" t="s">
        <v>147</v>
      </c>
      <c r="F35" s="142" t="s">
        <v>147</v>
      </c>
      <c r="G35" s="141" t="str">
        <f t="shared" si="0"/>
        <v>-</v>
      </c>
      <c r="H35" s="30" t="s">
        <v>426</v>
      </c>
      <c r="I35" s="19"/>
      <c r="J35" s="19"/>
      <c r="K35" s="966" t="s">
        <v>460</v>
      </c>
      <c r="L35" s="19"/>
      <c r="M35" s="536" t="s">
        <v>162</v>
      </c>
      <c r="N35" s="31"/>
      <c r="O35" s="538" t="s">
        <v>673</v>
      </c>
      <c r="P35" s="138"/>
      <c r="Q35" s="138"/>
      <c r="R35" s="1"/>
      <c r="S35" s="1"/>
      <c r="T35" s="1"/>
      <c r="U35" s="1"/>
      <c r="V35" s="540"/>
      <c r="W35" s="542" t="s">
        <v>309</v>
      </c>
      <c r="X35" s="449" t="s">
        <v>310</v>
      </c>
      <c r="Y35" s="33"/>
      <c r="Z35" s="33"/>
    </row>
    <row r="36" spans="1:26" ht="13.5" customHeight="1" x14ac:dyDescent="0.15">
      <c r="A36" s="362" t="s">
        <v>1</v>
      </c>
      <c r="B36" s="363" t="s">
        <v>147</v>
      </c>
      <c r="C36" s="364" t="s">
        <v>147</v>
      </c>
      <c r="D36" s="363" t="s">
        <v>147</v>
      </c>
      <c r="F36" s="142" t="s">
        <v>147</v>
      </c>
      <c r="G36" s="141" t="str">
        <f t="shared" si="0"/>
        <v>-</v>
      </c>
      <c r="H36" s="30" t="s">
        <v>427</v>
      </c>
      <c r="I36" s="19"/>
      <c r="J36" s="19"/>
      <c r="K36" s="966" t="s">
        <v>448</v>
      </c>
      <c r="L36" s="19"/>
      <c r="M36" s="536" t="s">
        <v>1385</v>
      </c>
      <c r="N36" s="31"/>
      <c r="O36" s="538" t="s">
        <v>674</v>
      </c>
      <c r="P36" s="138"/>
      <c r="Q36" s="138"/>
      <c r="R36" s="1"/>
      <c r="S36" s="1"/>
      <c r="T36" s="1"/>
      <c r="U36" s="1"/>
      <c r="V36" s="540"/>
      <c r="W36" s="542" t="s">
        <v>311</v>
      </c>
      <c r="X36" s="449" t="s">
        <v>312</v>
      </c>
      <c r="Y36" s="33"/>
      <c r="Z36" s="33"/>
    </row>
    <row r="37" spans="1:26" ht="13.5" customHeight="1" x14ac:dyDescent="0.15">
      <c r="A37" s="362" t="s">
        <v>1</v>
      </c>
      <c r="B37" s="363" t="s">
        <v>147</v>
      </c>
      <c r="C37" s="364" t="s">
        <v>147</v>
      </c>
      <c r="D37" s="363" t="s">
        <v>147</v>
      </c>
      <c r="F37" s="142" t="s">
        <v>147</v>
      </c>
      <c r="G37" s="141" t="str">
        <f t="shared" si="0"/>
        <v>-</v>
      </c>
      <c r="H37" s="30" t="s">
        <v>428</v>
      </c>
      <c r="I37" s="19"/>
      <c r="J37" s="19"/>
      <c r="K37" s="966" t="s">
        <v>449</v>
      </c>
      <c r="L37" s="19"/>
      <c r="M37" s="536" t="s">
        <v>106</v>
      </c>
      <c r="N37" s="31"/>
      <c r="O37" s="538" t="s">
        <v>124</v>
      </c>
      <c r="P37" s="138"/>
      <c r="Q37" s="138"/>
      <c r="R37" s="1"/>
      <c r="S37" s="1"/>
      <c r="T37" s="1"/>
      <c r="U37" s="1"/>
      <c r="V37" s="540"/>
      <c r="W37" s="542" t="s">
        <v>313</v>
      </c>
      <c r="X37" s="449" t="s">
        <v>978</v>
      </c>
      <c r="Y37" s="33"/>
      <c r="Z37" s="33"/>
    </row>
    <row r="38" spans="1:26" ht="13.5" customHeight="1" x14ac:dyDescent="0.15">
      <c r="A38" s="362" t="s">
        <v>1</v>
      </c>
      <c r="B38" s="363" t="s">
        <v>147</v>
      </c>
      <c r="C38" s="364" t="s">
        <v>147</v>
      </c>
      <c r="D38" s="363" t="s">
        <v>147</v>
      </c>
      <c r="F38" s="142" t="s">
        <v>147</v>
      </c>
      <c r="G38" s="141" t="str">
        <f t="shared" si="0"/>
        <v>-</v>
      </c>
      <c r="H38" s="30" t="s">
        <v>429</v>
      </c>
      <c r="I38" s="19"/>
      <c r="J38" s="19"/>
      <c r="K38" s="966" t="s">
        <v>139</v>
      </c>
      <c r="L38" s="19"/>
      <c r="M38" s="536" t="s">
        <v>443</v>
      </c>
      <c r="N38" s="31"/>
      <c r="O38" s="538" t="s">
        <v>125</v>
      </c>
      <c r="P38" s="138"/>
      <c r="Q38" s="138"/>
      <c r="R38" s="1"/>
      <c r="S38" s="1"/>
      <c r="T38" s="1"/>
      <c r="U38" s="1"/>
      <c r="V38" s="540"/>
      <c r="W38" s="542" t="s">
        <v>314</v>
      </c>
      <c r="X38" s="449" t="s">
        <v>315</v>
      </c>
      <c r="Y38" s="33"/>
      <c r="Z38" s="33"/>
    </row>
    <row r="39" spans="1:26" ht="13.5" customHeight="1" x14ac:dyDescent="0.15">
      <c r="A39" s="362" t="s">
        <v>1</v>
      </c>
      <c r="B39" s="363" t="s">
        <v>147</v>
      </c>
      <c r="C39" s="364" t="s">
        <v>147</v>
      </c>
      <c r="D39" s="363" t="s">
        <v>147</v>
      </c>
      <c r="F39" s="142" t="s">
        <v>147</v>
      </c>
      <c r="G39" s="141" t="str">
        <f t="shared" ref="G39:G56" si="1">IF(F39="","",VLOOKUP(F39,$W$7:$X$114,2,FALSE))</f>
        <v>-</v>
      </c>
      <c r="H39" s="30" t="s">
        <v>430</v>
      </c>
      <c r="I39" s="19"/>
      <c r="J39" s="19"/>
      <c r="K39" s="967" t="s">
        <v>230</v>
      </c>
      <c r="L39" s="19"/>
      <c r="M39" s="536" t="s">
        <v>1408</v>
      </c>
      <c r="N39" s="31"/>
      <c r="O39" s="538" t="s">
        <v>126</v>
      </c>
      <c r="P39" s="138"/>
      <c r="Q39" s="138"/>
      <c r="R39" s="1"/>
      <c r="S39" s="1"/>
      <c r="T39" s="1"/>
      <c r="U39" s="1"/>
      <c r="V39" s="540"/>
      <c r="W39" s="542" t="s">
        <v>316</v>
      </c>
      <c r="X39" s="449" t="s">
        <v>317</v>
      </c>
      <c r="Y39" s="33"/>
      <c r="Z39" s="33"/>
    </row>
    <row r="40" spans="1:26" ht="13.5" customHeight="1" x14ac:dyDescent="0.15">
      <c r="A40" s="362" t="s">
        <v>1</v>
      </c>
      <c r="B40" s="363" t="s">
        <v>147</v>
      </c>
      <c r="C40" s="364" t="s">
        <v>147</v>
      </c>
      <c r="D40" s="363" t="s">
        <v>147</v>
      </c>
      <c r="F40" s="142" t="s">
        <v>147</v>
      </c>
      <c r="G40" s="141" t="str">
        <f t="shared" si="1"/>
        <v>-</v>
      </c>
      <c r="H40" s="30" t="s">
        <v>431</v>
      </c>
      <c r="I40" s="19"/>
      <c r="J40" s="19"/>
      <c r="K40" s="967" t="s">
        <v>451</v>
      </c>
      <c r="L40" s="19"/>
      <c r="M40" s="536" t="s">
        <v>226</v>
      </c>
      <c r="N40" s="31"/>
      <c r="O40" s="538" t="s">
        <v>127</v>
      </c>
      <c r="P40" s="138"/>
      <c r="Q40" s="138"/>
      <c r="R40" s="1"/>
      <c r="S40" s="1"/>
      <c r="T40" s="1"/>
      <c r="U40" s="1"/>
      <c r="V40" s="540"/>
      <c r="W40" s="542" t="s">
        <v>318</v>
      </c>
      <c r="X40" s="449" t="s">
        <v>319</v>
      </c>
      <c r="Y40" s="33"/>
      <c r="Z40" s="33"/>
    </row>
    <row r="41" spans="1:26" ht="13.5" customHeight="1" x14ac:dyDescent="0.15">
      <c r="A41" s="362" t="s">
        <v>1</v>
      </c>
      <c r="B41" s="363" t="s">
        <v>147</v>
      </c>
      <c r="C41" s="364" t="s">
        <v>147</v>
      </c>
      <c r="D41" s="363" t="s">
        <v>147</v>
      </c>
      <c r="F41" s="142" t="s">
        <v>147</v>
      </c>
      <c r="G41" s="141" t="str">
        <f t="shared" si="1"/>
        <v>-</v>
      </c>
      <c r="H41" s="30" t="s">
        <v>432</v>
      </c>
      <c r="I41" s="19"/>
      <c r="J41" s="19"/>
      <c r="K41" s="967" t="s">
        <v>713</v>
      </c>
      <c r="L41" s="19"/>
      <c r="M41" s="536" t="s">
        <v>444</v>
      </c>
      <c r="N41" s="31"/>
      <c r="O41" s="538" t="s">
        <v>1117</v>
      </c>
      <c r="P41" s="138"/>
      <c r="Q41" s="138"/>
      <c r="R41" s="1"/>
      <c r="S41" s="1"/>
      <c r="T41" s="1"/>
      <c r="U41" s="1"/>
      <c r="V41" s="540"/>
      <c r="W41" s="542" t="s">
        <v>320</v>
      </c>
      <c r="X41" s="449" t="s">
        <v>321</v>
      </c>
      <c r="Y41" s="33"/>
      <c r="Z41" s="33"/>
    </row>
    <row r="42" spans="1:26" ht="13.5" customHeight="1" x14ac:dyDescent="0.15">
      <c r="A42" s="362" t="s">
        <v>1</v>
      </c>
      <c r="B42" s="363" t="s">
        <v>147</v>
      </c>
      <c r="C42" s="364" t="s">
        <v>147</v>
      </c>
      <c r="D42" s="363" t="s">
        <v>147</v>
      </c>
      <c r="F42" s="142" t="s">
        <v>147</v>
      </c>
      <c r="G42" s="141" t="str">
        <f t="shared" si="1"/>
        <v>-</v>
      </c>
      <c r="H42" s="30" t="s">
        <v>436</v>
      </c>
      <c r="I42" s="19"/>
      <c r="J42" s="19"/>
      <c r="K42" s="967" t="s">
        <v>158</v>
      </c>
      <c r="L42" s="19"/>
      <c r="M42" s="536" t="s">
        <v>445</v>
      </c>
      <c r="N42" s="31"/>
      <c r="O42" s="538" t="s">
        <v>128</v>
      </c>
      <c r="P42" s="138"/>
      <c r="Q42" s="138"/>
      <c r="R42" s="1"/>
      <c r="S42" s="1"/>
      <c r="T42" s="1"/>
      <c r="U42" s="1"/>
      <c r="V42" s="540"/>
      <c r="W42" s="542" t="s">
        <v>322</v>
      </c>
      <c r="X42" s="449" t="s">
        <v>323</v>
      </c>
      <c r="Y42" s="33"/>
      <c r="Z42" s="33"/>
    </row>
    <row r="43" spans="1:26" ht="13.5" customHeight="1" x14ac:dyDescent="0.15">
      <c r="A43" s="362" t="s">
        <v>1</v>
      </c>
      <c r="B43" s="363" t="s">
        <v>147</v>
      </c>
      <c r="C43" s="364" t="s">
        <v>147</v>
      </c>
      <c r="D43" s="363" t="s">
        <v>147</v>
      </c>
      <c r="F43" s="142" t="s">
        <v>147</v>
      </c>
      <c r="G43" s="141" t="str">
        <f t="shared" si="1"/>
        <v>-</v>
      </c>
      <c r="H43" s="30" t="s">
        <v>437</v>
      </c>
      <c r="I43" s="19"/>
      <c r="J43" s="19"/>
      <c r="K43" s="966" t="s">
        <v>231</v>
      </c>
      <c r="L43" s="19"/>
      <c r="M43" s="536" t="s">
        <v>446</v>
      </c>
      <c r="N43" s="31"/>
      <c r="O43" s="538" t="s">
        <v>129</v>
      </c>
      <c r="P43" s="138"/>
      <c r="Q43" s="138"/>
      <c r="R43" s="1"/>
      <c r="S43" s="1"/>
      <c r="T43" s="1"/>
      <c r="U43" s="1"/>
      <c r="V43" s="540"/>
      <c r="W43" s="542" t="s">
        <v>324</v>
      </c>
      <c r="X43" s="449" t="s">
        <v>325</v>
      </c>
      <c r="Y43" s="33"/>
      <c r="Z43" s="33"/>
    </row>
    <row r="44" spans="1:26" ht="13.5" customHeight="1" x14ac:dyDescent="0.15">
      <c r="A44" s="362" t="s">
        <v>1</v>
      </c>
      <c r="B44" s="363" t="s">
        <v>147</v>
      </c>
      <c r="C44" s="364" t="s">
        <v>147</v>
      </c>
      <c r="D44" s="363" t="s">
        <v>147</v>
      </c>
      <c r="E44" s="1"/>
      <c r="F44" s="142" t="s">
        <v>147</v>
      </c>
      <c r="G44" s="141" t="str">
        <f t="shared" si="1"/>
        <v>-</v>
      </c>
      <c r="H44" s="30" t="s">
        <v>438</v>
      </c>
      <c r="I44" s="19"/>
      <c r="J44" s="19"/>
      <c r="K44" s="966" t="s">
        <v>1387</v>
      </c>
      <c r="L44" s="19"/>
      <c r="M44" s="966" t="s">
        <v>447</v>
      </c>
      <c r="N44" s="31"/>
      <c r="O44" s="538" t="s">
        <v>130</v>
      </c>
      <c r="P44" s="138"/>
      <c r="Q44" s="138"/>
      <c r="R44" s="1"/>
      <c r="S44" s="1"/>
      <c r="T44" s="1"/>
      <c r="U44" s="1"/>
      <c r="V44" s="540"/>
      <c r="W44" s="542" t="s">
        <v>326</v>
      </c>
      <c r="X44" s="449" t="s">
        <v>327</v>
      </c>
      <c r="Y44" s="33"/>
      <c r="Z44" s="33"/>
    </row>
    <row r="45" spans="1:26" ht="13.5" customHeight="1" x14ac:dyDescent="0.15">
      <c r="A45" s="362" t="s">
        <v>1</v>
      </c>
      <c r="B45" s="363" t="s">
        <v>147</v>
      </c>
      <c r="C45" s="364" t="s">
        <v>147</v>
      </c>
      <c r="D45" s="363" t="s">
        <v>147</v>
      </c>
      <c r="E45" s="1"/>
      <c r="F45" s="446"/>
      <c r="G45" s="141" t="str">
        <f t="shared" si="1"/>
        <v/>
      </c>
      <c r="H45" s="447" t="s">
        <v>968</v>
      </c>
      <c r="I45" s="19"/>
      <c r="J45" s="19"/>
      <c r="K45" s="966" t="s">
        <v>452</v>
      </c>
      <c r="L45" s="19"/>
      <c r="M45" s="536" t="s">
        <v>227</v>
      </c>
      <c r="N45" s="31"/>
      <c r="O45" s="538" t="s">
        <v>675</v>
      </c>
      <c r="P45" s="138"/>
      <c r="Q45" s="138"/>
      <c r="R45" s="1"/>
      <c r="S45" s="1"/>
      <c r="T45" s="1"/>
      <c r="U45" s="1"/>
      <c r="V45" s="540"/>
      <c r="W45" s="542" t="s">
        <v>328</v>
      </c>
      <c r="X45" s="449" t="s">
        <v>329</v>
      </c>
      <c r="Y45" s="33"/>
      <c r="Z45" s="33"/>
    </row>
    <row r="46" spans="1:26" ht="13.5" customHeight="1" x14ac:dyDescent="0.15">
      <c r="A46" s="362" t="s">
        <v>1</v>
      </c>
      <c r="B46" s="363" t="s">
        <v>147</v>
      </c>
      <c r="C46" s="364" t="s">
        <v>147</v>
      </c>
      <c r="D46" s="363" t="s">
        <v>147</v>
      </c>
      <c r="E46" s="21"/>
      <c r="F46" s="446"/>
      <c r="G46" s="141" t="str">
        <f t="shared" si="1"/>
        <v/>
      </c>
      <c r="H46" s="447" t="s">
        <v>969</v>
      </c>
      <c r="I46" s="19"/>
      <c r="J46" s="19"/>
      <c r="K46" s="966" t="s">
        <v>1388</v>
      </c>
      <c r="L46" s="19"/>
      <c r="M46" s="536" t="s">
        <v>1404</v>
      </c>
      <c r="N46" s="31"/>
      <c r="O46" s="538" t="s">
        <v>131</v>
      </c>
      <c r="P46" s="138"/>
      <c r="Q46" s="138"/>
      <c r="R46" s="1"/>
      <c r="S46" s="1"/>
      <c r="T46" s="1"/>
      <c r="U46" s="1"/>
      <c r="V46" s="540"/>
      <c r="W46" s="542" t="s">
        <v>330</v>
      </c>
      <c r="X46" s="449" t="s">
        <v>331</v>
      </c>
      <c r="Y46" s="33"/>
      <c r="Z46" s="33"/>
    </row>
    <row r="47" spans="1:26" ht="13.5" customHeight="1" x14ac:dyDescent="0.15">
      <c r="A47" s="362" t="s">
        <v>1</v>
      </c>
      <c r="B47" s="363" t="s">
        <v>147</v>
      </c>
      <c r="C47" s="364" t="s">
        <v>147</v>
      </c>
      <c r="D47" s="363" t="s">
        <v>147</v>
      </c>
      <c r="F47" s="446"/>
      <c r="G47" s="141" t="str">
        <f t="shared" si="1"/>
        <v/>
      </c>
      <c r="H47" s="447" t="s">
        <v>970</v>
      </c>
      <c r="I47" s="19"/>
      <c r="J47" s="19"/>
      <c r="K47" s="536" t="s">
        <v>564</v>
      </c>
      <c r="L47" s="19"/>
      <c r="M47" s="536" t="s">
        <v>228</v>
      </c>
      <c r="N47" s="31"/>
      <c r="O47" s="538" t="s">
        <v>132</v>
      </c>
      <c r="P47" s="138"/>
      <c r="Q47" s="138"/>
      <c r="R47" s="1"/>
      <c r="S47" s="1"/>
      <c r="T47" s="1"/>
      <c r="U47" s="1"/>
      <c r="V47" s="540"/>
      <c r="W47" s="542" t="s">
        <v>332</v>
      </c>
      <c r="X47" s="449" t="s">
        <v>333</v>
      </c>
      <c r="Y47" s="33"/>
      <c r="Z47" s="33"/>
    </row>
    <row r="48" spans="1:26" ht="13.5" customHeight="1" x14ac:dyDescent="0.15">
      <c r="A48" s="362" t="s">
        <v>1</v>
      </c>
      <c r="B48" s="363" t="s">
        <v>147</v>
      </c>
      <c r="C48" s="364" t="s">
        <v>147</v>
      </c>
      <c r="D48" s="363" t="s">
        <v>147</v>
      </c>
      <c r="F48" s="446"/>
      <c r="G48" s="141" t="str">
        <f t="shared" si="1"/>
        <v/>
      </c>
      <c r="H48" s="447" t="s">
        <v>971</v>
      </c>
      <c r="I48" s="19"/>
      <c r="J48" s="19"/>
      <c r="K48" s="966" t="s">
        <v>699</v>
      </c>
      <c r="L48" s="19"/>
      <c r="M48" s="536" t="s">
        <v>229</v>
      </c>
      <c r="N48" s="31"/>
      <c r="O48" s="538" t="s">
        <v>133</v>
      </c>
      <c r="P48" s="138"/>
      <c r="Q48" s="138"/>
      <c r="R48" s="1"/>
      <c r="S48" s="1"/>
      <c r="T48" s="1"/>
      <c r="U48" s="1"/>
      <c r="V48" s="540"/>
      <c r="W48" s="542" t="s">
        <v>334</v>
      </c>
      <c r="X48" s="449" t="s">
        <v>335</v>
      </c>
      <c r="Y48" s="33"/>
      <c r="Z48" s="33"/>
    </row>
    <row r="49" spans="1:26" ht="13.5" customHeight="1" x14ac:dyDescent="0.15">
      <c r="A49" s="362" t="s">
        <v>1</v>
      </c>
      <c r="B49" s="363" t="s">
        <v>147</v>
      </c>
      <c r="C49" s="364" t="s">
        <v>147</v>
      </c>
      <c r="D49" s="363" t="s">
        <v>147</v>
      </c>
      <c r="F49" s="446"/>
      <c r="G49" s="141" t="str">
        <f t="shared" si="1"/>
        <v/>
      </c>
      <c r="H49" s="447" t="s">
        <v>972</v>
      </c>
      <c r="J49" s="19"/>
      <c r="K49" s="966" t="s">
        <v>700</v>
      </c>
      <c r="L49" s="19"/>
      <c r="M49" s="536" t="s">
        <v>450</v>
      </c>
      <c r="N49" s="31"/>
      <c r="O49" s="538" t="s">
        <v>676</v>
      </c>
      <c r="P49" s="138"/>
      <c r="Q49" s="138"/>
      <c r="R49" s="1"/>
      <c r="S49" s="1"/>
      <c r="T49" s="1"/>
      <c r="U49" s="1"/>
      <c r="V49" s="540"/>
      <c r="W49" s="542" t="s">
        <v>336</v>
      </c>
      <c r="X49" s="449" t="s">
        <v>337</v>
      </c>
      <c r="Y49" s="33"/>
      <c r="Z49" s="33"/>
    </row>
    <row r="50" spans="1:26" ht="13.5" customHeight="1" x14ac:dyDescent="0.15">
      <c r="A50" s="362" t="s">
        <v>1</v>
      </c>
      <c r="B50" s="363" t="s">
        <v>967</v>
      </c>
      <c r="C50" s="364" t="s">
        <v>147</v>
      </c>
      <c r="D50" s="363" t="s">
        <v>147</v>
      </c>
      <c r="F50" s="446"/>
      <c r="G50" s="141" t="str">
        <f t="shared" si="1"/>
        <v/>
      </c>
      <c r="H50" s="447" t="s">
        <v>973</v>
      </c>
      <c r="I50" s="20"/>
      <c r="J50" s="19"/>
      <c r="K50" s="966" t="s">
        <v>235</v>
      </c>
      <c r="L50" s="19"/>
      <c r="M50" s="536" t="s">
        <v>695</v>
      </c>
      <c r="N50" s="31"/>
      <c r="O50" s="538" t="s">
        <v>134</v>
      </c>
      <c r="P50" s="138"/>
      <c r="Q50" s="138"/>
      <c r="R50" s="2"/>
      <c r="S50" s="2"/>
      <c r="T50" s="2"/>
      <c r="U50" s="2"/>
      <c r="V50" s="540"/>
      <c r="W50" s="542" t="s">
        <v>338</v>
      </c>
      <c r="X50" s="449" t="s">
        <v>339</v>
      </c>
      <c r="Y50" s="33"/>
      <c r="Z50" s="33"/>
    </row>
    <row r="51" spans="1:26" ht="13.5" customHeight="1" x14ac:dyDescent="0.15">
      <c r="A51" s="362" t="s">
        <v>1</v>
      </c>
      <c r="B51" s="363" t="s">
        <v>147</v>
      </c>
      <c r="C51" s="364" t="s">
        <v>147</v>
      </c>
      <c r="D51" s="363" t="s">
        <v>147</v>
      </c>
      <c r="F51" s="446"/>
      <c r="G51" s="141" t="str">
        <f t="shared" si="1"/>
        <v/>
      </c>
      <c r="H51" s="447" t="s">
        <v>974</v>
      </c>
      <c r="I51" s="20"/>
      <c r="J51" s="19"/>
      <c r="K51" s="536" t="s">
        <v>710</v>
      </c>
      <c r="L51" s="19"/>
      <c r="M51" s="536" t="s">
        <v>564</v>
      </c>
      <c r="N51" s="31"/>
      <c r="O51" s="538" t="s">
        <v>677</v>
      </c>
      <c r="P51" s="138"/>
      <c r="Q51" s="138"/>
      <c r="R51" s="2"/>
      <c r="S51" s="2"/>
      <c r="T51" s="2"/>
      <c r="U51" s="2"/>
      <c r="V51" s="540"/>
      <c r="W51" s="542" t="s">
        <v>340</v>
      </c>
      <c r="X51" s="449" t="s">
        <v>341</v>
      </c>
      <c r="Y51" s="33"/>
      <c r="Z51" s="33"/>
    </row>
    <row r="52" spans="1:26" ht="13.5" customHeight="1" x14ac:dyDescent="0.15">
      <c r="A52" s="362" t="s">
        <v>1</v>
      </c>
      <c r="B52" s="363" t="s">
        <v>147</v>
      </c>
      <c r="C52" s="364" t="s">
        <v>147</v>
      </c>
      <c r="D52" s="363" t="s">
        <v>147</v>
      </c>
      <c r="F52" s="446"/>
      <c r="G52" s="141" t="str">
        <f t="shared" si="1"/>
        <v/>
      </c>
      <c r="H52" s="447" t="s">
        <v>975</v>
      </c>
      <c r="J52" s="19"/>
      <c r="K52" s="966" t="s">
        <v>170</v>
      </c>
      <c r="L52" s="19"/>
      <c r="M52" s="536" t="s">
        <v>232</v>
      </c>
      <c r="N52" s="31"/>
      <c r="O52" s="538" t="s">
        <v>172</v>
      </c>
      <c r="P52" s="138"/>
      <c r="Q52" s="138"/>
      <c r="R52" s="2"/>
      <c r="S52" s="2"/>
      <c r="T52" s="2"/>
      <c r="U52" s="2"/>
      <c r="V52" s="540"/>
      <c r="W52" s="542" t="s">
        <v>342</v>
      </c>
      <c r="X52" s="449" t="s">
        <v>343</v>
      </c>
      <c r="Y52" s="33"/>
      <c r="Z52" s="33"/>
    </row>
    <row r="53" spans="1:26" ht="13.5" customHeight="1" x14ac:dyDescent="0.15">
      <c r="A53" s="362" t="s">
        <v>1</v>
      </c>
      <c r="B53" s="363" t="s">
        <v>147</v>
      </c>
      <c r="C53" s="364" t="s">
        <v>147</v>
      </c>
      <c r="D53" s="363" t="s">
        <v>147</v>
      </c>
      <c r="F53" s="142"/>
      <c r="G53" s="141" t="str">
        <f t="shared" si="1"/>
        <v/>
      </c>
      <c r="H53" s="30" t="s">
        <v>976</v>
      </c>
      <c r="I53" s="20"/>
      <c r="K53" s="967" t="s">
        <v>453</v>
      </c>
      <c r="M53" s="536" t="s">
        <v>233</v>
      </c>
      <c r="N53" s="31"/>
      <c r="O53" s="538" t="s">
        <v>678</v>
      </c>
      <c r="P53" s="138"/>
      <c r="Q53" s="138"/>
      <c r="R53" s="2"/>
      <c r="S53" s="2"/>
      <c r="T53" s="2"/>
      <c r="U53" s="2"/>
      <c r="V53" s="540"/>
      <c r="W53" s="542" t="s">
        <v>344</v>
      </c>
      <c r="X53" s="449" t="s">
        <v>345</v>
      </c>
      <c r="Y53" s="33"/>
      <c r="Z53" s="33"/>
    </row>
    <row r="54" spans="1:26" ht="13.5" customHeight="1" x14ac:dyDescent="0.15">
      <c r="A54" s="362" t="s">
        <v>1</v>
      </c>
      <c r="B54" s="363" t="s">
        <v>147</v>
      </c>
      <c r="C54" s="364" t="s">
        <v>147</v>
      </c>
      <c r="D54" s="363" t="s">
        <v>147</v>
      </c>
      <c r="F54" s="34"/>
      <c r="G54" s="141" t="str">
        <f t="shared" si="1"/>
        <v/>
      </c>
      <c r="H54" s="30" t="s">
        <v>977</v>
      </c>
      <c r="I54" s="20"/>
      <c r="J54" s="495"/>
      <c r="K54" s="536" t="s">
        <v>454</v>
      </c>
      <c r="L54" s="25"/>
      <c r="M54" s="536" t="s">
        <v>461</v>
      </c>
      <c r="N54" s="31"/>
      <c r="O54" s="539" t="s">
        <v>726</v>
      </c>
      <c r="P54" s="138"/>
      <c r="Q54" s="138"/>
      <c r="R54" s="2"/>
      <c r="S54" s="2"/>
      <c r="T54" s="2"/>
      <c r="U54" s="2"/>
      <c r="V54" s="540" t="s">
        <v>355</v>
      </c>
      <c r="W54" s="542" t="s">
        <v>356</v>
      </c>
      <c r="X54" s="449" t="s">
        <v>607</v>
      </c>
      <c r="Y54" s="33"/>
      <c r="Z54" s="33"/>
    </row>
    <row r="55" spans="1:26" ht="13.5" customHeight="1" x14ac:dyDescent="0.15">
      <c r="A55" s="362"/>
      <c r="B55" s="363"/>
      <c r="C55" s="364"/>
      <c r="D55" s="363"/>
      <c r="F55" s="142" t="s">
        <v>966</v>
      </c>
      <c r="G55" s="141" t="str">
        <f t="shared" si="1"/>
        <v>-</v>
      </c>
      <c r="H55" s="30" t="s">
        <v>989</v>
      </c>
      <c r="J55" s="495"/>
      <c r="K55" s="536" t="s">
        <v>714</v>
      </c>
      <c r="L55" s="25"/>
      <c r="M55" s="536" t="s">
        <v>234</v>
      </c>
      <c r="N55" s="31"/>
      <c r="O55" s="538" t="s">
        <v>107</v>
      </c>
      <c r="P55" s="138"/>
      <c r="Q55" s="138"/>
      <c r="R55" s="2"/>
      <c r="S55" s="2"/>
      <c r="T55" s="2"/>
      <c r="U55" s="2"/>
      <c r="V55" s="540"/>
      <c r="W55" s="542" t="s">
        <v>357</v>
      </c>
      <c r="X55" s="449" t="s">
        <v>1032</v>
      </c>
      <c r="Y55" s="33"/>
      <c r="Z55" s="33"/>
    </row>
    <row r="56" spans="1:26" ht="13.5" customHeight="1" x14ac:dyDescent="0.15">
      <c r="A56" s="362"/>
      <c r="B56" s="363"/>
      <c r="C56" s="364"/>
      <c r="D56" s="363"/>
      <c r="F56" s="142"/>
      <c r="G56" s="141" t="str">
        <f t="shared" si="1"/>
        <v/>
      </c>
      <c r="H56" s="30"/>
      <c r="K56" s="536" t="s">
        <v>455</v>
      </c>
      <c r="M56" s="536" t="s">
        <v>169</v>
      </c>
      <c r="N56" s="31"/>
      <c r="O56" s="538" t="s">
        <v>135</v>
      </c>
      <c r="P56" s="138"/>
      <c r="Q56" s="138"/>
      <c r="R56" s="2"/>
      <c r="S56" s="2"/>
      <c r="T56" s="2"/>
      <c r="U56" s="2"/>
      <c r="V56" s="540"/>
      <c r="W56" s="542" t="s">
        <v>358</v>
      </c>
      <c r="X56" s="449" t="s">
        <v>1035</v>
      </c>
      <c r="Y56" s="33"/>
      <c r="Z56" s="33"/>
    </row>
    <row r="57" spans="1:26" ht="13.5" customHeight="1" x14ac:dyDescent="0.15">
      <c r="J57" s="495"/>
      <c r="K57" s="966" t="s">
        <v>1389</v>
      </c>
      <c r="L57" s="25"/>
      <c r="M57" s="536" t="s">
        <v>1406</v>
      </c>
      <c r="N57" s="28"/>
      <c r="O57" s="539" t="s">
        <v>136</v>
      </c>
      <c r="P57" s="138"/>
      <c r="Q57" s="138"/>
      <c r="R57" s="2"/>
      <c r="S57" s="2"/>
      <c r="T57" s="2"/>
      <c r="U57" s="2"/>
      <c r="V57" s="540"/>
      <c r="W57" s="542" t="s">
        <v>362</v>
      </c>
      <c r="X57" s="449" t="s">
        <v>1049</v>
      </c>
      <c r="Y57" s="33"/>
      <c r="Z57" s="33"/>
    </row>
    <row r="58" spans="1:26" ht="13.5" customHeight="1" x14ac:dyDescent="0.15">
      <c r="A58" s="525"/>
      <c r="B58" s="525"/>
      <c r="C58" s="525"/>
      <c r="F58" s="525"/>
      <c r="G58" s="525"/>
      <c r="H58" s="525"/>
      <c r="J58" s="495"/>
      <c r="K58" s="536" t="s">
        <v>711</v>
      </c>
      <c r="L58" s="25"/>
      <c r="M58" s="536" t="s">
        <v>170</v>
      </c>
      <c r="N58" s="28"/>
      <c r="O58" s="539" t="s">
        <v>679</v>
      </c>
      <c r="P58" s="2"/>
      <c r="R58" s="2"/>
      <c r="S58" s="2"/>
      <c r="T58" s="2"/>
      <c r="U58" s="2"/>
      <c r="V58" s="540"/>
      <c r="W58" s="542" t="s">
        <v>1034</v>
      </c>
      <c r="X58" s="449" t="s">
        <v>1033</v>
      </c>
      <c r="Y58" s="33"/>
      <c r="Z58" s="33"/>
    </row>
    <row r="59" spans="1:26" ht="13.5" customHeight="1" x14ac:dyDescent="0.15">
      <c r="F59" s="21"/>
      <c r="G59" s="20"/>
      <c r="H59" s="20"/>
      <c r="K59" s="967" t="s">
        <v>140</v>
      </c>
      <c r="M59" s="536" t="s">
        <v>1389</v>
      </c>
      <c r="N59" s="31"/>
      <c r="O59" s="538" t="s">
        <v>173</v>
      </c>
      <c r="P59" s="2"/>
      <c r="R59" s="2"/>
      <c r="S59" s="2"/>
      <c r="T59" s="2"/>
      <c r="U59" s="2"/>
      <c r="V59" s="540"/>
      <c r="W59" s="543" t="s">
        <v>1036</v>
      </c>
      <c r="X59" s="449" t="s">
        <v>1037</v>
      </c>
      <c r="Y59" s="33"/>
      <c r="Z59" s="33"/>
    </row>
    <row r="60" spans="1:26" ht="13.5" customHeight="1" x14ac:dyDescent="0.15">
      <c r="F60" s="23"/>
      <c r="G60" s="23"/>
      <c r="H60" s="23"/>
      <c r="K60" s="966" t="s">
        <v>141</v>
      </c>
      <c r="M60" s="967" t="s">
        <v>1390</v>
      </c>
      <c r="N60" s="31"/>
      <c r="O60" s="539" t="s">
        <v>728</v>
      </c>
      <c r="P60" s="2"/>
      <c r="R60" s="2"/>
      <c r="S60" s="2"/>
      <c r="T60" s="2"/>
      <c r="U60" s="2"/>
      <c r="V60" s="540"/>
      <c r="W60" s="542" t="s">
        <v>1050</v>
      </c>
      <c r="X60" s="449" t="s">
        <v>1051</v>
      </c>
      <c r="Y60" s="33"/>
      <c r="Z60" s="33"/>
    </row>
    <row r="61" spans="1:26" ht="13.5" customHeight="1" x14ac:dyDescent="0.15">
      <c r="F61" s="21"/>
      <c r="G61" s="20"/>
      <c r="H61" s="20"/>
      <c r="K61" s="966" t="s">
        <v>142</v>
      </c>
      <c r="M61" s="536" t="s">
        <v>236</v>
      </c>
      <c r="N61" s="31"/>
      <c r="O61" s="538" t="s">
        <v>727</v>
      </c>
      <c r="P61" s="2"/>
      <c r="R61" s="2"/>
      <c r="S61" s="2"/>
      <c r="T61" s="2"/>
      <c r="U61" s="2"/>
      <c r="V61" s="540"/>
      <c r="W61" s="542" t="s">
        <v>374</v>
      </c>
      <c r="X61" s="449" t="s">
        <v>1052</v>
      </c>
      <c r="Y61" s="33"/>
      <c r="Z61" s="33"/>
    </row>
    <row r="62" spans="1:26" ht="13.5" customHeight="1" x14ac:dyDescent="0.15">
      <c r="F62" s="21"/>
      <c r="G62" s="20"/>
      <c r="H62" s="20"/>
      <c r="K62" s="966" t="s">
        <v>457</v>
      </c>
      <c r="M62" s="536" t="s">
        <v>456</v>
      </c>
      <c r="N62" s="31"/>
      <c r="O62" s="2"/>
      <c r="P62" s="2"/>
      <c r="R62" s="2"/>
      <c r="S62" s="2"/>
      <c r="T62" s="2"/>
      <c r="U62" s="2"/>
      <c r="V62" s="540"/>
      <c r="W62" s="542" t="s">
        <v>365</v>
      </c>
      <c r="X62" s="449" t="s">
        <v>366</v>
      </c>
      <c r="Y62" s="33"/>
      <c r="Z62" s="33"/>
    </row>
    <row r="63" spans="1:26" ht="13.5" customHeight="1" x14ac:dyDescent="0.15">
      <c r="F63" s="23"/>
      <c r="G63" s="23"/>
      <c r="H63" s="23"/>
      <c r="K63" s="966" t="s">
        <v>238</v>
      </c>
      <c r="M63" s="536" t="s">
        <v>237</v>
      </c>
      <c r="N63" s="31"/>
      <c r="O63" s="2"/>
      <c r="P63" s="2"/>
      <c r="R63" s="2"/>
      <c r="S63" s="2"/>
      <c r="T63" s="2"/>
      <c r="U63" s="2"/>
      <c r="V63" s="540"/>
      <c r="W63" s="542" t="s">
        <v>1053</v>
      </c>
      <c r="X63" s="449" t="s">
        <v>1054</v>
      </c>
      <c r="Y63" s="33"/>
      <c r="Z63" s="33"/>
    </row>
    <row r="64" spans="1:26" ht="13.5" customHeight="1" x14ac:dyDescent="0.15">
      <c r="F64" s="21"/>
      <c r="G64" s="23"/>
      <c r="H64" s="23"/>
      <c r="K64" s="966" t="s">
        <v>698</v>
      </c>
      <c r="M64" s="536" t="s">
        <v>163</v>
      </c>
      <c r="N64" s="31"/>
      <c r="O64" s="2"/>
      <c r="P64" s="2"/>
      <c r="R64" s="2"/>
      <c r="S64" s="2"/>
      <c r="T64" s="2"/>
      <c r="U64" s="2"/>
      <c r="V64" s="540"/>
      <c r="W64" s="542" t="s">
        <v>372</v>
      </c>
      <c r="X64" s="449" t="s">
        <v>373</v>
      </c>
      <c r="Y64" s="33"/>
      <c r="Z64" s="33"/>
    </row>
    <row r="65" spans="11:26" ht="13.5" customHeight="1" x14ac:dyDescent="0.15">
      <c r="K65" s="966" t="s">
        <v>160</v>
      </c>
      <c r="M65" s="536" t="s">
        <v>462</v>
      </c>
      <c r="N65" s="31"/>
      <c r="O65" s="2"/>
      <c r="P65" s="2"/>
      <c r="R65" s="2"/>
      <c r="S65" s="2"/>
      <c r="T65" s="2"/>
      <c r="U65" s="2"/>
      <c r="V65" s="540"/>
      <c r="W65" s="543" t="s">
        <v>1056</v>
      </c>
      <c r="X65" s="449" t="s">
        <v>1055</v>
      </c>
      <c r="Y65" s="33"/>
      <c r="Z65" s="33"/>
    </row>
    <row r="66" spans="11:26" ht="13.5" customHeight="1" x14ac:dyDescent="0.15">
      <c r="K66" s="966"/>
      <c r="M66" s="536"/>
      <c r="N66" s="31"/>
      <c r="O66" s="2"/>
      <c r="P66" s="2"/>
      <c r="R66" s="2"/>
      <c r="S66" s="2"/>
      <c r="T66" s="2"/>
      <c r="U66" s="2"/>
      <c r="V66" s="540"/>
      <c r="W66" s="542" t="s">
        <v>377</v>
      </c>
      <c r="X66" s="449" t="s">
        <v>378</v>
      </c>
      <c r="Y66" s="33"/>
      <c r="Z66" s="33"/>
    </row>
    <row r="67" spans="11:26" ht="13.5" customHeight="1" x14ac:dyDescent="0.15">
      <c r="K67" s="967" t="s">
        <v>161</v>
      </c>
      <c r="M67" s="967" t="s">
        <v>161</v>
      </c>
      <c r="N67" s="28"/>
      <c r="O67" s="2"/>
      <c r="P67" s="2"/>
      <c r="R67" s="2"/>
      <c r="S67" s="2"/>
      <c r="T67" s="2"/>
      <c r="U67" s="2"/>
      <c r="V67" s="540"/>
      <c r="W67" s="542" t="s">
        <v>1059</v>
      </c>
      <c r="X67" s="449" t="s">
        <v>1060</v>
      </c>
      <c r="Y67" s="33"/>
      <c r="Z67" s="33"/>
    </row>
    <row r="68" spans="11:26" ht="13.5" customHeight="1" x14ac:dyDescent="0.15">
      <c r="K68" s="129"/>
      <c r="M68" s="130"/>
      <c r="N68" s="28"/>
      <c r="O68" s="2"/>
      <c r="P68" s="2"/>
      <c r="R68" s="2"/>
      <c r="S68" s="2"/>
      <c r="T68" s="2"/>
      <c r="U68" s="2"/>
      <c r="V68" s="540"/>
      <c r="W68" s="542" t="s">
        <v>363</v>
      </c>
      <c r="X68" s="449" t="s">
        <v>364</v>
      </c>
      <c r="Y68" s="33"/>
      <c r="Z68" s="33"/>
    </row>
    <row r="69" spans="11:26" ht="13.5" customHeight="1" x14ac:dyDescent="0.15">
      <c r="K69" s="140"/>
      <c r="M69" s="136"/>
      <c r="N69" s="2"/>
      <c r="O69" s="2"/>
      <c r="P69" s="2"/>
      <c r="R69" s="2"/>
      <c r="S69" s="2"/>
      <c r="T69" s="2"/>
      <c r="U69" s="2"/>
      <c r="V69" s="540"/>
      <c r="W69" s="542" t="s">
        <v>360</v>
      </c>
      <c r="X69" s="449" t="s">
        <v>361</v>
      </c>
      <c r="Y69" s="33"/>
      <c r="Z69" s="33"/>
    </row>
    <row r="70" spans="11:26" ht="13.5" customHeight="1" x14ac:dyDescent="0.15">
      <c r="K70" s="131"/>
      <c r="M70" s="131"/>
      <c r="N70" s="2"/>
      <c r="O70" s="2"/>
      <c r="P70" s="2"/>
      <c r="R70" s="2"/>
      <c r="S70" s="2"/>
      <c r="T70" s="2"/>
      <c r="U70" s="2"/>
      <c r="V70" s="540"/>
      <c r="W70" s="542" t="s">
        <v>359</v>
      </c>
      <c r="X70" s="449" t="s">
        <v>1062</v>
      </c>
      <c r="Y70" s="33"/>
      <c r="Z70" s="33"/>
    </row>
    <row r="71" spans="11:26" ht="13.5" customHeight="1" x14ac:dyDescent="0.15">
      <c r="K71" s="2"/>
      <c r="M71" s="2"/>
      <c r="N71" s="2"/>
      <c r="O71" s="2"/>
      <c r="P71" s="2"/>
      <c r="R71" s="2"/>
      <c r="S71" s="2"/>
      <c r="T71" s="2"/>
      <c r="U71" s="2"/>
      <c r="V71" s="540"/>
      <c r="W71" s="542" t="s">
        <v>379</v>
      </c>
      <c r="X71" s="449" t="s">
        <v>1061</v>
      </c>
      <c r="Y71" s="33"/>
      <c r="Z71" s="33"/>
    </row>
    <row r="72" spans="11:26" ht="13.5" customHeight="1" x14ac:dyDescent="0.15">
      <c r="K72" s="2"/>
      <c r="M72" s="2"/>
      <c r="N72" s="2"/>
      <c r="O72" s="2"/>
      <c r="P72" s="2"/>
      <c r="R72" s="2"/>
      <c r="S72" s="2"/>
      <c r="T72" s="2"/>
      <c r="U72" s="2"/>
      <c r="V72" s="540"/>
      <c r="W72" s="542" t="s">
        <v>369</v>
      </c>
      <c r="X72" s="449" t="s">
        <v>1063</v>
      </c>
      <c r="Y72" s="33"/>
      <c r="Z72" s="33"/>
    </row>
    <row r="73" spans="11:26" ht="13.5" customHeight="1" x14ac:dyDescent="0.15">
      <c r="K73" s="2"/>
      <c r="N73" s="2"/>
      <c r="O73" s="2"/>
      <c r="P73" s="2"/>
      <c r="R73" s="2"/>
      <c r="S73" s="2"/>
      <c r="T73" s="2"/>
      <c r="U73" s="2"/>
      <c r="V73" s="540"/>
      <c r="W73" s="542" t="s">
        <v>1058</v>
      </c>
      <c r="X73" s="449" t="s">
        <v>1057</v>
      </c>
      <c r="Y73" s="33"/>
      <c r="Z73" s="33"/>
    </row>
    <row r="74" spans="11:26" ht="13.5" customHeight="1" x14ac:dyDescent="0.15">
      <c r="K74" s="2"/>
      <c r="N74" s="2"/>
      <c r="O74" s="2"/>
      <c r="P74" s="2"/>
      <c r="R74" s="2"/>
      <c r="S74" s="2"/>
      <c r="T74" s="2"/>
      <c r="U74" s="2"/>
      <c r="V74" s="540"/>
      <c r="W74" s="542" t="s">
        <v>375</v>
      </c>
      <c r="X74" s="449" t="s">
        <v>376</v>
      </c>
      <c r="Y74" s="33"/>
      <c r="Z74" s="33"/>
    </row>
    <row r="75" spans="11:26" ht="13.5" customHeight="1" x14ac:dyDescent="0.15">
      <c r="K75" s="2"/>
      <c r="N75" s="2"/>
      <c r="O75" s="2"/>
      <c r="P75" s="2"/>
      <c r="R75" s="2"/>
      <c r="S75" s="2"/>
      <c r="T75" s="2"/>
      <c r="U75" s="2"/>
      <c r="V75" s="540"/>
      <c r="W75" s="542" t="s">
        <v>367</v>
      </c>
      <c r="X75" s="449" t="s">
        <v>368</v>
      </c>
      <c r="Y75" s="33"/>
      <c r="Z75" s="33"/>
    </row>
    <row r="76" spans="11:26" ht="13.5" customHeight="1" x14ac:dyDescent="0.15">
      <c r="K76" s="2"/>
      <c r="N76" s="2"/>
      <c r="O76" s="2"/>
      <c r="P76" s="2"/>
      <c r="R76" s="2"/>
      <c r="S76" s="2"/>
      <c r="T76" s="2"/>
      <c r="U76" s="2"/>
      <c r="V76" s="540"/>
      <c r="W76" s="542" t="s">
        <v>1065</v>
      </c>
      <c r="X76" s="449" t="s">
        <v>1064</v>
      </c>
      <c r="Y76" s="33"/>
      <c r="Z76" s="33"/>
    </row>
    <row r="77" spans="11:26" ht="13.5" customHeight="1" x14ac:dyDescent="0.15">
      <c r="N77" s="2"/>
      <c r="O77" s="2"/>
      <c r="P77" s="2"/>
      <c r="R77" s="2"/>
      <c r="S77" s="2"/>
      <c r="T77" s="2"/>
      <c r="U77" s="2"/>
      <c r="V77" s="540"/>
      <c r="W77" s="542" t="s">
        <v>1067</v>
      </c>
      <c r="X77" s="449" t="s">
        <v>1066</v>
      </c>
      <c r="Y77" s="33"/>
      <c r="Z77" s="33"/>
    </row>
    <row r="78" spans="11:26" ht="13.5" customHeight="1" x14ac:dyDescent="0.15">
      <c r="K78" s="2"/>
      <c r="N78" s="2"/>
      <c r="O78" s="2"/>
      <c r="P78" s="2"/>
      <c r="R78" s="2"/>
      <c r="S78" s="2"/>
      <c r="T78" s="2"/>
      <c r="U78" s="2"/>
      <c r="V78" s="540"/>
      <c r="W78" s="542" t="s">
        <v>1068</v>
      </c>
      <c r="X78" s="449" t="s">
        <v>1069</v>
      </c>
      <c r="Y78" s="33"/>
      <c r="Z78" s="33"/>
    </row>
    <row r="79" spans="11:26" ht="13.5" customHeight="1" x14ac:dyDescent="0.15">
      <c r="K79" s="2"/>
      <c r="N79" s="2"/>
      <c r="O79" s="2"/>
      <c r="P79" s="2"/>
      <c r="R79" s="2"/>
      <c r="S79" s="2"/>
      <c r="T79" s="2"/>
      <c r="U79" s="2"/>
      <c r="V79" s="540"/>
      <c r="W79" s="542" t="s">
        <v>370</v>
      </c>
      <c r="X79" s="449" t="s">
        <v>371</v>
      </c>
      <c r="Y79" s="33"/>
      <c r="Z79" s="33"/>
    </row>
    <row r="80" spans="11:26" ht="13.5" customHeight="1" x14ac:dyDescent="0.15">
      <c r="N80" s="2"/>
      <c r="O80" s="2"/>
      <c r="P80" s="2"/>
      <c r="R80" s="2"/>
      <c r="S80" s="2"/>
      <c r="T80" s="2"/>
      <c r="U80" s="2"/>
      <c r="V80" s="540"/>
      <c r="W80" s="542" t="s">
        <v>1070</v>
      </c>
      <c r="X80" s="449" t="s">
        <v>1071</v>
      </c>
      <c r="Y80" s="33"/>
      <c r="Z80" s="33"/>
    </row>
    <row r="81" spans="14:26" ht="13.5" customHeight="1" x14ac:dyDescent="0.15">
      <c r="N81" s="2"/>
      <c r="O81" s="2"/>
      <c r="P81" s="2"/>
      <c r="R81" s="2"/>
      <c r="S81" s="2"/>
      <c r="T81" s="2"/>
      <c r="U81" s="2"/>
      <c r="V81" s="540"/>
      <c r="W81" s="542" t="s">
        <v>1072</v>
      </c>
      <c r="X81" s="449" t="s">
        <v>1073</v>
      </c>
      <c r="Y81" s="33"/>
      <c r="Z81" s="33"/>
    </row>
    <row r="82" spans="14:26" ht="13.5" customHeight="1" x14ac:dyDescent="0.15">
      <c r="N82" s="2"/>
      <c r="O82" s="2"/>
      <c r="P82" s="2"/>
      <c r="R82" s="2"/>
      <c r="S82" s="2"/>
      <c r="T82" s="2"/>
      <c r="U82" s="2"/>
      <c r="V82" s="540"/>
      <c r="W82" s="542" t="s">
        <v>380</v>
      </c>
      <c r="X82" s="449" t="s">
        <v>381</v>
      </c>
      <c r="Y82" s="33"/>
      <c r="Z82" s="33"/>
    </row>
    <row r="83" spans="14:26" ht="13.5" customHeight="1" x14ac:dyDescent="0.15">
      <c r="N83" s="2"/>
      <c r="O83" s="2"/>
      <c r="P83" s="2"/>
      <c r="R83" s="2"/>
      <c r="S83" s="2"/>
      <c r="T83" s="2"/>
      <c r="U83" s="2"/>
      <c r="V83" s="540" t="s">
        <v>1184</v>
      </c>
      <c r="W83" s="543" t="s">
        <v>1185</v>
      </c>
      <c r="X83" s="449" t="s">
        <v>1188</v>
      </c>
      <c r="Y83" s="33"/>
      <c r="Z83" s="33"/>
    </row>
    <row r="84" spans="14:26" ht="13.5" customHeight="1" x14ac:dyDescent="0.15">
      <c r="N84" s="2"/>
      <c r="O84" s="2"/>
      <c r="P84" s="2"/>
      <c r="R84" s="2"/>
      <c r="S84" s="2"/>
      <c r="T84" s="2"/>
      <c r="U84" s="2"/>
      <c r="V84" s="540"/>
      <c r="W84" s="543" t="s">
        <v>1186</v>
      </c>
      <c r="X84" s="449" t="s">
        <v>1189</v>
      </c>
      <c r="Y84" s="33"/>
      <c r="Z84" s="33"/>
    </row>
    <row r="85" spans="14:26" ht="13.5" customHeight="1" x14ac:dyDescent="0.15">
      <c r="N85" s="2"/>
      <c r="O85" s="2"/>
      <c r="P85" s="2"/>
      <c r="R85" s="2"/>
      <c r="S85" s="2"/>
      <c r="T85" s="2"/>
      <c r="U85" s="2"/>
      <c r="V85" s="540"/>
      <c r="W85" s="543" t="s">
        <v>1187</v>
      </c>
      <c r="X85" s="449"/>
      <c r="Y85" s="33"/>
      <c r="Z85" s="33"/>
    </row>
    <row r="86" spans="14:26" ht="13.5" customHeight="1" x14ac:dyDescent="0.15">
      <c r="N86" s="2"/>
      <c r="O86" s="2"/>
      <c r="P86" s="2"/>
      <c r="R86" s="2"/>
      <c r="S86" s="2"/>
      <c r="T86" s="2"/>
      <c r="U86" s="2"/>
      <c r="V86" s="540"/>
      <c r="W86" s="543"/>
      <c r="X86" s="449"/>
      <c r="Y86" s="33"/>
      <c r="Z86" s="33"/>
    </row>
    <row r="87" spans="14:26" ht="13.5" customHeight="1" x14ac:dyDescent="0.15">
      <c r="N87" s="2"/>
      <c r="O87" s="2"/>
      <c r="P87" s="2"/>
      <c r="R87" s="2"/>
      <c r="S87" s="2"/>
      <c r="T87" s="2"/>
      <c r="U87" s="2"/>
      <c r="V87" s="540" t="s">
        <v>382</v>
      </c>
      <c r="W87" s="542" t="s">
        <v>602</v>
      </c>
      <c r="X87" s="449" t="s">
        <v>601</v>
      </c>
      <c r="Y87" s="33"/>
      <c r="Z87" s="33"/>
    </row>
    <row r="88" spans="14:26" ht="13.5" customHeight="1" x14ac:dyDescent="0.15">
      <c r="N88" s="2"/>
      <c r="O88" s="2"/>
      <c r="P88" s="2"/>
      <c r="R88" s="2"/>
      <c r="S88" s="2"/>
      <c r="T88" s="2"/>
      <c r="U88" s="2"/>
      <c r="V88" s="540"/>
      <c r="W88" s="542" t="s">
        <v>603</v>
      </c>
      <c r="X88" s="449" t="s">
        <v>701</v>
      </c>
      <c r="Y88" s="33"/>
      <c r="Z88" s="33"/>
    </row>
    <row r="89" spans="14:26" ht="13.5" customHeight="1" x14ac:dyDescent="0.15">
      <c r="N89" s="2"/>
      <c r="O89" s="2"/>
      <c r="P89" s="2"/>
      <c r="R89" s="2"/>
      <c r="S89" s="2"/>
      <c r="T89" s="2"/>
      <c r="U89" s="2"/>
      <c r="V89" s="540"/>
      <c r="W89" s="544" t="s">
        <v>605</v>
      </c>
      <c r="X89" s="449" t="s">
        <v>1038</v>
      </c>
      <c r="Y89" s="33"/>
      <c r="Z89" s="33"/>
    </row>
    <row r="90" spans="14:26" ht="13.5" customHeight="1" x14ac:dyDescent="0.15">
      <c r="N90" s="2"/>
      <c r="O90" s="2"/>
      <c r="P90" s="2"/>
      <c r="R90" s="2"/>
      <c r="S90" s="2"/>
      <c r="T90" s="2"/>
      <c r="U90" s="2"/>
      <c r="V90" s="540"/>
      <c r="W90" s="543" t="s">
        <v>604</v>
      </c>
      <c r="X90" s="449" t="s">
        <v>606</v>
      </c>
      <c r="Y90" s="33"/>
      <c r="Z90" s="33"/>
    </row>
    <row r="91" spans="14:26" ht="13.5" customHeight="1" x14ac:dyDescent="0.15">
      <c r="N91" s="2"/>
      <c r="O91" s="2"/>
      <c r="P91" s="2"/>
      <c r="R91" s="2"/>
      <c r="S91" s="2"/>
      <c r="T91" s="2"/>
      <c r="U91" s="2"/>
      <c r="V91" s="540" t="s">
        <v>383</v>
      </c>
      <c r="W91" s="542" t="s">
        <v>434</v>
      </c>
      <c r="X91" s="449" t="s">
        <v>384</v>
      </c>
      <c r="Y91" s="33"/>
      <c r="Z91" s="33"/>
    </row>
    <row r="92" spans="14:26" ht="13.5" customHeight="1" x14ac:dyDescent="0.15">
      <c r="N92" s="2"/>
      <c r="O92" s="2"/>
      <c r="P92" s="2"/>
      <c r="R92" s="2"/>
      <c r="S92" s="2"/>
      <c r="T92" s="2"/>
      <c r="U92" s="2"/>
      <c r="V92" s="540"/>
      <c r="W92" s="542" t="s">
        <v>385</v>
      </c>
      <c r="X92" s="449" t="s">
        <v>386</v>
      </c>
    </row>
    <row r="93" spans="14:26" ht="13.5" customHeight="1" x14ac:dyDescent="0.15">
      <c r="N93" s="2"/>
      <c r="O93" s="2"/>
      <c r="P93" s="2"/>
      <c r="R93" s="2"/>
      <c r="S93" s="2"/>
      <c r="T93" s="2"/>
      <c r="U93" s="2"/>
      <c r="V93" s="540"/>
      <c r="W93" s="542" t="s">
        <v>387</v>
      </c>
      <c r="X93" s="449" t="s">
        <v>388</v>
      </c>
    </row>
    <row r="94" spans="14:26" ht="13.5" customHeight="1" x14ac:dyDescent="0.15">
      <c r="O94" s="2"/>
      <c r="P94" s="2"/>
      <c r="U94" s="2"/>
      <c r="V94" s="540"/>
      <c r="W94" s="542" t="s">
        <v>389</v>
      </c>
      <c r="X94" s="449" t="s">
        <v>390</v>
      </c>
    </row>
    <row r="95" spans="14:26" ht="13.5" customHeight="1" x14ac:dyDescent="0.15">
      <c r="O95" s="2"/>
      <c r="P95" s="2"/>
      <c r="U95" s="2"/>
      <c r="V95" s="540"/>
      <c r="W95" s="542" t="s">
        <v>433</v>
      </c>
      <c r="X95" s="449" t="s">
        <v>435</v>
      </c>
    </row>
    <row r="96" spans="14:26" ht="13.5" customHeight="1" x14ac:dyDescent="0.15">
      <c r="O96" s="2"/>
      <c r="P96" s="2"/>
      <c r="V96" s="545"/>
      <c r="W96" s="542" t="s">
        <v>391</v>
      </c>
      <c r="X96" s="449" t="s">
        <v>222</v>
      </c>
    </row>
    <row r="97" spans="15:24" ht="13.5" customHeight="1" x14ac:dyDescent="0.15">
      <c r="O97" s="2"/>
      <c r="P97" s="2"/>
      <c r="V97" s="545"/>
      <c r="W97" s="542" t="s">
        <v>392</v>
      </c>
      <c r="X97" s="449" t="s">
        <v>243</v>
      </c>
    </row>
    <row r="98" spans="15:24" ht="13.5" customHeight="1" x14ac:dyDescent="0.15">
      <c r="O98" s="2"/>
      <c r="P98" s="2"/>
      <c r="V98" s="545"/>
      <c r="W98" s="542" t="s">
        <v>1048</v>
      </c>
      <c r="X98" s="449" t="s">
        <v>393</v>
      </c>
    </row>
    <row r="99" spans="15:24" ht="13.5" customHeight="1" x14ac:dyDescent="0.15">
      <c r="O99" s="2"/>
      <c r="P99" s="2"/>
      <c r="V99" s="545"/>
      <c r="W99" s="542" t="s">
        <v>394</v>
      </c>
      <c r="X99" s="449" t="s">
        <v>395</v>
      </c>
    </row>
    <row r="100" spans="15:24" ht="13.5" customHeight="1" x14ac:dyDescent="0.15">
      <c r="O100" s="2"/>
      <c r="P100" s="2"/>
      <c r="V100" s="545"/>
      <c r="W100" s="542" t="s">
        <v>396</v>
      </c>
      <c r="X100" s="449" t="s">
        <v>167</v>
      </c>
    </row>
    <row r="101" spans="15:24" ht="13.5" customHeight="1" x14ac:dyDescent="0.15">
      <c r="O101" s="2"/>
      <c r="P101" s="2"/>
      <c r="V101" s="540" t="s">
        <v>346</v>
      </c>
      <c r="W101" s="542" t="s">
        <v>1317</v>
      </c>
      <c r="X101" s="449" t="s">
        <v>1316</v>
      </c>
    </row>
    <row r="102" spans="15:24" ht="13.5" customHeight="1" x14ac:dyDescent="0.15">
      <c r="O102" s="2"/>
      <c r="V102" s="540"/>
      <c r="W102" s="542" t="s">
        <v>347</v>
      </c>
      <c r="X102" s="449" t="s">
        <v>348</v>
      </c>
    </row>
    <row r="103" spans="15:24" ht="13.5" customHeight="1" x14ac:dyDescent="0.15">
      <c r="O103" s="2"/>
      <c r="V103" s="540"/>
      <c r="W103" s="542" t="s">
        <v>349</v>
      </c>
      <c r="X103" s="449" t="s">
        <v>1307</v>
      </c>
    </row>
    <row r="104" spans="15:24" ht="13.5" customHeight="1" x14ac:dyDescent="0.15">
      <c r="O104" s="2"/>
      <c r="V104" s="540"/>
      <c r="W104" s="542" t="s">
        <v>1314</v>
      </c>
      <c r="X104" s="449" t="s">
        <v>1315</v>
      </c>
    </row>
    <row r="105" spans="15:24" ht="13.5" customHeight="1" x14ac:dyDescent="0.15">
      <c r="O105" s="2"/>
      <c r="V105" s="540"/>
      <c r="W105" s="542" t="s">
        <v>1319</v>
      </c>
      <c r="X105" s="449" t="s">
        <v>1318</v>
      </c>
    </row>
    <row r="106" spans="15:24" ht="13.5" customHeight="1" x14ac:dyDescent="0.15">
      <c r="V106" s="540"/>
      <c r="W106" s="542" t="s">
        <v>1320</v>
      </c>
      <c r="X106" s="449"/>
    </row>
    <row r="107" spans="15:24" ht="13.5" customHeight="1" x14ac:dyDescent="0.15">
      <c r="V107" s="540"/>
      <c r="W107" s="542" t="s">
        <v>350</v>
      </c>
      <c r="X107" s="449"/>
    </row>
    <row r="108" spans="15:24" ht="13.5" customHeight="1" x14ac:dyDescent="0.15">
      <c r="V108" s="540"/>
      <c r="W108" s="542" t="s">
        <v>1322</v>
      </c>
      <c r="X108" s="449" t="s">
        <v>1321</v>
      </c>
    </row>
    <row r="109" spans="15:24" ht="13.5" customHeight="1" x14ac:dyDescent="0.15">
      <c r="V109" s="540"/>
      <c r="W109" s="542" t="s">
        <v>1324</v>
      </c>
      <c r="X109" s="449" t="s">
        <v>1323</v>
      </c>
    </row>
    <row r="110" spans="15:24" ht="13.5" customHeight="1" x14ac:dyDescent="0.15">
      <c r="V110" s="540"/>
      <c r="W110" s="542" t="s">
        <v>1326</v>
      </c>
      <c r="X110" s="449" t="s">
        <v>1325</v>
      </c>
    </row>
    <row r="111" spans="15:24" ht="13.5" customHeight="1" x14ac:dyDescent="0.15">
      <c r="V111" s="540"/>
      <c r="W111" s="542" t="s">
        <v>351</v>
      </c>
      <c r="X111" s="449" t="s">
        <v>352</v>
      </c>
    </row>
    <row r="112" spans="15:24" ht="13.5" customHeight="1" x14ac:dyDescent="0.15">
      <c r="V112" s="540"/>
      <c r="W112" s="542" t="s">
        <v>353</v>
      </c>
      <c r="X112" s="449" t="s">
        <v>354</v>
      </c>
    </row>
    <row r="113" spans="22:24" ht="13.5" customHeight="1" x14ac:dyDescent="0.15">
      <c r="V113" s="545"/>
      <c r="W113" s="546" t="s">
        <v>1312</v>
      </c>
      <c r="X113" s="450" t="s">
        <v>1313</v>
      </c>
    </row>
    <row r="114" spans="22:24" ht="13.5" customHeight="1" thickBot="1" x14ac:dyDescent="0.2">
      <c r="V114" s="545"/>
      <c r="W114" s="547" t="s">
        <v>397</v>
      </c>
      <c r="X114" s="451" t="s">
        <v>397</v>
      </c>
    </row>
  </sheetData>
  <mergeCells count="4">
    <mergeCell ref="A2:A3"/>
    <mergeCell ref="B2:D2"/>
    <mergeCell ref="B3:D3"/>
    <mergeCell ref="A1:D1"/>
  </mergeCells>
  <phoneticPr fontId="2"/>
  <dataValidations count="1">
    <dataValidation type="list" allowBlank="1" showInputMessage="1" showErrorMessage="1" sqref="F7:F56" xr:uid="{00000000-0002-0000-0A00-000000000000}">
      <formula1>$W$7:$W$114</formula1>
    </dataValidation>
  </dataValidations>
  <pageMargins left="0" right="0" top="0" bottom="0" header="0.51181102362204722" footer="0.51181102362204722"/>
  <pageSetup paperSize="9" scale="82" fitToWidth="2" fitToHeight="2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Reverse</vt:lpstr>
      <vt:lpstr>GameSheet</vt:lpstr>
      <vt:lpstr>(2)</vt:lpstr>
      <vt:lpstr>GameSummary</vt:lpstr>
      <vt:lpstr>GK_Shot</vt:lpstr>
      <vt:lpstr>Player_Shot</vt:lpstr>
      <vt:lpstr>Participation+-</vt:lpstr>
      <vt:lpstr>GameMember</vt:lpstr>
      <vt:lpstr>PlayerList</vt:lpstr>
      <vt:lpstr>List</vt:lpstr>
      <vt:lpstr>Penalty</vt:lpstr>
      <vt:lpstr>'(2)'!Print_Area</vt:lpstr>
      <vt:lpstr>GameSheet!Print_Area</vt:lpstr>
      <vt:lpstr>GK_Shot!Print_Area</vt:lpstr>
      <vt:lpstr>'Participation+-'!Print_Area</vt:lpstr>
      <vt:lpstr>Player_Shot!Print_Area</vt:lpstr>
      <vt:lpstr>Reverse!Print_Area</vt:lpstr>
    </vt:vector>
  </TitlesOfParts>
  <Company>TNCT-jo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JIHF(B) GameSheet</dc:title>
  <dc:subject>JIHF(B) GameSheet</dc:subject>
  <dc:creator>Takashi KORI</dc:creator>
  <dc:description>Copyrighted by TNCT-jo &amp; Takashi KORI(C)2003 all right reserved.  [無断配布厳禁]</dc:description>
  <cp:lastModifiedBy>NAGAKUBO</cp:lastModifiedBy>
  <cp:lastPrinted>2019-09-09T09:11:43Z</cp:lastPrinted>
  <dcterms:created xsi:type="dcterms:W3CDTF">1999-08-01T00:20:56Z</dcterms:created>
  <dcterms:modified xsi:type="dcterms:W3CDTF">2019-10-07T00:22:33Z</dcterms:modified>
</cp:coreProperties>
</file>